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170" activeTab="4"/>
  </bookViews>
  <sheets>
    <sheet name="II IT" sheetId="2" r:id="rId1"/>
    <sheet name="ABSTRACT 1" sheetId="4" r:id="rId2"/>
    <sheet name="ABSTRACT 2" sheetId="13" r:id="rId3"/>
    <sheet name="ABSTRACT3" sheetId="14" r:id="rId4"/>
    <sheet name="III IT" sheetId="15" r:id="rId5"/>
    <sheet name="III Abstract 1" sheetId="16" r:id="rId6"/>
    <sheet name="III Abstract 2" sheetId="19" r:id="rId7"/>
    <sheet name="III Abstract 3" sheetId="21" r:id="rId8"/>
    <sheet name="IV IT" sheetId="22" r:id="rId9"/>
    <sheet name="IV Abstract 1" sheetId="25" r:id="rId10"/>
    <sheet name="IV Abstract 2" sheetId="23" r:id="rId11"/>
    <sheet name="IV Abstract 3" sheetId="26" r:id="rId12"/>
    <sheet name="ABSTRACT 3" sheetId="6" state="hidden" r:id="rId13"/>
    <sheet name="ABSTRACT 4" sheetId="7" state="hidden" r:id="rId14"/>
    <sheet name="ABSTRACT 5" sheetId="8" state="hidden" r:id="rId15"/>
    <sheet name="01" sheetId="9" state="hidden" r:id="rId16"/>
    <sheet name="T &amp; NT" sheetId="12" state="hidden" r:id="rId17"/>
  </sheets>
  <externalReferences>
    <externalReference r:id="rId18"/>
    <externalReference r:id="rId19"/>
    <externalReference r:id="rId20"/>
  </externalReferences>
  <calcPr calcId="191029"/>
  <customWorkbookViews>
    <customWorkbookView name="Filter 1" guid="{6BC39A54-69F1-45A7-ABCB-504C393FDF4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<sst xmlns="http://schemas.openxmlformats.org/spreadsheetml/2006/main" count="7416" uniqueCount="1324">
  <si>
    <t>Chennai Institute of Technology</t>
  </si>
  <si>
    <t>Sarathy Nagar, Pudupedu, Kundrathur, Chennai-600069</t>
  </si>
  <si>
    <t xml:space="preserve">2025-26 Academic Year - ODD SEMESTER </t>
  </si>
  <si>
    <t>End Semester Result Analysis OCT/NOV 2025</t>
  </si>
  <si>
    <t>Year: II                                      Semester:III                           Branch: IT                                          Section: A,B&amp;C</t>
  </si>
  <si>
    <t>Sno</t>
  </si>
  <si>
    <t>Reg No</t>
  </si>
  <si>
    <t>Name of the Students</t>
  </si>
  <si>
    <t>M/F</t>
  </si>
  <si>
    <t>H/D</t>
  </si>
  <si>
    <t>Cutoff</t>
  </si>
  <si>
    <t>ES4301</t>
  </si>
  <si>
    <t>IT4301</t>
  </si>
  <si>
    <t>IT4302</t>
  </si>
  <si>
    <t>IT4303</t>
  </si>
  <si>
    <t>IT4304</t>
  </si>
  <si>
    <t>IT4305</t>
  </si>
  <si>
    <t>IT4306</t>
  </si>
  <si>
    <t>MA4302</t>
  </si>
  <si>
    <t>Arr</t>
  </si>
  <si>
    <t>To.
Arr</t>
  </si>
  <si>
    <t>Cr. Ernd</t>
  </si>
  <si>
    <t>GPA</t>
  </si>
  <si>
    <t>CGPA</t>
  </si>
  <si>
    <t>FS/HS</t>
  </si>
  <si>
    <t>T/NT</t>
  </si>
  <si>
    <t>Numr</t>
  </si>
  <si>
    <t>Credit earned</t>
  </si>
  <si>
    <t>P/F</t>
  </si>
  <si>
    <t>EES</t>
  </si>
  <si>
    <t>CA</t>
  </si>
  <si>
    <t>OS</t>
  </si>
  <si>
    <t>DAA</t>
  </si>
  <si>
    <t>AIML</t>
  </si>
  <si>
    <t>PYTHON</t>
  </si>
  <si>
    <t>CCP</t>
  </si>
  <si>
    <t>DM</t>
  </si>
  <si>
    <t>&lt;100</t>
  </si>
  <si>
    <t>HM</t>
  </si>
  <si>
    <t>HF</t>
  </si>
  <si>
    <t>DF</t>
  </si>
  <si>
    <t>M</t>
  </si>
  <si>
    <t>F</t>
  </si>
  <si>
    <t>HMT</t>
  </si>
  <si>
    <t>HFT</t>
  </si>
  <si>
    <t>DMT</t>
  </si>
  <si>
    <t>DFT</t>
  </si>
  <si>
    <t>HMNT</t>
  </si>
  <si>
    <t>HFNT</t>
  </si>
  <si>
    <t>DMNT</t>
  </si>
  <si>
    <t>DFNT</t>
  </si>
  <si>
    <t>FAIL</t>
  </si>
  <si>
    <t>NAME OF THE SUBJECT FAILED</t>
  </si>
  <si>
    <t>TOTAL NO OF SUB FAIL</t>
  </si>
  <si>
    <t>H</t>
  </si>
  <si>
    <t>D</t>
  </si>
  <si>
    <t>24IT0001</t>
  </si>
  <si>
    <r>
      <rPr>
        <sz val="7"/>
        <color theme="1"/>
        <rFont val="Arial"/>
        <charset val="134"/>
      </rPr>
      <t>ABARNA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</si>
  <si>
    <t>O</t>
  </si>
  <si>
    <t>B+</t>
  </si>
  <si>
    <t>A+</t>
  </si>
  <si>
    <t>A</t>
  </si>
  <si>
    <t>T</t>
  </si>
  <si>
    <t>24IT0002</t>
  </si>
  <si>
    <r>
      <rPr>
        <sz val="7"/>
        <color theme="1"/>
        <rFont val="Arial"/>
        <charset val="134"/>
      </rPr>
      <t>ABHIJEETH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</t>
    </r>
  </si>
  <si>
    <t>24IT0003</t>
  </si>
  <si>
    <r>
      <rPr>
        <sz val="7"/>
        <color theme="1"/>
        <rFont val="Arial"/>
        <charset val="134"/>
      </rPr>
      <t>ADITHYA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</si>
  <si>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24IT0004</t>
  </si>
  <si>
    <r>
      <rPr>
        <sz val="7"/>
        <color theme="1"/>
        <rFont val="Arial"/>
        <charset val="134"/>
      </rPr>
      <t>ADITHYA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AJAY</t>
    </r>
  </si>
  <si>
    <t>B</t>
  </si>
  <si>
    <t>24IT0005</t>
  </si>
  <si>
    <r>
      <rPr>
        <sz val="7"/>
        <color theme="1"/>
        <rFont val="Arial"/>
        <charset val="134"/>
      </rPr>
      <t>AISHVARRYA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</si>
  <si>
    <t>C</t>
  </si>
  <si>
    <t>24IT0006</t>
  </si>
  <si>
    <r>
      <rPr>
        <sz val="7"/>
        <color theme="1"/>
        <rFont val="Arial"/>
        <charset val="134"/>
      </rPr>
      <t>AISHWARYA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</si>
  <si>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24IT0007</t>
  </si>
  <si>
    <r>
      <rPr>
        <sz val="7"/>
        <color theme="1"/>
        <rFont val="Arial"/>
        <charset val="134"/>
      </rPr>
      <t>AJAY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J</t>
    </r>
  </si>
  <si>
    <t>RA</t>
  </si>
  <si>
    <t>24IT0008</t>
  </si>
  <si>
    <r>
      <rPr>
        <sz val="7"/>
        <color theme="1"/>
        <rFont val="Arial"/>
        <charset val="134"/>
      </rPr>
      <t>AKSHAYA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I</t>
    </r>
  </si>
  <si>
    <t>24IT0009</t>
  </si>
  <si>
    <r>
      <rPr>
        <sz val="7"/>
        <color theme="1"/>
        <rFont val="Arial"/>
        <charset val="134"/>
      </rPr>
      <t>AKSHAYA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</si>
  <si>
    <t>24IT0010</t>
  </si>
  <si>
    <r>
      <rPr>
        <sz val="7"/>
        <color theme="1"/>
        <rFont val="Arial"/>
        <charset val="134"/>
      </rPr>
      <t>AMIZHTHINI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I</t>
    </r>
  </si>
  <si>
    <t>24IT0011</t>
  </si>
  <si>
    <r>
      <rPr>
        <sz val="7"/>
        <color theme="1"/>
        <rFont val="Arial"/>
        <charset val="134"/>
      </rPr>
      <t>ANGELIN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FELINA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</si>
  <si>
    <t>24IT0012</t>
  </si>
  <si>
    <r>
      <rPr>
        <sz val="7"/>
        <color theme="1"/>
        <rFont val="Arial"/>
        <charset val="134"/>
      </rPr>
      <t>AQSAR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AKKIM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</si>
  <si>
    <t>24IT0013</t>
  </si>
  <si>
    <r>
      <rPr>
        <sz val="7"/>
        <color theme="1"/>
        <rFont val="Arial"/>
        <charset val="134"/>
      </rPr>
      <t>ARAVIND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</si>
  <si>
    <t>24IT0014</t>
  </si>
  <si>
    <r>
      <rPr>
        <sz val="7"/>
        <color theme="1"/>
        <rFont val="Arial"/>
        <charset val="134"/>
      </rPr>
      <t>ARAVIND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KUMAR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P</t>
    </r>
  </si>
  <si>
    <t>24IT0015</t>
  </si>
  <si>
    <r>
      <rPr>
        <sz val="7"/>
        <color theme="1"/>
        <rFont val="Arial"/>
        <charset val="134"/>
      </rPr>
      <t>ARVIND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KARTIKEYAN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</si>
  <si>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NT</t>
  </si>
  <si>
    <t>24IT0016</t>
  </si>
  <si>
    <r>
      <rPr>
        <sz val="7"/>
        <color theme="1"/>
        <rFont val="Arial"/>
        <charset val="134"/>
      </rPr>
      <t>ASWANTH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B</t>
    </r>
  </si>
  <si>
    <t>24IT0017</t>
  </si>
  <si>
    <r>
      <rPr>
        <sz val="7"/>
        <color theme="1"/>
        <rFont val="Arial"/>
        <charset val="134"/>
      </rPr>
      <t>ASWIN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</si>
  <si>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24IT0018</t>
  </si>
  <si>
    <r>
      <rPr>
        <sz val="7"/>
        <color theme="1"/>
        <rFont val="Arial"/>
        <charset val="134"/>
      </rPr>
      <t>B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HARSHINI</t>
    </r>
  </si>
  <si>
    <t>24IT0019</t>
  </si>
  <si>
    <r>
      <rPr>
        <sz val="7"/>
        <color theme="1"/>
        <rFont val="Arial"/>
        <charset val="134"/>
      </rPr>
      <t>B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LAKSHMI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NARAYANAN</t>
    </r>
  </si>
  <si>
    <t>24IT0020</t>
  </si>
  <si>
    <r>
      <rPr>
        <sz val="7"/>
        <color theme="1"/>
        <rFont val="Arial"/>
        <charset val="134"/>
      </rPr>
      <t>BHARATH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L</t>
    </r>
  </si>
  <si>
    <t>24IT0021</t>
  </si>
  <si>
    <r>
      <rPr>
        <sz val="7"/>
        <color theme="1"/>
        <rFont val="Arial"/>
        <charset val="134"/>
      </rPr>
      <t>BUVANESH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</si>
  <si>
    <t>24IT0022</t>
  </si>
  <si>
    <r>
      <rPr>
        <sz val="7"/>
        <color theme="1"/>
        <rFont val="Arial"/>
        <charset val="134"/>
      </rPr>
      <t>DEEPAK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</si>
  <si>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24IT0023</t>
  </si>
  <si>
    <r>
      <rPr>
        <sz val="7"/>
        <color theme="1"/>
        <rFont val="Arial"/>
        <charset val="134"/>
      </rPr>
      <t>DEEPAK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</si>
  <si>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24IT0024</t>
  </si>
  <si>
    <r>
      <rPr>
        <sz val="7"/>
        <color theme="1"/>
        <rFont val="Arial"/>
        <charset val="134"/>
      </rPr>
      <t>DEV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NARAYANAN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</si>
  <si>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24IT0025</t>
  </si>
  <si>
    <r>
      <rPr>
        <sz val="7"/>
        <color theme="1"/>
        <rFont val="Arial"/>
        <charset val="134"/>
      </rPr>
      <t>DEVENDRAN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P</t>
    </r>
  </si>
  <si>
    <t>24IT0026</t>
  </si>
  <si>
    <r>
      <rPr>
        <sz val="7"/>
        <color theme="1"/>
        <rFont val="Arial"/>
        <charset val="134"/>
      </rPr>
      <t>DHARANEESH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</si>
  <si>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24IT0027</t>
  </si>
  <si>
    <r>
      <rPr>
        <sz val="7"/>
        <color theme="1"/>
        <rFont val="Arial"/>
        <charset val="134"/>
      </rPr>
      <t>DHARSHINI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</si>
  <si>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24IT0028</t>
  </si>
  <si>
    <r>
      <rPr>
        <sz val="7"/>
        <color theme="1"/>
        <rFont val="Arial"/>
        <charset val="134"/>
      </rPr>
      <t>DHARSHINI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</si>
  <si>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24IT0029</t>
  </si>
  <si>
    <r>
      <rPr>
        <sz val="7"/>
        <color theme="1"/>
        <rFont val="Arial"/>
        <charset val="134"/>
      </rPr>
      <t>DHARUNIKA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</si>
  <si>
    <t>24IT0030</t>
  </si>
  <si>
    <r>
      <rPr>
        <sz val="7"/>
        <color theme="1"/>
        <rFont val="Arial"/>
        <charset val="134"/>
      </rPr>
      <t>DHARUNKANTH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L</t>
    </r>
  </si>
  <si>
    <t>24IT0031</t>
  </si>
  <si>
    <r>
      <rPr>
        <sz val="7"/>
        <color theme="1"/>
        <rFont val="Arial"/>
        <charset val="134"/>
      </rPr>
      <t>DHULASI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RAMAN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</t>
    </r>
  </si>
  <si>
    <t>24IT0032</t>
  </si>
  <si>
    <r>
      <rPr>
        <sz val="7"/>
        <color theme="1"/>
        <rFont val="Arial"/>
        <charset val="134"/>
      </rPr>
      <t>DINESH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</si>
  <si>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24IT0033</t>
  </si>
  <si>
    <r>
      <rPr>
        <sz val="7"/>
        <color theme="1"/>
        <rFont val="Arial"/>
        <charset val="134"/>
      </rPr>
      <t>DIVYASRI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</si>
  <si>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24IT0034</t>
  </si>
  <si>
    <r>
      <rPr>
        <sz val="7"/>
        <color theme="1"/>
        <rFont val="Arial"/>
        <charset val="134"/>
      </rPr>
      <t>E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NITHYAPRABHA</t>
    </r>
  </si>
  <si>
    <t>24IT0035</t>
  </si>
  <si>
    <r>
      <rPr>
        <sz val="7"/>
        <color theme="1"/>
        <rFont val="Arial"/>
        <charset val="134"/>
      </rPr>
      <t>E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VENDHAN</t>
    </r>
  </si>
  <si>
    <t>24IT0036</t>
  </si>
  <si>
    <r>
      <rPr>
        <sz val="7"/>
        <color theme="1"/>
        <rFont val="Arial"/>
        <charset val="134"/>
      </rPr>
      <t>FALEESHA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ZAEEN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ZARSHAD</t>
    </r>
  </si>
  <si>
    <t>24IT0037</t>
  </si>
  <si>
    <r>
      <rPr>
        <sz val="7"/>
        <color theme="1"/>
        <rFont val="Arial"/>
        <charset val="134"/>
      </rPr>
      <t>GAYATHRI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P</t>
    </r>
  </si>
  <si>
    <t>24IT0038</t>
  </si>
  <si>
    <r>
      <rPr>
        <sz val="7"/>
        <color theme="1"/>
        <rFont val="Arial"/>
        <charset val="134"/>
      </rPr>
      <t>GEETHAPRIYA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</si>
  <si>
    <t>24IT0039</t>
  </si>
  <si>
    <r>
      <rPr>
        <sz val="7"/>
        <color theme="1"/>
        <rFont val="Arial"/>
        <charset val="134"/>
      </rPr>
      <t>GOKUL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</si>
  <si>
    <t>24IT0040</t>
  </si>
  <si>
    <r>
      <rPr>
        <sz val="7"/>
        <color theme="1"/>
        <rFont val="Arial"/>
        <charset val="134"/>
      </rPr>
      <t>GUNASEKARAN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SARANYA</t>
    </r>
  </si>
  <si>
    <t>24IT0041</t>
  </si>
  <si>
    <r>
      <rPr>
        <sz val="7"/>
        <color theme="1"/>
        <rFont val="Arial"/>
        <charset val="134"/>
      </rPr>
      <t>HARI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BHASKARAN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</si>
  <si>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24IT0042</t>
  </si>
  <si>
    <r>
      <rPr>
        <sz val="7"/>
        <color theme="1"/>
        <rFont val="Arial"/>
        <charset val="134"/>
      </rPr>
      <t>HARI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HARA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SUDHARSAN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J</t>
    </r>
  </si>
  <si>
    <t>24IT0043</t>
  </si>
  <si>
    <r>
      <rPr>
        <sz val="7"/>
        <color theme="1"/>
        <rFont val="Arial"/>
        <charset val="134"/>
      </rPr>
      <t>HARIESH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RAJ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B</t>
    </r>
  </si>
  <si>
    <t>24IT0044</t>
  </si>
  <si>
    <r>
      <rPr>
        <sz val="7"/>
        <color theme="1"/>
        <rFont val="Arial"/>
        <charset val="134"/>
      </rPr>
      <t>HARIHARAN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</si>
  <si>
    <t>24IT0045</t>
  </si>
  <si>
    <r>
      <rPr>
        <sz val="7"/>
        <color theme="1"/>
        <rFont val="Arial"/>
        <charset val="134"/>
      </rPr>
      <t>HARINI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AZHAGESAN</t>
    </r>
  </si>
  <si>
    <t>24IT0046</t>
  </si>
  <si>
    <r>
      <rPr>
        <sz val="7"/>
        <color theme="1"/>
        <rFont val="Arial"/>
        <charset val="134"/>
      </rPr>
      <t>HARINI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PRIYA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</si>
  <si>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24IT0047</t>
  </si>
  <si>
    <r>
      <rPr>
        <sz val="7"/>
        <color theme="1"/>
        <rFont val="Arial"/>
        <charset val="134"/>
      </rPr>
      <t>HARIPANDI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</t>
    </r>
  </si>
  <si>
    <t>24IT0049</t>
  </si>
  <si>
    <r>
      <rPr>
        <sz val="7"/>
        <color theme="1"/>
        <rFont val="Arial"/>
        <charset val="134"/>
      </rPr>
      <t>HARISHMA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E</t>
    </r>
  </si>
  <si>
    <t>24IT0050</t>
  </si>
  <si>
    <r>
      <rPr>
        <sz val="7"/>
        <color theme="1"/>
        <rFont val="Arial"/>
        <charset val="134"/>
      </rPr>
      <t>IVANJALIN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JEROSHA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J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</si>
  <si>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24IT0051</t>
  </si>
  <si>
    <r>
      <rPr>
        <sz val="7"/>
        <color theme="1"/>
        <rFont val="Arial"/>
        <charset val="134"/>
      </rPr>
      <t>J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KAVINI</t>
    </r>
  </si>
  <si>
    <t>24IT0052</t>
  </si>
  <si>
    <r>
      <rPr>
        <sz val="7"/>
        <color theme="1"/>
        <rFont val="Arial"/>
        <charset val="134"/>
      </rPr>
      <t>J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KISHOR</t>
    </r>
  </si>
  <si>
    <t>24IT0053</t>
  </si>
  <si>
    <r>
      <rPr>
        <sz val="7"/>
        <color theme="1"/>
        <rFont val="Arial"/>
        <charset val="134"/>
      </rPr>
      <t>JADEEP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CHAND</t>
    </r>
  </si>
  <si>
    <t>24IT0054</t>
  </si>
  <si>
    <r>
      <rPr>
        <sz val="7"/>
        <color theme="1"/>
        <rFont val="Arial"/>
        <charset val="134"/>
      </rPr>
      <t>JAGATHESWARI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</si>
  <si>
    <t>24IT0055</t>
  </si>
  <si>
    <r>
      <rPr>
        <sz val="7"/>
        <color theme="1"/>
        <rFont val="Arial"/>
        <charset val="134"/>
      </rPr>
      <t>JAI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AKASH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</si>
  <si>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24IT0056</t>
  </si>
  <si>
    <r>
      <rPr>
        <sz val="7"/>
        <color theme="1"/>
        <rFont val="Arial"/>
        <charset val="134"/>
      </rPr>
      <t>JAISHREE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</si>
  <si>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24IT0057</t>
  </si>
  <si>
    <r>
      <rPr>
        <sz val="7"/>
        <color theme="1"/>
        <rFont val="Arial"/>
        <charset val="134"/>
      </rPr>
      <t>JAISON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AARO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</si>
  <si>
    <t>24IT0058</t>
  </si>
  <si>
    <r>
      <rPr>
        <sz val="7"/>
        <color theme="1"/>
        <rFont val="Arial"/>
        <charset val="134"/>
      </rPr>
      <t>JAISRIRAM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</si>
  <si>
    <t>24IT0059</t>
  </si>
  <si>
    <r>
      <rPr>
        <sz val="7"/>
        <color theme="1"/>
        <rFont val="Arial"/>
        <charset val="134"/>
      </rPr>
      <t>JAYABALAN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</si>
  <si>
    <t>24IT0061</t>
  </si>
  <si>
    <r>
      <rPr>
        <sz val="7"/>
        <color theme="1"/>
        <rFont val="Arial"/>
        <charset val="134"/>
      </rPr>
      <t>JEEVAN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</si>
  <si>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24IT0062</t>
  </si>
  <si>
    <r>
      <rPr>
        <sz val="7"/>
        <color theme="1"/>
        <rFont val="Arial"/>
        <charset val="134"/>
      </rPr>
      <t>JESSY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KIRUBA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</si>
  <si>
    <t>24IT0063</t>
  </si>
  <si>
    <r>
      <rPr>
        <sz val="7"/>
        <color theme="1"/>
        <rFont val="Arial"/>
        <charset val="134"/>
      </rPr>
      <t>JOSHITHA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PRIYA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</si>
  <si>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24IT0064</t>
  </si>
  <si>
    <r>
      <rPr>
        <sz val="7"/>
        <color theme="1"/>
        <rFont val="Arial"/>
        <charset val="134"/>
      </rPr>
      <t>JOTHI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PRABHA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</si>
  <si>
    <t>24IT0065</t>
  </si>
  <si>
    <r>
      <rPr>
        <sz val="7"/>
        <color theme="1"/>
        <rFont val="Arial"/>
        <charset val="134"/>
      </rPr>
      <t>KAMALIKA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J</t>
    </r>
  </si>
  <si>
    <t>24IT0066</t>
  </si>
  <si>
    <r>
      <rPr>
        <sz val="7"/>
        <color theme="1"/>
        <rFont val="Arial"/>
        <charset val="134"/>
      </rPr>
      <t>KANAGA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ABISHEK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B</t>
    </r>
  </si>
  <si>
    <t>24IT0067</t>
  </si>
  <si>
    <r>
      <rPr>
        <sz val="7"/>
        <color theme="1"/>
        <rFont val="Arial"/>
        <charset val="134"/>
      </rPr>
      <t>KARTHIK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</si>
  <si>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24IT0068</t>
  </si>
  <si>
    <r>
      <rPr>
        <sz val="7"/>
        <color theme="1"/>
        <rFont val="Arial"/>
        <charset val="134"/>
      </rPr>
      <t>KARTHIKEYAN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MAHENDRAN</t>
    </r>
  </si>
  <si>
    <t>24IT0069</t>
  </si>
  <si>
    <r>
      <rPr>
        <sz val="7"/>
        <color theme="1"/>
        <rFont val="Arial"/>
        <charset val="134"/>
      </rPr>
      <t>KAVIN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</si>
  <si>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24IT0070</t>
  </si>
  <si>
    <r>
      <rPr>
        <sz val="7"/>
        <color theme="1"/>
        <rFont val="Arial"/>
        <charset val="134"/>
      </rPr>
      <t>KAVINDRA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</si>
  <si>
    <t>24IT0071</t>
  </si>
  <si>
    <r>
      <rPr>
        <sz val="7"/>
        <color theme="1"/>
        <rFont val="Arial"/>
        <charset val="134"/>
      </rPr>
      <t>KAVIYAN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</si>
  <si>
    <t>24IT0072</t>
  </si>
  <si>
    <r>
      <rPr>
        <sz val="7"/>
        <color theme="1"/>
        <rFont val="Arial"/>
        <charset val="134"/>
      </rPr>
      <t>KAVYA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SADHANA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</si>
  <si>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24IT0073</t>
  </si>
  <si>
    <r>
      <rPr>
        <sz val="7"/>
        <color theme="1"/>
        <rFont val="Arial"/>
        <charset val="134"/>
      </rPr>
      <t>KEERTHANA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</si>
  <si>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24IT0074</t>
  </si>
  <si>
    <r>
      <rPr>
        <sz val="7"/>
        <color theme="1"/>
        <rFont val="Arial"/>
        <charset val="134"/>
      </rPr>
      <t>KEERTHIKA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C</t>
    </r>
  </si>
  <si>
    <t>24IT0075</t>
  </si>
  <si>
    <r>
      <rPr>
        <sz val="7"/>
        <color theme="1"/>
        <rFont val="Arial"/>
        <charset val="134"/>
      </rPr>
      <t>KISHOR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KUMAR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</si>
  <si>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24IT0076</t>
  </si>
  <si>
    <r>
      <rPr>
        <sz val="7"/>
        <color theme="1"/>
        <rFont val="Arial"/>
        <charset val="134"/>
      </rPr>
      <t>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GAUTAM</t>
    </r>
  </si>
  <si>
    <t>24IT0077</t>
  </si>
  <si>
    <r>
      <rPr>
        <sz val="7"/>
        <color theme="1"/>
        <rFont val="Arial"/>
        <charset val="134"/>
      </rPr>
      <t>LAKSHMIPRIYA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</si>
  <si>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24IT0078</t>
  </si>
  <si>
    <r>
      <rPr>
        <sz val="7"/>
        <color theme="1"/>
        <rFont val="Arial"/>
        <charset val="134"/>
      </rPr>
      <t>LALANAJAI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JAYAKUMAR</t>
    </r>
  </si>
  <si>
    <t>24IT0079</t>
  </si>
  <si>
    <r>
      <rPr>
        <sz val="7"/>
        <color theme="1"/>
        <rFont val="Arial"/>
        <charset val="134"/>
      </rPr>
      <t>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KAVYA</t>
    </r>
  </si>
  <si>
    <t>24IT0080</t>
  </si>
  <si>
    <r>
      <rPr>
        <sz val="7"/>
        <color theme="1"/>
        <rFont val="Arial"/>
        <charset val="134"/>
      </rPr>
      <t>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ROHINI</t>
    </r>
  </si>
  <si>
    <t>24IT0081</t>
  </si>
  <si>
    <r>
      <rPr>
        <sz val="7"/>
        <color theme="1"/>
        <rFont val="Arial"/>
        <charset val="134"/>
      </rPr>
      <t>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RAGHAVENDRA</t>
    </r>
  </si>
  <si>
    <t>24IT0082</t>
  </si>
  <si>
    <r>
      <rPr>
        <sz val="7"/>
        <color theme="1"/>
        <rFont val="Arial"/>
        <charset val="134"/>
      </rPr>
      <t>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SAI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BALA</t>
    </r>
  </si>
  <si>
    <t>24IT0083</t>
  </si>
  <si>
    <r>
      <rPr>
        <sz val="7"/>
        <color theme="1"/>
        <rFont val="Arial"/>
        <charset val="134"/>
      </rPr>
      <t>MADHESH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</si>
  <si>
    <t>24IT0084</t>
  </si>
  <si>
    <r>
      <rPr>
        <sz val="7"/>
        <color theme="1"/>
        <rFont val="Arial"/>
        <charset val="134"/>
      </rPr>
      <t>MAHALAKSHMI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</si>
  <si>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24IT0085</t>
  </si>
  <si>
    <r>
      <rPr>
        <sz val="7"/>
        <color theme="1"/>
        <rFont val="Arial"/>
        <charset val="134"/>
      </rPr>
      <t>MANIKANDAN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</si>
  <si>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-</t>
  </si>
  <si>
    <t>24IT0086</t>
  </si>
  <si>
    <r>
      <rPr>
        <sz val="7"/>
        <color theme="1"/>
        <rFont val="Arial"/>
        <charset val="134"/>
      </rPr>
      <t>MAUREEN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VARSHA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THOMAS</t>
    </r>
  </si>
  <si>
    <t>24IT0087</t>
  </si>
  <si>
    <r>
      <rPr>
        <sz val="7"/>
        <color theme="1"/>
        <rFont val="Arial"/>
        <charset val="134"/>
      </rPr>
      <t>MEGHAA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</si>
  <si>
    <t>24IT0088</t>
  </si>
  <si>
    <r>
      <rPr>
        <sz val="7"/>
        <color theme="1"/>
        <rFont val="Arial"/>
        <charset val="134"/>
      </rPr>
      <t>MIDHAN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RAJ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</si>
  <si>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24IT0089</t>
  </si>
  <si>
    <r>
      <rPr>
        <sz val="7"/>
        <color theme="1"/>
        <rFont val="Arial"/>
        <charset val="134"/>
      </rPr>
      <t>MITHRUSHA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</si>
  <si>
    <t>24IT0090</t>
  </si>
  <si>
    <r>
      <rPr>
        <sz val="7"/>
        <color theme="1"/>
        <rFont val="Arial"/>
        <charset val="134"/>
      </rPr>
      <t>MOHAMED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FAIZAL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J</t>
    </r>
  </si>
  <si>
    <t>24IT0091</t>
  </si>
  <si>
    <r>
      <rPr>
        <sz val="7"/>
        <color theme="1"/>
        <rFont val="Arial"/>
        <charset val="134"/>
      </rPr>
      <t>MOHAMED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FAIZEE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</si>
  <si>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24IT0092</t>
  </si>
  <si>
    <r>
      <rPr>
        <sz val="7"/>
        <color theme="1"/>
        <rFont val="Arial"/>
        <charset val="134"/>
      </rPr>
      <t>MOHAMED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SHIYAZ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</si>
  <si>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24IT0093</t>
  </si>
  <si>
    <r>
      <rPr>
        <sz val="7"/>
        <color theme="1"/>
        <rFont val="Arial"/>
        <charset val="134"/>
      </rPr>
      <t>MOHAMMED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NOUFAL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</si>
  <si>
    <t>24IT0094</t>
  </si>
  <si>
    <r>
      <rPr>
        <sz val="7"/>
        <color theme="1"/>
        <rFont val="Arial"/>
        <charset val="134"/>
      </rPr>
      <t>MOHANISHWARAN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</si>
  <si>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24IT0095</t>
  </si>
  <si>
    <r>
      <rPr>
        <sz val="7"/>
        <color theme="1"/>
        <rFont val="Arial"/>
        <charset val="134"/>
      </rPr>
      <t>MONICA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</si>
  <si>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24IT0096</t>
  </si>
  <si>
    <r>
      <rPr>
        <sz val="7"/>
        <color theme="1"/>
        <rFont val="Arial"/>
        <charset val="134"/>
      </rPr>
      <t>MOUNIKA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</si>
  <si>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24IT0097</t>
  </si>
  <si>
    <r>
      <rPr>
        <sz val="7"/>
        <color theme="1"/>
        <rFont val="Arial"/>
        <charset val="134"/>
      </rPr>
      <t>MUGILAN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</si>
  <si>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24IT0098</t>
  </si>
  <si>
    <r>
      <rPr>
        <sz val="7"/>
        <color theme="1"/>
        <rFont val="Arial"/>
        <charset val="134"/>
      </rPr>
      <t>MUGUNTHAN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</si>
  <si>
    <t>24IT0099</t>
  </si>
  <si>
    <r>
      <rPr>
        <sz val="7"/>
        <color theme="1"/>
        <rFont val="Arial"/>
        <charset val="134"/>
      </rPr>
      <t>MUKESHRAJ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B</t>
    </r>
  </si>
  <si>
    <t>24IT0100</t>
  </si>
  <si>
    <r>
      <rPr>
        <sz val="7"/>
        <color theme="1"/>
        <rFont val="Arial"/>
        <charset val="134"/>
      </rPr>
      <t>MUKESHWARAN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</si>
  <si>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24IT0101</t>
  </si>
  <si>
    <r>
      <rPr>
        <sz val="7"/>
        <color theme="1"/>
        <rFont val="Arial"/>
        <charset val="134"/>
      </rPr>
      <t>MURUGAN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</si>
  <si>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24IT0102</t>
  </si>
  <si>
    <r>
      <rPr>
        <sz val="7"/>
        <color theme="1"/>
        <rFont val="Arial"/>
        <charset val="134"/>
      </rPr>
      <t>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MANISH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BHALAJY</t>
    </r>
  </si>
  <si>
    <t>24IT0103</t>
  </si>
  <si>
    <r>
      <rPr>
        <sz val="7"/>
        <color theme="1"/>
        <rFont val="Arial"/>
        <charset val="134"/>
      </rPr>
      <t>NANDEESH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Y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</si>
  <si>
    <t>24IT0104</t>
  </si>
  <si>
    <r>
      <rPr>
        <sz val="7"/>
        <color theme="1"/>
        <rFont val="Arial"/>
        <charset val="134"/>
      </rPr>
      <t>NANDHINI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DEVI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</t>
    </r>
  </si>
  <si>
    <t>24IT0105</t>
  </si>
  <si>
    <r>
      <rPr>
        <sz val="7"/>
        <color theme="1"/>
        <rFont val="Arial"/>
        <charset val="134"/>
      </rPr>
      <t>NARESH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KUMAR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</t>
    </r>
  </si>
  <si>
    <t>24IT0106</t>
  </si>
  <si>
    <r>
      <rPr>
        <sz val="7"/>
        <color theme="1"/>
        <rFont val="Arial"/>
        <charset val="134"/>
      </rPr>
      <t>NAVEENKUMAR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</si>
  <si>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24IT0107</t>
  </si>
  <si>
    <r>
      <rPr>
        <sz val="7"/>
        <color theme="1"/>
        <rFont val="Arial"/>
        <charset val="134"/>
      </rPr>
      <t>NAVINKUMAR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</si>
  <si>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24IT0108</t>
  </si>
  <si>
    <r>
      <rPr>
        <sz val="7"/>
        <color theme="1"/>
        <rFont val="Arial"/>
        <charset val="134"/>
      </rPr>
      <t>NESHANDRA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</si>
  <si>
    <t>24IT0109</t>
  </si>
  <si>
    <r>
      <rPr>
        <sz val="7"/>
        <color theme="1"/>
        <rFont val="Arial"/>
        <charset val="134"/>
      </rPr>
      <t>NEVAN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</si>
  <si>
    <t>24IT0110</t>
  </si>
  <si>
    <r>
      <rPr>
        <sz val="7"/>
        <color theme="1"/>
        <rFont val="Arial"/>
        <charset val="134"/>
      </rPr>
      <t>NISHANTH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B</t>
    </r>
  </si>
  <si>
    <t>24IT0111</t>
  </si>
  <si>
    <r>
      <rPr>
        <sz val="7"/>
        <color theme="1"/>
        <rFont val="Arial"/>
        <charset val="134"/>
      </rPr>
      <t>NISHANTHI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</si>
  <si>
    <t>24IT0112</t>
  </si>
  <si>
    <r>
      <rPr>
        <sz val="7"/>
        <color theme="1"/>
        <rFont val="Arial"/>
        <charset val="134"/>
      </rPr>
      <t>NOORUL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FASILA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</si>
  <si>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24IT0113</t>
  </si>
  <si>
    <r>
      <rPr>
        <sz val="7"/>
        <color theme="1"/>
        <rFont val="Arial"/>
        <charset val="134"/>
      </rPr>
      <t>P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SOHAALIYA</t>
    </r>
  </si>
  <si>
    <t>24IT0114</t>
  </si>
  <si>
    <r>
      <rPr>
        <sz val="7"/>
        <color theme="1"/>
        <rFont val="Arial"/>
        <charset val="134"/>
      </rPr>
      <t>P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NIVETHA</t>
    </r>
  </si>
  <si>
    <t>24IT0115</t>
  </si>
  <si>
    <r>
      <rPr>
        <sz val="7"/>
        <color theme="1"/>
        <rFont val="Arial"/>
        <charset val="134"/>
      </rPr>
      <t>PARIMALA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</si>
  <si>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24IT0116</t>
  </si>
  <si>
    <r>
      <rPr>
        <sz val="7"/>
        <color theme="1"/>
        <rFont val="Arial"/>
        <charset val="134"/>
      </rPr>
      <t>PAVAN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</si>
  <si>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24IT0117</t>
  </si>
  <si>
    <r>
      <rPr>
        <sz val="7"/>
        <color theme="1"/>
        <rFont val="Arial"/>
        <charset val="134"/>
      </rPr>
      <t>PRAKADHESWAR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</t>
    </r>
  </si>
  <si>
    <t>24IT0118</t>
  </si>
  <si>
    <r>
      <rPr>
        <sz val="7"/>
        <color theme="1"/>
        <rFont val="Arial"/>
        <charset val="134"/>
      </rPr>
      <t>PREETHIKA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</si>
  <si>
    <t>24IT0119</t>
  </si>
  <si>
    <r>
      <rPr>
        <sz val="7"/>
        <color theme="1"/>
        <rFont val="Arial"/>
        <charset val="134"/>
      </rPr>
      <t>PREM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KUMAR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</si>
  <si>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24IT0120</t>
  </si>
  <si>
    <r>
      <rPr>
        <sz val="7"/>
        <color theme="1"/>
        <rFont val="Arial"/>
        <charset val="134"/>
      </rPr>
      <t>PRITHIV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</si>
  <si>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24IT0121</t>
  </si>
  <si>
    <r>
      <rPr>
        <sz val="7"/>
        <color theme="1"/>
        <rFont val="Arial"/>
        <charset val="134"/>
      </rPr>
      <t>PUSPARAJ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YADAV</t>
    </r>
  </si>
  <si>
    <t>24IT0122</t>
  </si>
  <si>
    <r>
      <rPr>
        <sz val="7"/>
        <color theme="1"/>
        <rFont val="Arial"/>
        <charset val="134"/>
      </rPr>
      <t>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ADHISAYA</t>
    </r>
  </si>
  <si>
    <t>24IT0123</t>
  </si>
  <si>
    <r>
      <rPr>
        <sz val="7"/>
        <color theme="1"/>
        <rFont val="Arial"/>
        <charset val="134"/>
      </rPr>
      <t>RAJA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</si>
  <si>
    <t>24IT0124</t>
  </si>
  <si>
    <r>
      <rPr>
        <sz val="7"/>
        <color theme="1"/>
        <rFont val="Arial"/>
        <charset val="134"/>
      </rPr>
      <t>RAKSHITHA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</si>
  <si>
    <t>24IT0125</t>
  </si>
  <si>
    <r>
      <rPr>
        <sz val="7"/>
        <color theme="1"/>
        <rFont val="Arial"/>
        <charset val="134"/>
      </rPr>
      <t>RAMPRASANNA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</si>
  <si>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24IT0127</t>
  </si>
  <si>
    <r>
      <rPr>
        <sz val="7"/>
        <color theme="1"/>
        <rFont val="Arial"/>
        <charset val="134"/>
      </rPr>
      <t>REVANTH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</si>
  <si>
    <t>24IT0128</t>
  </si>
  <si>
    <r>
      <rPr>
        <sz val="7"/>
        <color theme="1"/>
        <rFont val="Arial"/>
        <charset val="134"/>
      </rPr>
      <t>RISHIKESH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</si>
  <si>
    <t>24IT0129</t>
  </si>
  <si>
    <r>
      <rPr>
        <sz val="7"/>
        <color theme="1"/>
        <rFont val="Arial"/>
        <charset val="134"/>
      </rPr>
      <t>RITHISH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</si>
  <si>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24IT0130</t>
  </si>
  <si>
    <r>
      <rPr>
        <sz val="7"/>
        <color theme="1"/>
        <rFont val="Arial"/>
        <charset val="134"/>
      </rPr>
      <t>ROHITH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KUMAR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</si>
  <si>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24IT0131</t>
  </si>
  <si>
    <r>
      <rPr>
        <sz val="7"/>
        <color theme="1"/>
        <rFont val="Arial"/>
        <charset val="134"/>
      </rPr>
      <t>ROHITH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</si>
  <si>
    <t>24IT0132</t>
  </si>
  <si>
    <r>
      <rPr>
        <sz val="7"/>
        <color theme="1"/>
        <rFont val="Arial"/>
        <charset val="134"/>
      </rPr>
      <t>ROHITHKANNA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</si>
  <si>
    <t>24IT0133</t>
  </si>
  <si>
    <r>
      <rPr>
        <sz val="7"/>
        <color theme="1"/>
        <rFont val="Arial"/>
        <charset val="134"/>
      </rPr>
      <t>RUBESH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J</t>
    </r>
  </si>
  <si>
    <t>24IT0134</t>
  </si>
  <si>
    <r>
      <rPr>
        <sz val="7"/>
        <color theme="1"/>
        <rFont val="Arial"/>
        <charset val="134"/>
      </rPr>
      <t>RUDRA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PRASAD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L</t>
    </r>
  </si>
  <si>
    <t>24IT0135</t>
  </si>
  <si>
    <r>
      <rPr>
        <sz val="7"/>
        <color theme="1"/>
        <rFont val="Arial"/>
        <charset val="134"/>
      </rPr>
      <t>S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KESAV</t>
    </r>
  </si>
  <si>
    <t>24IT0136</t>
  </si>
  <si>
    <r>
      <rPr>
        <sz val="7"/>
        <color theme="1"/>
        <rFont val="Arial"/>
        <charset val="134"/>
      </rPr>
      <t>S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RITHANYA</t>
    </r>
  </si>
  <si>
    <t>24IT0137</t>
  </si>
  <si>
    <r>
      <rPr>
        <sz val="7"/>
        <color theme="1"/>
        <rFont val="Arial"/>
        <charset val="134"/>
      </rPr>
      <t>S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SAISREE</t>
    </r>
  </si>
  <si>
    <t>24IT0138</t>
  </si>
  <si>
    <r>
      <rPr>
        <sz val="7"/>
        <color theme="1"/>
        <rFont val="Arial"/>
        <charset val="134"/>
      </rPr>
      <t>SAICHARAN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</si>
  <si>
    <t>24IT0139</t>
  </si>
  <si>
    <r>
      <rPr>
        <sz val="7"/>
        <color theme="1"/>
        <rFont val="Arial"/>
        <charset val="134"/>
      </rPr>
      <t>SAM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BENNIE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F</t>
    </r>
  </si>
  <si>
    <t>24IT0140</t>
  </si>
  <si>
    <r>
      <rPr>
        <sz val="7"/>
        <color theme="1"/>
        <rFont val="Arial"/>
        <charset val="134"/>
      </rPr>
      <t>SAM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JOSHUA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</si>
  <si>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24IT0141</t>
  </si>
  <si>
    <r>
      <rPr>
        <sz val="7"/>
        <color theme="1"/>
        <rFont val="Arial"/>
        <charset val="134"/>
      </rPr>
      <t>SANTHIYA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</t>
    </r>
  </si>
  <si>
    <t>24IT0142</t>
  </si>
  <si>
    <r>
      <rPr>
        <sz val="7"/>
        <color theme="1"/>
        <rFont val="Arial"/>
        <charset val="134"/>
      </rPr>
      <t>SANTHOSH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KUMAR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</si>
  <si>
    <t>24IT0143</t>
  </si>
  <si>
    <r>
      <rPr>
        <sz val="7"/>
        <color theme="1"/>
        <rFont val="Arial"/>
        <charset val="134"/>
      </rPr>
      <t>SANTHOSHINI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</si>
  <si>
    <t>24IT0144</t>
  </si>
  <si>
    <r>
      <rPr>
        <sz val="7"/>
        <color theme="1"/>
        <rFont val="Arial"/>
        <charset val="134"/>
      </rPr>
      <t>SARATH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NIVAS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</si>
  <si>
    <t>24IT0145</t>
  </si>
  <si>
    <r>
      <rPr>
        <sz val="7"/>
        <color theme="1"/>
        <rFont val="Arial"/>
        <charset val="134"/>
      </rPr>
      <t>SARVESH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</si>
  <si>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24IT0146</t>
  </si>
  <si>
    <r>
      <rPr>
        <sz val="7"/>
        <color theme="1"/>
        <rFont val="Arial"/>
        <charset val="134"/>
      </rPr>
      <t>SARVESH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</si>
  <si>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AB</t>
  </si>
  <si>
    <t>24IT0147</t>
  </si>
  <si>
    <r>
      <rPr>
        <sz val="7"/>
        <color theme="1"/>
        <rFont val="Arial"/>
        <charset val="134"/>
      </rPr>
      <t>SASIDHARAN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</si>
  <si>
    <t>24IT0148</t>
  </si>
  <si>
    <r>
      <rPr>
        <sz val="7"/>
        <color theme="1"/>
        <rFont val="Arial"/>
        <charset val="134"/>
      </rPr>
      <t>SEMAMALINI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</si>
  <si>
    <t>24IT0149</t>
  </si>
  <si>
    <r>
      <rPr>
        <sz val="7"/>
        <color theme="1"/>
        <rFont val="Arial"/>
        <charset val="134"/>
      </rPr>
      <t>SERIL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EVANJALINE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</si>
  <si>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24IT0150</t>
  </si>
  <si>
    <r>
      <rPr>
        <sz val="7"/>
        <color theme="1"/>
        <rFont val="Arial"/>
        <charset val="134"/>
      </rPr>
      <t>SHAPTHA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GIRI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</si>
  <si>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24IT0151</t>
  </si>
  <si>
    <r>
      <rPr>
        <sz val="7"/>
        <color theme="1"/>
        <rFont val="Arial"/>
        <charset val="134"/>
      </rPr>
      <t>SHARVENTHRAN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RAJENDRA</t>
    </r>
  </si>
  <si>
    <t>24IT0152</t>
  </si>
  <si>
    <r>
      <rPr>
        <sz val="7"/>
        <color theme="1"/>
        <rFont val="Arial"/>
        <charset val="134"/>
      </rPr>
      <t>SHASHAANK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VAIDYANATHAN</t>
    </r>
  </si>
  <si>
    <t>24IT0153</t>
  </si>
  <si>
    <r>
      <rPr>
        <sz val="7"/>
        <color theme="1"/>
        <rFont val="Arial"/>
        <charset val="134"/>
      </rPr>
      <t>SHESHAKANTH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RA</t>
    </r>
  </si>
  <si>
    <t>24IT0154</t>
  </si>
  <si>
    <r>
      <rPr>
        <sz val="7"/>
        <color theme="1"/>
        <rFont val="Arial"/>
        <charset val="134"/>
      </rPr>
      <t>SHRUTHIKA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THANDAVAN</t>
    </r>
  </si>
  <si>
    <t>24IT0155</t>
  </si>
  <si>
    <r>
      <rPr>
        <sz val="7"/>
        <color theme="1"/>
        <rFont val="Arial"/>
        <charset val="134"/>
      </rPr>
      <t>SHYAM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KUMAR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J</t>
    </r>
  </si>
  <si>
    <t>24IT0156</t>
  </si>
  <si>
    <r>
      <rPr>
        <sz val="7"/>
        <color theme="1"/>
        <rFont val="Arial"/>
        <charset val="134"/>
      </rPr>
      <t>SIDHARTH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</si>
  <si>
    <t>24IT0157</t>
  </si>
  <si>
    <r>
      <rPr>
        <sz val="7"/>
        <color theme="1"/>
        <rFont val="Arial"/>
        <charset val="134"/>
      </rPr>
      <t>SIVANESHAN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</si>
  <si>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24IT0158</t>
  </si>
  <si>
    <r>
      <rPr>
        <sz val="7"/>
        <color theme="1"/>
        <rFont val="Arial"/>
        <charset val="134"/>
      </rPr>
      <t>SOWMIYA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B</t>
    </r>
  </si>
  <si>
    <t>24IT0159</t>
  </si>
  <si>
    <r>
      <rPr>
        <sz val="7"/>
        <color theme="1"/>
        <rFont val="Arial"/>
        <charset val="134"/>
      </rPr>
      <t>SOWMYA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DAMODARAN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J</t>
    </r>
  </si>
  <si>
    <t>24IT0160</t>
  </si>
  <si>
    <r>
      <rPr>
        <sz val="7"/>
        <color theme="1"/>
        <rFont val="Arial"/>
        <charset val="134"/>
      </rPr>
      <t>SREYA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</si>
  <si>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24IT0161</t>
  </si>
  <si>
    <r>
      <rPr>
        <sz val="7"/>
        <color theme="1"/>
        <rFont val="Arial"/>
        <charset val="134"/>
      </rPr>
      <t>SRI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HARSHAVARTH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</si>
  <si>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24IT0162</t>
  </si>
  <si>
    <r>
      <rPr>
        <sz val="7"/>
        <color theme="1"/>
        <rFont val="Arial"/>
        <charset val="134"/>
      </rPr>
      <t>SRI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PRANAV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</si>
  <si>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24IT0163</t>
  </si>
  <si>
    <r>
      <rPr>
        <sz val="7"/>
        <color theme="1"/>
        <rFont val="Arial"/>
        <charset val="134"/>
      </rPr>
      <t>SRI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RAGHAVA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</si>
  <si>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24IT0164</t>
  </si>
  <si>
    <r>
      <rPr>
        <sz val="7"/>
        <color theme="1"/>
        <rFont val="Arial"/>
        <charset val="134"/>
      </rPr>
      <t>SRIDHARSHINI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</si>
  <si>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24IT0165</t>
  </si>
  <si>
    <r>
      <rPr>
        <sz val="7"/>
        <color theme="1"/>
        <rFont val="Arial"/>
        <charset val="134"/>
      </rPr>
      <t>SRIKRISHNA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</si>
  <si>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24IT0166</t>
  </si>
  <si>
    <r>
      <rPr>
        <sz val="7"/>
        <color theme="1"/>
        <rFont val="Arial"/>
        <charset val="134"/>
      </rPr>
      <t>SUBARANJANI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</si>
  <si>
    <t>24IT0167</t>
  </si>
  <si>
    <r>
      <rPr>
        <sz val="7"/>
        <color theme="1"/>
        <rFont val="Arial"/>
        <charset val="134"/>
      </rPr>
      <t>SUGANTH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RENU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</si>
  <si>
    <t>24IT0168</t>
  </si>
  <si>
    <r>
      <rPr>
        <sz val="7"/>
        <color theme="1"/>
        <rFont val="Arial"/>
        <charset val="134"/>
      </rPr>
      <t>SURDEEP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KANNAN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P</t>
    </r>
  </si>
  <si>
    <t>24IT0169</t>
  </si>
  <si>
    <r>
      <rPr>
        <sz val="7"/>
        <color theme="1"/>
        <rFont val="Arial"/>
        <charset val="134"/>
      </rPr>
      <t>SURENDHAR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</si>
  <si>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24IT0170</t>
  </si>
  <si>
    <r>
      <rPr>
        <sz val="7"/>
        <color theme="1"/>
        <rFont val="Arial"/>
        <charset val="134"/>
      </rPr>
      <t>SURESH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KUMAR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</si>
  <si>
    <t>24IT0171</t>
  </si>
  <si>
    <r>
      <rPr>
        <sz val="7"/>
        <color theme="1"/>
        <rFont val="Arial"/>
        <charset val="134"/>
      </rPr>
      <t>SURYA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</si>
  <si>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24IT0172</t>
  </si>
  <si>
    <r>
      <rPr>
        <sz val="7"/>
        <color theme="1"/>
        <rFont val="Arial"/>
        <charset val="134"/>
      </rPr>
      <t>SWETHA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</si>
  <si>
    <t>24IT0173</t>
  </si>
  <si>
    <r>
      <rPr>
        <sz val="7"/>
        <color theme="1"/>
        <rFont val="Arial"/>
        <charset val="134"/>
      </rPr>
      <t>T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SAMIKSHA</t>
    </r>
  </si>
  <si>
    <t>24IT0174</t>
  </si>
  <si>
    <r>
      <rPr>
        <sz val="7"/>
        <color theme="1"/>
        <rFont val="Arial"/>
        <charset val="134"/>
      </rPr>
      <t>TAMILMARAN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C</t>
    </r>
  </si>
  <si>
    <t>24IT0175</t>
  </si>
  <si>
    <r>
      <rPr>
        <sz val="7"/>
        <color theme="1"/>
        <rFont val="Arial"/>
        <charset val="134"/>
      </rPr>
      <t>THARUN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SURYA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</si>
  <si>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24IT0176</t>
  </si>
  <si>
    <r>
      <rPr>
        <sz val="7"/>
        <color theme="1"/>
        <rFont val="Arial"/>
        <charset val="134"/>
      </rPr>
      <t>TUSHAR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</si>
  <si>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24IT0177</t>
  </si>
  <si>
    <r>
      <rPr>
        <sz val="7"/>
        <color theme="1"/>
        <rFont val="Arial"/>
        <charset val="134"/>
      </rPr>
      <t>VAISHNAVI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P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</si>
  <si>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24IT0178</t>
  </si>
  <si>
    <r>
      <rPr>
        <sz val="7"/>
        <color theme="1"/>
        <rFont val="Arial"/>
        <charset val="134"/>
      </rPr>
      <t>VARSHA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B</t>
    </r>
  </si>
  <si>
    <t>24IT0179</t>
  </si>
  <si>
    <r>
      <rPr>
        <sz val="7"/>
        <color theme="1"/>
        <rFont val="Arial"/>
        <charset val="134"/>
      </rPr>
      <t>VARSHINI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P</t>
    </r>
  </si>
  <si>
    <t>24IT0180</t>
  </si>
  <si>
    <r>
      <rPr>
        <sz val="7"/>
        <color theme="1"/>
        <rFont val="Arial"/>
        <charset val="134"/>
      </rPr>
      <t>VARSHINI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</si>
  <si>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24IT0181</t>
  </si>
  <si>
    <r>
      <rPr>
        <sz val="7"/>
        <color theme="1"/>
        <rFont val="Arial"/>
        <charset val="134"/>
      </rPr>
      <t>VELMURUGAN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T</t>
    </r>
  </si>
  <si>
    <t>24IT0182</t>
  </si>
  <si>
    <r>
      <rPr>
        <sz val="7"/>
        <color theme="1"/>
        <rFont val="Arial"/>
        <charset val="134"/>
      </rPr>
      <t>VETHA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NARAYANAN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</si>
  <si>
    <t>24IT0183</t>
  </si>
  <si>
    <r>
      <rPr>
        <sz val="7"/>
        <color theme="1"/>
        <rFont val="Arial"/>
        <charset val="134"/>
      </rPr>
      <t>VIJAAYAKODI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G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L</t>
    </r>
  </si>
  <si>
    <t>24IT0184</t>
  </si>
  <si>
    <r>
      <rPr>
        <sz val="7"/>
        <color theme="1"/>
        <rFont val="Arial"/>
        <charset val="134"/>
      </rPr>
      <t>VIJAY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VISHAL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</si>
  <si>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24IT0185</t>
  </si>
  <si>
    <r>
      <rPr>
        <sz val="7"/>
        <color theme="1"/>
        <rFont val="Arial"/>
        <charset val="134"/>
      </rPr>
      <t>VIMAL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C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</si>
  <si>
    <t>24IT0186</t>
  </si>
  <si>
    <r>
      <rPr>
        <sz val="7"/>
        <color theme="1"/>
        <rFont val="Arial"/>
        <charset val="134"/>
      </rPr>
      <t>VINOTHA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R</t>
    </r>
  </si>
  <si>
    <t>24IT0187</t>
  </si>
  <si>
    <r>
      <rPr>
        <sz val="7"/>
        <color theme="1"/>
        <rFont val="Arial"/>
        <charset val="134"/>
      </rPr>
      <t>VISHALINI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P</t>
    </r>
  </si>
  <si>
    <t>24IT0188</t>
  </si>
  <si>
    <r>
      <rPr>
        <sz val="7"/>
        <color theme="1"/>
        <rFont val="Arial"/>
        <charset val="134"/>
      </rPr>
      <t>YASHWANTH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</si>
  <si>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24IT0189</t>
  </si>
  <si>
    <r>
      <rPr>
        <sz val="7"/>
        <color theme="1"/>
        <rFont val="Arial"/>
        <charset val="134"/>
      </rPr>
      <t>YASWANTH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B</t>
    </r>
  </si>
  <si>
    <t>24IT0190</t>
  </si>
  <si>
    <r>
      <rPr>
        <sz val="7"/>
        <color theme="1"/>
        <rFont val="Arial"/>
        <charset val="134"/>
      </rPr>
      <t>YOGALAKSHMI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</si>
  <si>
    <t>24IT0191</t>
  </si>
  <si>
    <r>
      <rPr>
        <sz val="7"/>
        <color theme="1"/>
        <rFont val="Arial"/>
        <charset val="134"/>
      </rPr>
      <t>YUVASRI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D</t>
    </r>
  </si>
  <si>
    <t>24IT3001</t>
  </si>
  <si>
    <r>
      <rPr>
        <sz val="7"/>
        <color theme="1"/>
        <rFont val="Arial"/>
        <charset val="134"/>
      </rPr>
      <t>DANUSHRAJ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</si>
  <si>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24IT3002</t>
  </si>
  <si>
    <r>
      <rPr>
        <sz val="7"/>
        <color theme="1"/>
        <rFont val="Arial"/>
        <charset val="134"/>
      </rPr>
      <t>KARTHIK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V</t>
    </r>
  </si>
  <si>
    <t>24IT3003</t>
  </si>
  <si>
    <r>
      <rPr>
        <sz val="7"/>
        <color theme="1"/>
        <rFont val="Arial"/>
        <charset val="134"/>
      </rPr>
      <t>ELANGO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M</t>
    </r>
  </si>
  <si>
    <t>24IT3004</t>
  </si>
  <si>
    <r>
      <rPr>
        <sz val="7"/>
        <color theme="1"/>
        <rFont val="Arial"/>
        <charset val="134"/>
      </rPr>
      <t>SRIVATSAN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S</t>
    </r>
  </si>
  <si>
    <t>24IT3005</t>
  </si>
  <si>
    <r>
      <rPr>
        <sz val="7"/>
        <color theme="1"/>
        <rFont val="Arial"/>
        <charset val="134"/>
      </rPr>
      <t>VIKRAM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K</t>
    </r>
  </si>
  <si>
    <t>24IT3006</t>
  </si>
  <si>
    <r>
      <rPr>
        <sz val="7"/>
        <color theme="1"/>
        <rFont val="Arial"/>
        <charset val="134"/>
      </rPr>
      <t>YOHITHA</t>
    </r>
    <r>
      <rPr>
        <sz val="7"/>
        <color theme="1"/>
        <rFont val="Times New Roman"/>
        <charset val="134"/>
      </rPr>
      <t xml:space="preserve"> </t>
    </r>
    <r>
      <rPr>
        <sz val="7"/>
        <color theme="1"/>
        <rFont val="Arial"/>
        <charset val="134"/>
      </rPr>
      <t>A</t>
    </r>
  </si>
  <si>
    <t>WH &amp; Absent(UA)</t>
  </si>
  <si>
    <t>all pass</t>
  </si>
  <si>
    <t xml:space="preserve"> All Pass</t>
  </si>
  <si>
    <t>count U</t>
  </si>
  <si>
    <t>1- arr</t>
  </si>
  <si>
    <t>"O" COUNT</t>
  </si>
  <si>
    <t>2-arr</t>
  </si>
  <si>
    <t>C-Off</t>
  </si>
  <si>
    <t>Regd</t>
  </si>
  <si>
    <t>Pass</t>
  </si>
  <si>
    <t>Pass%</t>
  </si>
  <si>
    <t>"A+" COUNT</t>
  </si>
  <si>
    <t>3-arr</t>
  </si>
  <si>
    <t>"A" COUNT</t>
  </si>
  <si>
    <t>4-arr</t>
  </si>
  <si>
    <t>"B+" COUNT</t>
  </si>
  <si>
    <t>5-arr</t>
  </si>
  <si>
    <t>"B" COUNT</t>
  </si>
  <si>
    <t>&gt;5-arr</t>
  </si>
  <si>
    <t>"-" COUNT</t>
  </si>
  <si>
    <t>Total</t>
  </si>
  <si>
    <t>"C" COUNT</t>
  </si>
  <si>
    <t>"BLANK" COUNT</t>
  </si>
  <si>
    <t>Script Ps</t>
  </si>
  <si>
    <t>Total APPEARED</t>
  </si>
  <si>
    <t>Script Tot</t>
  </si>
  <si>
    <t xml:space="preserve"> Pass %</t>
  </si>
  <si>
    <t>Script %</t>
  </si>
  <si>
    <t>IT-III</t>
  </si>
  <si>
    <t>Subject Name</t>
  </si>
  <si>
    <t>&gt;5</t>
  </si>
  <si>
    <t>Subject Code</t>
  </si>
  <si>
    <t>Staffs</t>
  </si>
  <si>
    <t>Class Advisor</t>
  </si>
  <si>
    <t>Dr.D.Rosy/Ms.Tharabai</t>
  </si>
  <si>
    <t>Ms.S.Suganya/Mr.S.Kumaragurubaran</t>
  </si>
  <si>
    <t>Mr.S.Jawagar/Mr.A.Anbumani</t>
  </si>
  <si>
    <t>Mr.A.Marimuthu/Dr.S.K.Muthusundar</t>
  </si>
  <si>
    <t>Ms.D.Lita/Mr.Sumit</t>
  </si>
  <si>
    <t>Dr.Ramar</t>
  </si>
  <si>
    <t>IT-II</t>
  </si>
  <si>
    <t>Prepared By</t>
  </si>
  <si>
    <t>Verified by</t>
  </si>
  <si>
    <t>Approved By</t>
  </si>
  <si>
    <t>Pass %</t>
  </si>
  <si>
    <t>"O"</t>
  </si>
  <si>
    <t xml:space="preserve">"A+" </t>
  </si>
  <si>
    <t>"A"</t>
  </si>
  <si>
    <t xml:space="preserve">"B+" </t>
  </si>
  <si>
    <t>"B"</t>
  </si>
  <si>
    <t xml:space="preserve">"C" </t>
  </si>
  <si>
    <t xml:space="preserve">"U" </t>
  </si>
  <si>
    <t>FACULTY</t>
  </si>
  <si>
    <t>UA</t>
  </si>
  <si>
    <t>HOSTEL STUDENTS</t>
  </si>
  <si>
    <t>PASS</t>
  </si>
  <si>
    <t>TOTAL</t>
  </si>
  <si>
    <t>No of Arrears</t>
  </si>
  <si>
    <t>Fail</t>
  </si>
  <si>
    <t>DAYSCHOLAR STUDENTS</t>
  </si>
  <si>
    <t>U</t>
  </si>
  <si>
    <t>1-Arr</t>
  </si>
  <si>
    <t>OVER ALL TOPPER</t>
  </si>
  <si>
    <t>aa</t>
  </si>
  <si>
    <t>Chennai Institute of Technology, Chennai - 600 069</t>
  </si>
  <si>
    <t>Department of Information Technology</t>
  </si>
  <si>
    <t xml:space="preserve">II Year </t>
  </si>
  <si>
    <t>Subject</t>
  </si>
  <si>
    <t xml:space="preserve">Overall </t>
  </si>
  <si>
    <t>Appeared</t>
  </si>
  <si>
    <t>% of Pass</t>
  </si>
  <si>
    <t>% of Fail</t>
  </si>
  <si>
    <t>Faculty Name</t>
  </si>
  <si>
    <t>Prepared by</t>
  </si>
  <si>
    <t>Approved by</t>
  </si>
  <si>
    <t>Chennai Institute of Technology, Chennai - 69</t>
  </si>
  <si>
    <t xml:space="preserve">Year </t>
  </si>
  <si>
    <t xml:space="preserve">Total No. of students </t>
  </si>
  <si>
    <t>Number of Script</t>
  </si>
  <si>
    <t>Dept. Overall % of Pass</t>
  </si>
  <si>
    <t xml:space="preserve">Registered </t>
  </si>
  <si>
    <t xml:space="preserve">Fail </t>
  </si>
  <si>
    <t>Reg.</t>
  </si>
  <si>
    <t xml:space="preserve">Pass </t>
  </si>
  <si>
    <t xml:space="preserve">II Yr </t>
  </si>
  <si>
    <t>Students wise</t>
  </si>
  <si>
    <t xml:space="preserve">III Yr </t>
  </si>
  <si>
    <t xml:space="preserve">IV Yr </t>
  </si>
  <si>
    <t>Script Wise</t>
  </si>
  <si>
    <t xml:space="preserve">Total </t>
  </si>
  <si>
    <t>S.No</t>
  </si>
  <si>
    <t>Subject
Code</t>
  </si>
  <si>
    <t xml:space="preserve">Total No.of Students </t>
  </si>
  <si>
    <t>Grade : O</t>
  </si>
  <si>
    <t>Grade : A +</t>
  </si>
  <si>
    <t xml:space="preserve">Grade : A </t>
  </si>
  <si>
    <t>Grade : B +</t>
  </si>
  <si>
    <t xml:space="preserve">Grade : B </t>
  </si>
  <si>
    <t xml:space="preserve">Grade : C </t>
  </si>
  <si>
    <t xml:space="preserve">Total Fail </t>
  </si>
  <si>
    <t>Reg</t>
  </si>
  <si>
    <t>Prepared By                               Class Coordinator</t>
  </si>
  <si>
    <t>Verified by HOD</t>
  </si>
  <si>
    <t>CHENNAI INSTITUTE OF TECHNOLOGY</t>
  </si>
  <si>
    <t>Sarathy Nagar, Pudupedu, Chennai– 600 069.</t>
  </si>
  <si>
    <t>Abstract-03</t>
  </si>
  <si>
    <t>Abstract-05</t>
  </si>
  <si>
    <t>M / F</t>
  </si>
  <si>
    <t>S.NO</t>
  </si>
  <si>
    <t>No of Stu Registered</t>
  </si>
  <si>
    <t>PASS%</t>
  </si>
  <si>
    <t>FAIL%</t>
  </si>
  <si>
    <t>II EEE</t>
  </si>
  <si>
    <t>II IT</t>
  </si>
  <si>
    <t xml:space="preserve">S.No </t>
  </si>
  <si>
    <t>Year / Sec.</t>
  </si>
  <si>
    <t>III IT</t>
  </si>
  <si>
    <t>IV IT</t>
  </si>
  <si>
    <t>IT</t>
  </si>
  <si>
    <t>DAYSSCHOLAR STUDENTS</t>
  </si>
  <si>
    <t>FS - B</t>
  </si>
  <si>
    <t>FS - G</t>
  </si>
  <si>
    <t>HS - B</t>
  </si>
  <si>
    <t>HS -G</t>
  </si>
  <si>
    <t>III EEE</t>
  </si>
  <si>
    <t>III Yr</t>
  </si>
  <si>
    <t>IV Yr</t>
  </si>
  <si>
    <t>IV EEE</t>
  </si>
  <si>
    <t>Abstract-05a</t>
  </si>
  <si>
    <t>Section</t>
  </si>
  <si>
    <t>H / D</t>
  </si>
  <si>
    <t>MCT</t>
  </si>
  <si>
    <t>Year: III                                      Semester:V                           Branch: IT                                          Section: A,B&amp;C</t>
  </si>
  <si>
    <t>ES3501</t>
  </si>
  <si>
    <t>IT3501</t>
  </si>
  <si>
    <t>IT3502</t>
  </si>
  <si>
    <t>IT3503</t>
  </si>
  <si>
    <t>IT3504</t>
  </si>
  <si>
    <t>IT3505</t>
  </si>
  <si>
    <t>IT3V13</t>
  </si>
  <si>
    <t>IT3V15</t>
  </si>
  <si>
    <t>POC</t>
  </si>
  <si>
    <t>DAV</t>
  </si>
  <si>
    <t>EP</t>
  </si>
  <si>
    <t>MAD</t>
  </si>
  <si>
    <t>UIUX</t>
  </si>
  <si>
    <t>DEV</t>
  </si>
  <si>
    <t>23IT001</t>
  </si>
  <si>
    <t>A THRISYANTH</t>
  </si>
  <si>
    <t>23IT002</t>
  </si>
  <si>
    <t>AATHISWARAN N</t>
  </si>
  <si>
    <t>23IT003</t>
  </si>
  <si>
    <t>ADITHYA P</t>
  </si>
  <si>
    <t>23IT004</t>
  </si>
  <si>
    <t>ADITYA.N.B</t>
  </si>
  <si>
    <t>23IT005</t>
  </si>
  <si>
    <t>AJAY BABU .B</t>
  </si>
  <si>
    <t>23IT006</t>
  </si>
  <si>
    <t>AKASH B</t>
  </si>
  <si>
    <t>23IT007</t>
  </si>
  <si>
    <t>AKASH K</t>
  </si>
  <si>
    <t>23IT008</t>
  </si>
  <si>
    <t>AKHIL K M</t>
  </si>
  <si>
    <t>23IT009</t>
  </si>
  <si>
    <t>AKSHAYA C L</t>
  </si>
  <si>
    <t>23IT010</t>
  </si>
  <si>
    <t>AKSHAYA DEVI S</t>
  </si>
  <si>
    <t>23IT011</t>
  </si>
  <si>
    <t>AKSHAYYA R U</t>
  </si>
  <si>
    <t>23IT012</t>
  </si>
  <si>
    <t>AKSHITHA N</t>
  </si>
  <si>
    <t>23IT013</t>
  </si>
  <si>
    <t>ALAN SAMUVEL A</t>
  </si>
  <si>
    <t>23IT014</t>
  </si>
  <si>
    <t>ALICE PRECILLA B</t>
  </si>
  <si>
    <t>23IT015</t>
  </si>
  <si>
    <t>ANBARASU B</t>
  </si>
  <si>
    <t>23IT016</t>
  </si>
  <si>
    <t>ANGELUS PONMALAR S</t>
  </si>
  <si>
    <t>23IT018</t>
  </si>
  <si>
    <t>ANTON HARRISH A</t>
  </si>
  <si>
    <t>23IT019</t>
  </si>
  <si>
    <t>ANU SHALINE B</t>
  </si>
  <si>
    <t>23IT020</t>
  </si>
  <si>
    <t>ARAVINTH M</t>
  </si>
  <si>
    <t>23IT021</t>
  </si>
  <si>
    <t>ARJUN SV</t>
  </si>
  <si>
    <t>23IT022</t>
  </si>
  <si>
    <t>ASHOK KUMAR .S</t>
  </si>
  <si>
    <t>23IT023</t>
  </si>
  <si>
    <t>ASHWATH V</t>
  </si>
  <si>
    <t>23IT024</t>
  </si>
  <si>
    <t>ASHWIN KUMAR A</t>
  </si>
  <si>
    <t>23IT025</t>
  </si>
  <si>
    <t>ASMITHA SRI K</t>
  </si>
  <si>
    <t>23IT026</t>
  </si>
  <si>
    <t>AVINAASH T</t>
  </si>
  <si>
    <t>23IT027</t>
  </si>
  <si>
    <t>AVINASH VENKATRAMAN</t>
  </si>
  <si>
    <t>23IT028</t>
  </si>
  <si>
    <t>B ROHAN</t>
  </si>
  <si>
    <t>23IT029</t>
  </si>
  <si>
    <t>BAALA PREMSELVAN</t>
  </si>
  <si>
    <t>23IT030</t>
  </si>
  <si>
    <t>BALA GANESH. K</t>
  </si>
  <si>
    <t>23IT031</t>
  </si>
  <si>
    <t>BALAMURUGAN E</t>
  </si>
  <si>
    <t>23IT032</t>
  </si>
  <si>
    <t>BALARAMAN</t>
  </si>
  <si>
    <t>23IT033</t>
  </si>
  <si>
    <t>BHARATH A V</t>
  </si>
  <si>
    <t>23IT034</t>
  </si>
  <si>
    <t>BHARATH S</t>
  </si>
  <si>
    <t>23IT035</t>
  </si>
  <si>
    <t>BOOBESH C</t>
  </si>
  <si>
    <t>23IT036</t>
  </si>
  <si>
    <t>CALVIN MATTHEW K</t>
  </si>
  <si>
    <t>23IT037</t>
  </si>
  <si>
    <t>CHAARULATHA N</t>
  </si>
  <si>
    <t>23IT038</t>
  </si>
  <si>
    <t>CHAARUMATHY S</t>
  </si>
  <si>
    <t>23IT039</t>
  </si>
  <si>
    <t>D YUVANSRI</t>
  </si>
  <si>
    <t>23IT040</t>
  </si>
  <si>
    <t>DEENESH KUMAR J</t>
  </si>
  <si>
    <t>23IT041</t>
  </si>
  <si>
    <t>DEEPAK M</t>
  </si>
  <si>
    <t>23IT042</t>
  </si>
  <si>
    <t>DHARANEESWARAN S</t>
  </si>
  <si>
    <t>23IT043</t>
  </si>
  <si>
    <t>DHIVAKARR K R R</t>
  </si>
  <si>
    <t>23IT044</t>
  </si>
  <si>
    <t>DHIVYAA M</t>
  </si>
  <si>
    <t>23IT045</t>
  </si>
  <si>
    <t>DINESH R</t>
  </si>
  <si>
    <t>23IT046</t>
  </si>
  <si>
    <t>EDRIC MC DAVIS S</t>
  </si>
  <si>
    <t>23IT047</t>
  </si>
  <si>
    <t>ESHWAR S</t>
  </si>
  <si>
    <t>23IT048</t>
  </si>
  <si>
    <t>EUGENE MOSES W E</t>
  </si>
  <si>
    <t>23IT049</t>
  </si>
  <si>
    <t>G.N.RAVIGANESH</t>
  </si>
  <si>
    <t>23IT050</t>
  </si>
  <si>
    <t>GAYATHRI.K</t>
  </si>
  <si>
    <t>23IT051</t>
  </si>
  <si>
    <t>GIRI K</t>
  </si>
  <si>
    <t>23IT052</t>
  </si>
  <si>
    <t>23IT053</t>
  </si>
  <si>
    <t>GOKUL V</t>
  </si>
  <si>
    <t>23IT054</t>
  </si>
  <si>
    <t>GOPALAKRISHNAN P</t>
  </si>
  <si>
    <t>23IT055</t>
  </si>
  <si>
    <t>GREATA JANSI RANI .P</t>
  </si>
  <si>
    <t>23IT056</t>
  </si>
  <si>
    <t>HARI MAHITH M</t>
  </si>
  <si>
    <t>23IT057</t>
  </si>
  <si>
    <t>HARIHARAN C</t>
  </si>
  <si>
    <t>23IT058</t>
  </si>
  <si>
    <t>HARIHARAN P</t>
  </si>
  <si>
    <t>23IT059</t>
  </si>
  <si>
    <t>HARIKRISHNA K</t>
  </si>
  <si>
    <t>23IT060</t>
  </si>
  <si>
    <t>HARIKRISHNA K.H</t>
  </si>
  <si>
    <t>23IT061</t>
  </si>
  <si>
    <t>HARINI DEVI P C</t>
  </si>
  <si>
    <t>23IT062</t>
  </si>
  <si>
    <t>HARINI K</t>
  </si>
  <si>
    <t>23IT063</t>
  </si>
  <si>
    <t>HARINI P</t>
  </si>
  <si>
    <t>23IT064</t>
  </si>
  <si>
    <t>HARINI PRIYADHARSHINI G</t>
  </si>
  <si>
    <t>23IT065</t>
  </si>
  <si>
    <t>HEMALATHA S</t>
  </si>
  <si>
    <t>23IT066</t>
  </si>
  <si>
    <t>HEMNATH S</t>
  </si>
  <si>
    <t>23IT067</t>
  </si>
  <si>
    <t>JAYA PRIYAN S</t>
  </si>
  <si>
    <t>23IT068</t>
  </si>
  <si>
    <t>JAYAVARSHINI R</t>
  </si>
  <si>
    <t>23IT069</t>
  </si>
  <si>
    <t>JEFFRIN MESAK S</t>
  </si>
  <si>
    <t>23IT070</t>
  </si>
  <si>
    <t>JESWIN PIO A</t>
  </si>
  <si>
    <t>23IT071</t>
  </si>
  <si>
    <t>JOEL BRAINERD J</t>
  </si>
  <si>
    <t>23IT072</t>
  </si>
  <si>
    <t>JOSHUA RANISH T</t>
  </si>
  <si>
    <t>23IT073</t>
  </si>
  <si>
    <t>K S DINESH</t>
  </si>
  <si>
    <t>23IT074</t>
  </si>
  <si>
    <t>KAARTHIC INBASAKARAN RAMESHCHANDRU</t>
  </si>
  <si>
    <t>23IT075</t>
  </si>
  <si>
    <t>KAARUNYA M</t>
  </si>
  <si>
    <t>23IT076</t>
  </si>
  <si>
    <t>KAMALESH. S</t>
  </si>
  <si>
    <t>23IT077</t>
  </si>
  <si>
    <t>KAMALESWARI. L</t>
  </si>
  <si>
    <t>23IT078</t>
  </si>
  <si>
    <t>KANDIAH C</t>
  </si>
  <si>
    <t>23IT079</t>
  </si>
  <si>
    <t>KARTHIKEYAN E</t>
  </si>
  <si>
    <t>23IT080</t>
  </si>
  <si>
    <t>KAUSHIK.M</t>
  </si>
  <si>
    <t>23IT081</t>
  </si>
  <si>
    <t>KAVIYA R</t>
  </si>
  <si>
    <t>23IT082</t>
  </si>
  <si>
    <t>KEERTHANA M</t>
  </si>
  <si>
    <t>23IT083</t>
  </si>
  <si>
    <t>LOGASARANI. G</t>
  </si>
  <si>
    <t>23IT084</t>
  </si>
  <si>
    <t>LOKESH V</t>
  </si>
  <si>
    <t>23IT085</t>
  </si>
  <si>
    <t>M AMRITHAA</t>
  </si>
  <si>
    <t>23IT086</t>
  </si>
  <si>
    <t>MADHAN KUMAR R</t>
  </si>
  <si>
    <t>23IT087</t>
  </si>
  <si>
    <t>MADHANI D</t>
  </si>
  <si>
    <t>23IT088</t>
  </si>
  <si>
    <t>MADHIARASAN S</t>
  </si>
  <si>
    <t>23IT089</t>
  </si>
  <si>
    <t>MADHUMITHA.P</t>
  </si>
  <si>
    <t>23IT090</t>
  </si>
  <si>
    <t>MAHA SAKTHIKA R</t>
  </si>
  <si>
    <t>23IT091</t>
  </si>
  <si>
    <t>MAHALAKSHMI S</t>
  </si>
  <si>
    <t>23IT092</t>
  </si>
  <si>
    <t>MITHUN.M</t>
  </si>
  <si>
    <t>23IT093</t>
  </si>
  <si>
    <t>MOHAMED BILAL S</t>
  </si>
  <si>
    <t>23IT094</t>
  </si>
  <si>
    <t>MOHAMED FAWMEEN M</t>
  </si>
  <si>
    <t>23IT095</t>
  </si>
  <si>
    <t>MOHAMED HAZIN S</t>
  </si>
  <si>
    <t>23IT096</t>
  </si>
  <si>
    <t>MOHAMMAD SALAUDEEN I</t>
  </si>
  <si>
    <t>23IT097</t>
  </si>
  <si>
    <t>MOHAMMED ZUBAIR</t>
  </si>
  <si>
    <t>23IT098</t>
  </si>
  <si>
    <t>MONICA B</t>
  </si>
  <si>
    <t>23IT099</t>
  </si>
  <si>
    <t>MONISHA M</t>
  </si>
  <si>
    <t>23IT100</t>
  </si>
  <si>
    <t>MONISHA S</t>
  </si>
  <si>
    <t>23IT101</t>
  </si>
  <si>
    <t>MONISHKUMAR R K</t>
  </si>
  <si>
    <t>23IT102</t>
  </si>
  <si>
    <t>MUKESH.M</t>
  </si>
  <si>
    <t>23IT103</t>
  </si>
  <si>
    <t>N LAKSHANAA</t>
  </si>
  <si>
    <t>23IT104</t>
  </si>
  <si>
    <t>NANDHINI I</t>
  </si>
  <si>
    <t>23IT105</t>
  </si>
  <si>
    <t>NANDITHA S</t>
  </si>
  <si>
    <t>23IT106</t>
  </si>
  <si>
    <t>NARMATHA S</t>
  </si>
  <si>
    <t>23IT107</t>
  </si>
  <si>
    <t>NAVEEN PRASATH S</t>
  </si>
  <si>
    <t>23IT108</t>
  </si>
  <si>
    <t>NIRMAL KUMAR. R</t>
  </si>
  <si>
    <t>23IT109</t>
  </si>
  <si>
    <t>NIVENDHAN S</t>
  </si>
  <si>
    <t>23IT110</t>
  </si>
  <si>
    <t>P C NAVEENA</t>
  </si>
  <si>
    <t>23IT111</t>
  </si>
  <si>
    <t>PAIDIPALLI REVANTH KUMAR REDDY</t>
  </si>
  <si>
    <t>23IT112</t>
  </si>
  <si>
    <t>PAKSHAN E</t>
  </si>
  <si>
    <t>23IT113</t>
  </si>
  <si>
    <t>PARKAVI V</t>
  </si>
  <si>
    <t>23IT114</t>
  </si>
  <si>
    <t>PATRICK D'CRUZ</t>
  </si>
  <si>
    <t>23IT115</t>
  </si>
  <si>
    <t>PRABHAVATHI.L</t>
  </si>
  <si>
    <t>23IT116</t>
  </si>
  <si>
    <t>PRAHARSHEETHI M</t>
  </si>
  <si>
    <t>23IT117</t>
  </si>
  <si>
    <t>PRANAV P VARMA</t>
  </si>
  <si>
    <t>23IT118</t>
  </si>
  <si>
    <t>PRAVEEN S</t>
  </si>
  <si>
    <t>23IT119</t>
  </si>
  <si>
    <t>PREMKUMAR K</t>
  </si>
  <si>
    <t>23IT120</t>
  </si>
  <si>
    <t>PRITHIKA R</t>
  </si>
  <si>
    <t>23IT121</t>
  </si>
  <si>
    <t>PRIYA S</t>
  </si>
  <si>
    <t>23IT122</t>
  </si>
  <si>
    <t>PRIYADHARSHINI M</t>
  </si>
  <si>
    <t>23IT123</t>
  </si>
  <si>
    <t>PUVISHA SHREE A</t>
  </si>
  <si>
    <t>23IT124</t>
  </si>
  <si>
    <t>R BARATH</t>
  </si>
  <si>
    <t>23IT125</t>
  </si>
  <si>
    <t>R. NITHISH KUMAR</t>
  </si>
  <si>
    <t>23IT126</t>
  </si>
  <si>
    <t>RACHANA.RS</t>
  </si>
  <si>
    <t>23IT127</t>
  </si>
  <si>
    <t>RAGHUL S</t>
  </si>
  <si>
    <t>23IT128</t>
  </si>
  <si>
    <t>RAJA J</t>
  </si>
  <si>
    <t>23IT129</t>
  </si>
  <si>
    <t>RAJASHREE S</t>
  </si>
  <si>
    <t>23IT130</t>
  </si>
  <si>
    <t>RAKESH R</t>
  </si>
  <si>
    <t>23IT131</t>
  </si>
  <si>
    <t>RATHISH P</t>
  </si>
  <si>
    <t>23IT132</t>
  </si>
  <si>
    <t>RISANTHENE S</t>
  </si>
  <si>
    <t>23IT133</t>
  </si>
  <si>
    <t>RISHIKESH S</t>
  </si>
  <si>
    <t>23IT134</t>
  </si>
  <si>
    <t>ROSHAN M S</t>
  </si>
  <si>
    <t>23IT135</t>
  </si>
  <si>
    <t>RUBESH M</t>
  </si>
  <si>
    <t>23IT136</t>
  </si>
  <si>
    <t>RUKSHANA SAFRIN A</t>
  </si>
  <si>
    <t>23IT137</t>
  </si>
  <si>
    <t>S DILIP KUMAR</t>
  </si>
  <si>
    <t>23IT138</t>
  </si>
  <si>
    <t>SACHIN GANESH S</t>
  </si>
  <si>
    <t>23IT139</t>
  </si>
  <si>
    <t>SADISH S</t>
  </si>
  <si>
    <t>23IT140</t>
  </si>
  <si>
    <t>SAHANA D</t>
  </si>
  <si>
    <t>23IT141</t>
  </si>
  <si>
    <t>SAHANA J R</t>
  </si>
  <si>
    <t>23IT142</t>
  </si>
  <si>
    <t>SAHUL HAMEED N</t>
  </si>
  <si>
    <t>23IT143</t>
  </si>
  <si>
    <t>SAIRAM S</t>
  </si>
  <si>
    <t>23IT144</t>
  </si>
  <si>
    <t>SAM MOSES B</t>
  </si>
  <si>
    <t>23IT145</t>
  </si>
  <si>
    <t>SANDHIYA V</t>
  </si>
  <si>
    <t>23IT146</t>
  </si>
  <si>
    <t>SANDRA MARIA PRINCY</t>
  </si>
  <si>
    <t>23IT147</t>
  </si>
  <si>
    <t>SANJAY A</t>
  </si>
  <si>
    <t>23IT148</t>
  </si>
  <si>
    <t>SANJAY M S</t>
  </si>
  <si>
    <t>23IT149</t>
  </si>
  <si>
    <t>SANTHOSH M</t>
  </si>
  <si>
    <t>23IT150</t>
  </si>
  <si>
    <t>SARAN R</t>
  </si>
  <si>
    <t>23IT151</t>
  </si>
  <si>
    <t>SATHISHKUMAR S</t>
  </si>
  <si>
    <t>23IT152</t>
  </si>
  <si>
    <t>SHALINI T</t>
  </si>
  <si>
    <t>23IT153</t>
  </si>
  <si>
    <t>SHANKAR S R</t>
  </si>
  <si>
    <t>23IT154</t>
  </si>
  <si>
    <t>SHARAN YASWANT</t>
  </si>
  <si>
    <t>23IT155</t>
  </si>
  <si>
    <t>SHARGESH R</t>
  </si>
  <si>
    <t>23IT156</t>
  </si>
  <si>
    <t>SHARVESH P S</t>
  </si>
  <si>
    <t>23IT157</t>
  </si>
  <si>
    <t>SHIPANI S</t>
  </si>
  <si>
    <t>23IT158</t>
  </si>
  <si>
    <t>SHRADHA S</t>
  </si>
  <si>
    <t>23IT159</t>
  </si>
  <si>
    <t>SONAA SHREE V S</t>
  </si>
  <si>
    <t>23IT160</t>
  </si>
  <si>
    <t>SRIRAM B</t>
  </si>
  <si>
    <t>23IT161</t>
  </si>
  <si>
    <t>SUDHANKUMAR R</t>
  </si>
  <si>
    <t>23IT162</t>
  </si>
  <si>
    <t>SUDHARSHNA K</t>
  </si>
  <si>
    <t>23IT163</t>
  </si>
  <si>
    <t>SUGASH R</t>
  </si>
  <si>
    <t>23IT164</t>
  </si>
  <si>
    <t>SUHAS C</t>
  </si>
  <si>
    <t>23IT165</t>
  </si>
  <si>
    <t>SUJITHA K</t>
  </si>
  <si>
    <t>23IT166</t>
  </si>
  <si>
    <t>SUNDARI A</t>
  </si>
  <si>
    <t>23IT167</t>
  </si>
  <si>
    <t>SWETHA S</t>
  </si>
  <si>
    <t>23IT168</t>
  </si>
  <si>
    <t>SWETHINI K</t>
  </si>
  <si>
    <t>23IT169</t>
  </si>
  <si>
    <t>TANIA R</t>
  </si>
  <si>
    <t>23IT170</t>
  </si>
  <si>
    <t>THAMIZH ARASAN E</t>
  </si>
  <si>
    <t>23IT171</t>
  </si>
  <si>
    <t>THEJASHREE V M</t>
  </si>
  <si>
    <t>23IT172</t>
  </si>
  <si>
    <t>UDHAYAN B</t>
  </si>
  <si>
    <t>23IT173</t>
  </si>
  <si>
    <t>V KEERTHANA</t>
  </si>
  <si>
    <t>23IT174</t>
  </si>
  <si>
    <t>VARUN KRISHNA P S</t>
  </si>
  <si>
    <t>23IT175</t>
  </si>
  <si>
    <t>VIDYA B</t>
  </si>
  <si>
    <t>23IT176</t>
  </si>
  <si>
    <t>VIGNESHWARAN S</t>
  </si>
  <si>
    <t>23IT177</t>
  </si>
  <si>
    <t>VIKRAMACHOZHAN M S</t>
  </si>
  <si>
    <t>23IT178</t>
  </si>
  <si>
    <t>VINISHA K</t>
  </si>
  <si>
    <t>23IT179</t>
  </si>
  <si>
    <t>VISHNU B</t>
  </si>
  <si>
    <t>23IT180</t>
  </si>
  <si>
    <t>VISHNU BALAJI R</t>
  </si>
  <si>
    <t>23IT181</t>
  </si>
  <si>
    <t>VISHWA PRASANTH G</t>
  </si>
  <si>
    <t>23IT182</t>
  </si>
  <si>
    <t>W S AKASH</t>
  </si>
  <si>
    <t>23IT183</t>
  </si>
  <si>
    <t>YASHINI PRIYA S</t>
  </si>
  <si>
    <t>23IT184</t>
  </si>
  <si>
    <t>YESHWANTH M</t>
  </si>
  <si>
    <t>23IT185</t>
  </si>
  <si>
    <t>YOHALAKSHMI G</t>
  </si>
  <si>
    <t>23IT186</t>
  </si>
  <si>
    <t>YOKES WARAN G</t>
  </si>
  <si>
    <t>23IT187</t>
  </si>
  <si>
    <t>YUGESWARAN E</t>
  </si>
  <si>
    <t>23IT301</t>
  </si>
  <si>
    <t>ABIMANYU.S</t>
  </si>
  <si>
    <t>23IT302</t>
  </si>
  <si>
    <t>ABITHA.K</t>
  </si>
  <si>
    <t>23IT303</t>
  </si>
  <si>
    <t>AFSAR SHAREEF.M</t>
  </si>
  <si>
    <t>23IT304</t>
  </si>
  <si>
    <t>JOHN DAVID.K.M</t>
  </si>
  <si>
    <t>23IT306</t>
  </si>
  <si>
    <t>S0NALPATEL</t>
  </si>
  <si>
    <t>23IT307</t>
  </si>
  <si>
    <t>VETRI ARAVIND.S.V</t>
  </si>
  <si>
    <t>23IT701</t>
  </si>
  <si>
    <t>HARISHVA.U</t>
  </si>
  <si>
    <t>Ms.S.Mahalakshmi/Mr.S.Kumaragurubaran</t>
  </si>
  <si>
    <t>Dr.A.R.Kavitha/Ms.Tharabai</t>
  </si>
  <si>
    <t>Mr.S.Ravisankar/Mr.A.Anbumani</t>
  </si>
  <si>
    <t>Mr.A.Marimuthu/Ms.R.Revathy</t>
  </si>
  <si>
    <t>Ms.V.Gomathy/Mr.Sumitkumar</t>
  </si>
  <si>
    <t>Ms.T.N.Charanya/Mr.K.Gunasekar</t>
  </si>
  <si>
    <t xml:space="preserve">III Year </t>
  </si>
  <si>
    <t>EEE</t>
  </si>
  <si>
    <t>Year: IV                                     Semester:VII                           Branch: IT                                          Section: A,B</t>
  </si>
  <si>
    <r>
      <rPr>
        <b/>
        <sz val="7.5"/>
        <rFont val="Arial"/>
        <charset val="134"/>
      </rPr>
      <t>ES2701</t>
    </r>
  </si>
  <si>
    <r>
      <rPr>
        <b/>
        <sz val="7.5"/>
        <rFont val="Arial"/>
        <charset val="134"/>
      </rPr>
      <t>ES2702</t>
    </r>
  </si>
  <si>
    <r>
      <rPr>
        <b/>
        <sz val="7.5"/>
        <rFont val="Arial"/>
        <charset val="134"/>
      </rPr>
      <t>HS2703</t>
    </r>
  </si>
  <si>
    <r>
      <rPr>
        <b/>
        <sz val="7.5"/>
        <rFont val="Arial"/>
        <charset val="134"/>
      </rPr>
      <t>IT2V26</t>
    </r>
  </si>
  <si>
    <r>
      <rPr>
        <b/>
        <sz val="7.5"/>
        <rFont val="Arial"/>
        <charset val="134"/>
      </rPr>
      <t>ME27O1</t>
    </r>
  </si>
  <si>
    <t>Intern</t>
  </si>
  <si>
    <t>Project</t>
  </si>
  <si>
    <t>TW</t>
  </si>
  <si>
    <t>SQM</t>
  </si>
  <si>
    <t>PE</t>
  </si>
  <si>
    <r>
      <rPr>
        <sz val="8"/>
        <rFont val="Arial MT"/>
        <charset val="134"/>
      </rPr>
      <t>22IT001</t>
    </r>
  </si>
  <si>
    <r>
      <rPr>
        <sz val="7"/>
        <rFont val="Arial MT"/>
        <charset val="134"/>
      </rPr>
      <t>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ALBERT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RICHARD</t>
    </r>
  </si>
  <si>
    <r>
      <rPr>
        <b/>
        <sz val="7.5"/>
        <rFont val="Arial"/>
        <charset val="134"/>
      </rPr>
      <t>O</t>
    </r>
  </si>
  <si>
    <r>
      <rPr>
        <sz val="8"/>
        <rFont val="Arial MT"/>
        <charset val="134"/>
      </rPr>
      <t>22IT002</t>
    </r>
  </si>
  <si>
    <r>
      <rPr>
        <sz val="7"/>
        <rFont val="Arial MT"/>
        <charset val="134"/>
      </rPr>
      <t>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MONISHA</t>
    </r>
  </si>
  <si>
    <r>
      <rPr>
        <b/>
        <sz val="7.5"/>
        <rFont val="Arial"/>
        <charset val="134"/>
      </rPr>
      <t>A</t>
    </r>
  </si>
  <si>
    <r>
      <rPr>
        <sz val="8"/>
        <rFont val="Arial MT"/>
        <charset val="134"/>
      </rPr>
      <t>22IT003</t>
    </r>
  </si>
  <si>
    <r>
      <rPr>
        <sz val="7"/>
        <rFont val="Arial MT"/>
        <charset val="134"/>
      </rPr>
      <t>AARTHI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E</t>
    </r>
  </si>
  <si>
    <r>
      <rPr>
        <sz val="8"/>
        <rFont val="Arial MT"/>
        <charset val="134"/>
      </rPr>
      <t>22IT004</t>
    </r>
  </si>
  <si>
    <r>
      <rPr>
        <sz val="7"/>
        <rFont val="Arial MT"/>
        <charset val="134"/>
      </rPr>
      <t>ABDUL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FATAH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</si>
  <si>
    <r>
      <rPr>
        <b/>
        <sz val="7.5"/>
        <rFont val="Arial"/>
        <charset val="134"/>
      </rPr>
      <t>B+</t>
    </r>
  </si>
  <si>
    <r>
      <rPr>
        <sz val="8"/>
        <rFont val="Arial MT"/>
        <charset val="134"/>
      </rPr>
      <t>22IT005</t>
    </r>
  </si>
  <si>
    <r>
      <rPr>
        <sz val="7"/>
        <rFont val="Arial MT"/>
        <charset val="134"/>
      </rPr>
      <t>ADHITHYA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</si>
  <si>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b/>
        <sz val="7.5"/>
        <rFont val="Arial"/>
        <charset val="134"/>
      </rPr>
      <t>A+</t>
    </r>
  </si>
  <si>
    <r>
      <rPr>
        <sz val="8"/>
        <rFont val="Arial MT"/>
        <charset val="134"/>
      </rPr>
      <t>22IT006</t>
    </r>
  </si>
  <si>
    <r>
      <rPr>
        <sz val="7"/>
        <rFont val="Arial MT"/>
        <charset val="134"/>
      </rPr>
      <t>AKSHAY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</si>
  <si>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22IT007</t>
    </r>
  </si>
  <si>
    <r>
      <rPr>
        <sz val="7"/>
        <rFont val="Arial MT"/>
        <charset val="134"/>
      </rPr>
      <t>AMALA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MAHALAKSHMI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P</t>
    </r>
  </si>
  <si>
    <r>
      <rPr>
        <sz val="8"/>
        <rFont val="Arial MT"/>
        <charset val="134"/>
      </rPr>
      <t>22IT008</t>
    </r>
  </si>
  <si>
    <r>
      <rPr>
        <sz val="7"/>
        <rFont val="Arial MT"/>
        <charset val="134"/>
      </rPr>
      <t>AMRIZE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J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</si>
  <si>
    <r>
      <rPr>
        <sz val="8"/>
        <rFont val="Arial MT"/>
        <charset val="134"/>
      </rPr>
      <t>22IT009</t>
    </r>
  </si>
  <si>
    <r>
      <rPr>
        <sz val="7"/>
        <rFont val="Arial MT"/>
        <charset val="134"/>
      </rPr>
      <t>ANIRUDH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VISHAL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</si>
  <si>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22IT010</t>
    </r>
  </si>
  <si>
    <r>
      <rPr>
        <sz val="7"/>
        <rFont val="Arial MT"/>
        <charset val="134"/>
      </rPr>
      <t>ANISH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KUMAR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T</t>
    </r>
  </si>
  <si>
    <r>
      <rPr>
        <b/>
        <sz val="7.5"/>
        <rFont val="Arial"/>
        <charset val="134"/>
      </rPr>
      <t>-</t>
    </r>
  </si>
  <si>
    <r>
      <rPr>
        <sz val="8"/>
        <rFont val="Arial MT"/>
        <charset val="134"/>
      </rPr>
      <t>22IT012</t>
    </r>
  </si>
  <si>
    <r>
      <rPr>
        <sz val="7"/>
        <rFont val="Arial MT"/>
        <charset val="134"/>
      </rPr>
      <t>ARUL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SELVAN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</si>
  <si>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22IT013</t>
    </r>
  </si>
  <si>
    <r>
      <rPr>
        <sz val="7"/>
        <rFont val="Arial MT"/>
        <charset val="134"/>
      </rPr>
      <t>ARUN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PRANAV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T</t>
    </r>
  </si>
  <si>
    <r>
      <rPr>
        <sz val="8"/>
        <rFont val="Arial MT"/>
        <charset val="134"/>
      </rPr>
      <t>22IT014</t>
    </r>
  </si>
  <si>
    <r>
      <rPr>
        <sz val="7"/>
        <rFont val="Arial MT"/>
        <charset val="134"/>
      </rPr>
      <t>CHARULATHA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N</t>
    </r>
  </si>
  <si>
    <r>
      <rPr>
        <sz val="8"/>
        <rFont val="Arial MT"/>
        <charset val="134"/>
      </rPr>
      <t>22IT016</t>
    </r>
  </si>
  <si>
    <r>
      <rPr>
        <sz val="7"/>
        <rFont val="Arial MT"/>
        <charset val="134"/>
      </rPr>
      <t>CHETANA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G</t>
    </r>
  </si>
  <si>
    <r>
      <rPr>
        <sz val="8"/>
        <rFont val="Arial MT"/>
        <charset val="134"/>
      </rPr>
      <t>22IT017</t>
    </r>
  </si>
  <si>
    <r>
      <rPr>
        <sz val="7"/>
        <rFont val="Arial MT"/>
        <charset val="134"/>
      </rPr>
      <t>DEEPAK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KUMAR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L</t>
    </r>
  </si>
  <si>
    <r>
      <rPr>
        <sz val="8"/>
        <rFont val="Arial MT"/>
        <charset val="134"/>
      </rPr>
      <t>22IT018</t>
    </r>
  </si>
  <si>
    <r>
      <rPr>
        <sz val="7"/>
        <rFont val="Arial MT"/>
        <charset val="134"/>
      </rPr>
      <t>DEEPAK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</si>
  <si>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22IT019</t>
    </r>
  </si>
  <si>
    <r>
      <rPr>
        <sz val="7"/>
        <rFont val="Arial MT"/>
        <charset val="134"/>
      </rPr>
      <t>DEVISRI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</si>
  <si>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22IT020</t>
    </r>
  </si>
  <si>
    <r>
      <rPr>
        <sz val="7"/>
        <rFont val="Arial MT"/>
        <charset val="134"/>
      </rPr>
      <t>DHAKSHINAMOORTHY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</si>
  <si>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22IT021</t>
    </r>
  </si>
  <si>
    <r>
      <rPr>
        <sz val="7"/>
        <rFont val="Arial MT"/>
        <charset val="134"/>
      </rPr>
      <t>DHANUSH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P</t>
    </r>
  </si>
  <si>
    <r>
      <rPr>
        <sz val="8"/>
        <rFont val="Arial MT"/>
        <charset val="134"/>
      </rPr>
      <t>22IT022</t>
    </r>
  </si>
  <si>
    <r>
      <rPr>
        <sz val="7"/>
        <rFont val="Arial MT"/>
        <charset val="134"/>
      </rPr>
      <t>DHEJAN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</si>
  <si>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22IT023</t>
    </r>
  </si>
  <si>
    <r>
      <rPr>
        <sz val="7"/>
        <rFont val="Arial MT"/>
        <charset val="134"/>
      </rPr>
      <t>DHONI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</si>
  <si>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22IT024</t>
    </r>
  </si>
  <si>
    <r>
      <rPr>
        <sz val="7"/>
        <rFont val="Arial MT"/>
        <charset val="134"/>
      </rPr>
      <t>DHUVARRAKESH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</si>
  <si>
    <r>
      <rPr>
        <sz val="8"/>
        <rFont val="Arial MT"/>
        <charset val="134"/>
      </rPr>
      <t>22IT026</t>
    </r>
  </si>
  <si>
    <r>
      <rPr>
        <sz val="7"/>
        <rFont val="Arial MT"/>
        <charset val="134"/>
      </rPr>
      <t>EVELYN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BEATRICE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</t>
    </r>
  </si>
  <si>
    <r>
      <rPr>
        <sz val="8"/>
        <rFont val="Arial MT"/>
        <charset val="134"/>
      </rPr>
      <t>22IT027</t>
    </r>
  </si>
  <si>
    <r>
      <rPr>
        <sz val="7"/>
        <rFont val="Arial MT"/>
        <charset val="134"/>
      </rPr>
      <t>GAYATHRI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B</t>
    </r>
  </si>
  <si>
    <r>
      <rPr>
        <sz val="8"/>
        <rFont val="Arial MT"/>
        <charset val="134"/>
      </rPr>
      <t>22IT028</t>
    </r>
  </si>
  <si>
    <r>
      <rPr>
        <sz val="7"/>
        <rFont val="Arial MT"/>
        <charset val="134"/>
      </rPr>
      <t>GOKULRAJ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L</t>
    </r>
  </si>
  <si>
    <r>
      <rPr>
        <sz val="8"/>
        <rFont val="Arial MT"/>
        <charset val="134"/>
      </rPr>
      <t>22IT029</t>
    </r>
  </si>
  <si>
    <r>
      <rPr>
        <sz val="7"/>
        <rFont val="Arial MT"/>
        <charset val="134"/>
      </rPr>
      <t>GOUSHIK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</si>
  <si>
    <r>
      <rPr>
        <sz val="8"/>
        <rFont val="Arial MT"/>
        <charset val="134"/>
      </rPr>
      <t>22IT030</t>
    </r>
  </si>
  <si>
    <r>
      <rPr>
        <sz val="7"/>
        <rFont val="Arial MT"/>
        <charset val="134"/>
      </rPr>
      <t>HARIHARAN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</si>
  <si>
    <r>
      <rPr>
        <sz val="8"/>
        <rFont val="Arial MT"/>
        <charset val="134"/>
      </rPr>
      <t>22IT031</t>
    </r>
  </si>
  <si>
    <r>
      <rPr>
        <sz val="7"/>
        <rFont val="Arial MT"/>
        <charset val="134"/>
      </rPr>
      <t>HARIRAJ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</si>
  <si>
    <r>
      <rPr>
        <b/>
        <sz val="7.5"/>
        <rFont val="Arial"/>
        <charset val="134"/>
      </rPr>
      <t>C</t>
    </r>
  </si>
  <si>
    <r>
      <rPr>
        <b/>
        <sz val="7.5"/>
        <rFont val="Arial"/>
        <charset val="134"/>
      </rPr>
      <t>B</t>
    </r>
  </si>
  <si>
    <r>
      <rPr>
        <sz val="8"/>
        <rFont val="Arial MT"/>
        <charset val="134"/>
      </rPr>
      <t>22IT032</t>
    </r>
  </si>
  <si>
    <r>
      <rPr>
        <sz val="7"/>
        <rFont val="Arial MT"/>
        <charset val="134"/>
      </rPr>
      <t>HARISH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</si>
  <si>
    <r>
      <rPr>
        <sz val="8"/>
        <rFont val="Arial MT"/>
        <charset val="134"/>
      </rPr>
      <t>22IT034</t>
    </r>
  </si>
  <si>
    <r>
      <rPr>
        <sz val="7"/>
        <rFont val="Arial MT"/>
        <charset val="134"/>
      </rPr>
      <t>HARSHITHA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</si>
  <si>
    <r>
      <rPr>
        <sz val="8"/>
        <rFont val="Arial MT"/>
        <charset val="134"/>
      </rPr>
      <t>22IT035</t>
    </r>
  </si>
  <si>
    <r>
      <rPr>
        <sz val="7"/>
        <rFont val="Arial MT"/>
        <charset val="134"/>
      </rPr>
      <t>HARSHITHAA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G</t>
    </r>
  </si>
  <si>
    <r>
      <rPr>
        <sz val="8"/>
        <rFont val="Arial MT"/>
        <charset val="134"/>
      </rPr>
      <t>22IT036</t>
    </r>
  </si>
  <si>
    <r>
      <rPr>
        <sz val="7"/>
        <rFont val="Arial MT"/>
        <charset val="134"/>
      </rPr>
      <t>HEMALALITHA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</si>
  <si>
    <r>
      <rPr>
        <sz val="8"/>
        <rFont val="Arial MT"/>
        <charset val="134"/>
      </rPr>
      <t>22IT037</t>
    </r>
  </si>
  <si>
    <r>
      <rPr>
        <sz val="7"/>
        <rFont val="Arial MT"/>
        <charset val="134"/>
      </rPr>
      <t>HITESH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GUGAN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T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</t>
    </r>
  </si>
  <si>
    <r>
      <rPr>
        <sz val="8"/>
        <rFont val="Arial MT"/>
        <charset val="134"/>
      </rPr>
      <t>22IT038</t>
    </r>
  </si>
  <si>
    <r>
      <rPr>
        <sz val="7"/>
        <rFont val="Arial MT"/>
        <charset val="134"/>
      </rPr>
      <t>ILAKKIYA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</si>
  <si>
    <r>
      <rPr>
        <sz val="8"/>
        <rFont val="Arial MT"/>
        <charset val="134"/>
      </rPr>
      <t>22IT039</t>
    </r>
  </si>
  <si>
    <r>
      <rPr>
        <sz val="7"/>
        <rFont val="Arial MT"/>
        <charset val="134"/>
      </rPr>
      <t>JAWAGAL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SRINATH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N</t>
    </r>
  </si>
  <si>
    <r>
      <rPr>
        <sz val="8"/>
        <rFont val="Arial MT"/>
        <charset val="134"/>
      </rPr>
      <t>22IT040</t>
    </r>
  </si>
  <si>
    <r>
      <rPr>
        <sz val="7"/>
        <rFont val="Arial MT"/>
        <charset val="134"/>
      </rPr>
      <t>JEEVITHA.R</t>
    </r>
  </si>
  <si>
    <r>
      <rPr>
        <sz val="8"/>
        <rFont val="Arial MT"/>
        <charset val="134"/>
      </rPr>
      <t>22IT041</t>
    </r>
  </si>
  <si>
    <r>
      <rPr>
        <sz val="7"/>
        <rFont val="Arial MT"/>
        <charset val="134"/>
      </rPr>
      <t>JEMIMA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I</t>
    </r>
  </si>
  <si>
    <r>
      <rPr>
        <sz val="8"/>
        <rFont val="Arial MT"/>
        <charset val="134"/>
      </rPr>
      <t>22IT042</t>
    </r>
  </si>
  <si>
    <r>
      <rPr>
        <sz val="7"/>
        <rFont val="Arial MT"/>
        <charset val="134"/>
      </rPr>
      <t>JOHN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KEVIN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FELIX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X</t>
    </r>
  </si>
  <si>
    <r>
      <rPr>
        <sz val="8"/>
        <rFont val="Arial MT"/>
        <charset val="134"/>
      </rPr>
      <t>22IT043</t>
    </r>
  </si>
  <si>
    <r>
      <rPr>
        <sz val="7"/>
        <rFont val="Arial MT"/>
        <charset val="134"/>
      </rPr>
      <t>JUNOLIN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PUSHPA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T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</si>
  <si>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22IT044</t>
    </r>
  </si>
  <si>
    <r>
      <rPr>
        <sz val="7"/>
        <rFont val="Arial MT"/>
        <charset val="134"/>
      </rPr>
      <t>KANISHKA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BHARATHI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</t>
    </r>
  </si>
  <si>
    <r>
      <rPr>
        <sz val="8"/>
        <rFont val="Arial MT"/>
        <charset val="134"/>
      </rPr>
      <t>22IT045</t>
    </r>
  </si>
  <si>
    <r>
      <rPr>
        <sz val="7"/>
        <rFont val="Arial MT"/>
        <charset val="134"/>
      </rPr>
      <t>KARTHIGAISELVAN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</si>
  <si>
    <r>
      <rPr>
        <sz val="8"/>
        <rFont val="Arial MT"/>
        <charset val="134"/>
      </rPr>
      <t>22IT046</t>
    </r>
  </si>
  <si>
    <r>
      <rPr>
        <sz val="7"/>
        <rFont val="Arial MT"/>
        <charset val="134"/>
      </rPr>
      <t>KARTHIKEYAN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V</t>
    </r>
  </si>
  <si>
    <r>
      <rPr>
        <sz val="8"/>
        <rFont val="Arial MT"/>
        <charset val="134"/>
      </rPr>
      <t>22IT047</t>
    </r>
  </si>
  <si>
    <r>
      <rPr>
        <sz val="7"/>
        <rFont val="Arial MT"/>
        <charset val="134"/>
      </rPr>
      <t>KAVI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T</t>
    </r>
  </si>
  <si>
    <r>
      <rPr>
        <sz val="8"/>
        <rFont val="Arial MT"/>
        <charset val="134"/>
      </rPr>
      <t>22IT048</t>
    </r>
  </si>
  <si>
    <r>
      <rPr>
        <sz val="7"/>
        <rFont val="Arial MT"/>
        <charset val="134"/>
      </rPr>
      <t>KAVIN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NARESH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</si>
  <si>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22IT049</t>
    </r>
  </si>
  <si>
    <r>
      <rPr>
        <sz val="7"/>
        <rFont val="Arial MT"/>
        <charset val="134"/>
      </rPr>
      <t>KAVIYAN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</si>
  <si>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22IT050</t>
    </r>
  </si>
  <si>
    <r>
      <rPr>
        <sz val="7"/>
        <rFont val="Arial MT"/>
        <charset val="134"/>
      </rPr>
      <t>KAVIYASRI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V</t>
    </r>
  </si>
  <si>
    <r>
      <rPr>
        <sz val="8"/>
        <rFont val="Arial MT"/>
        <charset val="134"/>
      </rPr>
      <t>22IT051</t>
    </r>
  </si>
  <si>
    <r>
      <rPr>
        <sz val="7"/>
        <rFont val="Arial MT"/>
        <charset val="134"/>
      </rPr>
      <t>KEERTHANA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D</t>
    </r>
  </si>
  <si>
    <r>
      <rPr>
        <sz val="8"/>
        <rFont val="Arial MT"/>
        <charset val="134"/>
      </rPr>
      <t>22IT052</t>
    </r>
  </si>
  <si>
    <r>
      <rPr>
        <sz val="7"/>
        <rFont val="Arial MT"/>
        <charset val="134"/>
      </rPr>
      <t>KEERTHANA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L</t>
    </r>
  </si>
  <si>
    <r>
      <rPr>
        <sz val="8"/>
        <rFont val="Arial MT"/>
        <charset val="134"/>
      </rPr>
      <t>22IT054</t>
    </r>
  </si>
  <si>
    <r>
      <rPr>
        <sz val="7"/>
        <rFont val="Arial MT"/>
        <charset val="134"/>
      </rPr>
      <t>KIRAN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SANKAR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</si>
  <si>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22IT055</t>
    </r>
  </si>
  <si>
    <r>
      <rPr>
        <sz val="7"/>
        <rFont val="Arial MT"/>
        <charset val="134"/>
      </rPr>
      <t>KRISHNA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G</t>
    </r>
  </si>
  <si>
    <r>
      <rPr>
        <sz val="8"/>
        <rFont val="Arial MT"/>
        <charset val="134"/>
      </rPr>
      <t>22IT056</t>
    </r>
  </si>
  <si>
    <r>
      <rPr>
        <sz val="7"/>
        <rFont val="Arial MT"/>
        <charset val="134"/>
      </rPr>
      <t>LAKSHANYAA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DEEPAN</t>
    </r>
  </si>
  <si>
    <r>
      <rPr>
        <sz val="8"/>
        <rFont val="Arial MT"/>
        <charset val="134"/>
      </rPr>
      <t>22IT057</t>
    </r>
  </si>
  <si>
    <r>
      <rPr>
        <sz val="7"/>
        <rFont val="Arial MT"/>
        <charset val="134"/>
      </rPr>
      <t>LAKSHMI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NARAYANAN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J</t>
    </r>
  </si>
  <si>
    <r>
      <rPr>
        <sz val="8"/>
        <rFont val="Arial MT"/>
        <charset val="134"/>
      </rPr>
      <t>22IT058</t>
    </r>
  </si>
  <si>
    <r>
      <rPr>
        <sz val="7"/>
        <rFont val="Arial MT"/>
        <charset val="134"/>
      </rPr>
      <t>MADHAN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KUMAR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</si>
  <si>
    <r>
      <rPr>
        <sz val="8"/>
        <rFont val="Arial MT"/>
        <charset val="134"/>
      </rPr>
      <t>22IT059</t>
    </r>
  </si>
  <si>
    <r>
      <rPr>
        <sz val="7"/>
        <rFont val="Arial MT"/>
        <charset val="134"/>
      </rPr>
      <t>MADHAN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RAJ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J</t>
    </r>
  </si>
  <si>
    <r>
      <rPr>
        <sz val="8"/>
        <rFont val="Arial MT"/>
        <charset val="134"/>
      </rPr>
      <t>22IT060</t>
    </r>
  </si>
  <si>
    <r>
      <rPr>
        <sz val="7"/>
        <rFont val="Arial MT"/>
        <charset val="134"/>
      </rPr>
      <t>MADHUMITHA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</si>
  <si>
    <r>
      <rPr>
        <sz val="8"/>
        <rFont val="Arial MT"/>
        <charset val="134"/>
      </rPr>
      <t>22IT061</t>
    </r>
  </si>
  <si>
    <r>
      <rPr>
        <sz val="7"/>
        <rFont val="Arial MT"/>
        <charset val="134"/>
      </rPr>
      <t>MANDI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VINAY</t>
    </r>
  </si>
  <si>
    <r>
      <rPr>
        <sz val="8"/>
        <rFont val="Arial MT"/>
        <charset val="134"/>
      </rPr>
      <t>22IT062</t>
    </r>
  </si>
  <si>
    <r>
      <rPr>
        <sz val="7"/>
        <rFont val="Arial MT"/>
        <charset val="134"/>
      </rPr>
      <t>MITHILESH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ARAVIND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</si>
  <si>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22IT063</t>
    </r>
  </si>
  <si>
    <r>
      <rPr>
        <sz val="7"/>
        <rFont val="Arial MT"/>
        <charset val="134"/>
      </rPr>
      <t>MOHAMED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ANAS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T</t>
    </r>
  </si>
  <si>
    <r>
      <rPr>
        <sz val="8"/>
        <rFont val="Arial MT"/>
        <charset val="134"/>
      </rPr>
      <t>22IT064</t>
    </r>
  </si>
  <si>
    <r>
      <rPr>
        <sz val="7"/>
        <rFont val="Arial MT"/>
        <charset val="134"/>
      </rPr>
      <t>MOKESH</t>
    </r>
    <r>
      <rPr>
        <sz val="7"/>
        <rFont val="Times New Roman"/>
        <charset val="134"/>
      </rPr>
      <t xml:space="preserve">  </t>
    </r>
    <r>
      <rPr>
        <sz val="7"/>
        <rFont val="Arial MT"/>
        <charset val="134"/>
      </rPr>
      <t>K</t>
    </r>
  </si>
  <si>
    <r>
      <rPr>
        <sz val="8"/>
        <rFont val="Arial MT"/>
        <charset val="134"/>
      </rPr>
      <t>22IT065</t>
    </r>
  </si>
  <si>
    <r>
      <rPr>
        <sz val="7"/>
        <rFont val="Arial MT"/>
        <charset val="134"/>
      </rPr>
      <t>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E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SITHARTH</t>
    </r>
  </si>
  <si>
    <r>
      <rPr>
        <sz val="8"/>
        <rFont val="Arial MT"/>
        <charset val="134"/>
      </rPr>
      <t>22IT066</t>
    </r>
  </si>
  <si>
    <r>
      <rPr>
        <sz val="7"/>
        <rFont val="Arial MT"/>
        <charset val="134"/>
      </rPr>
      <t>NALLAREDDY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CHARAN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TEJA</t>
    </r>
  </si>
  <si>
    <r>
      <rPr>
        <sz val="8"/>
        <rFont val="Arial MT"/>
        <charset val="134"/>
      </rPr>
      <t>22IT067</t>
    </r>
  </si>
  <si>
    <r>
      <rPr>
        <sz val="7"/>
        <rFont val="Arial MT"/>
        <charset val="134"/>
      </rPr>
      <t>NIKHILL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KANNAAH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</si>
  <si>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22IT068</t>
    </r>
  </si>
  <si>
    <r>
      <rPr>
        <sz val="7"/>
        <rFont val="Arial MT"/>
        <charset val="134"/>
      </rPr>
      <t>NIRANJAN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G</t>
    </r>
  </si>
  <si>
    <r>
      <rPr>
        <sz val="8"/>
        <rFont val="Arial MT"/>
        <charset val="134"/>
      </rPr>
      <t>22IT069</t>
    </r>
  </si>
  <si>
    <r>
      <rPr>
        <sz val="7"/>
        <rFont val="Arial MT"/>
        <charset val="134"/>
      </rPr>
      <t>NIRUPAMA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T</t>
    </r>
  </si>
  <si>
    <r>
      <rPr>
        <sz val="8"/>
        <rFont val="Arial MT"/>
        <charset val="134"/>
      </rPr>
      <t>22IT070</t>
    </r>
  </si>
  <si>
    <r>
      <rPr>
        <sz val="7"/>
        <rFont val="Arial MT"/>
        <charset val="134"/>
      </rPr>
      <t>NITHYASRI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</si>
  <si>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22IT071</t>
    </r>
  </si>
  <si>
    <r>
      <rPr>
        <sz val="7"/>
        <rFont val="Arial MT"/>
        <charset val="134"/>
      </rPr>
      <t>PADMAVARSHINI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B</t>
    </r>
  </si>
  <si>
    <r>
      <rPr>
        <sz val="8"/>
        <rFont val="Arial MT"/>
        <charset val="134"/>
      </rPr>
      <t>22IT072</t>
    </r>
  </si>
  <si>
    <r>
      <rPr>
        <sz val="7"/>
        <rFont val="Arial MT"/>
        <charset val="134"/>
      </rPr>
      <t>PHORVESHRAJ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</t>
    </r>
  </si>
  <si>
    <r>
      <rPr>
        <sz val="8"/>
        <rFont val="Arial MT"/>
        <charset val="134"/>
      </rPr>
      <t>22IT073</t>
    </r>
  </si>
  <si>
    <r>
      <rPr>
        <sz val="7"/>
        <rFont val="Arial MT"/>
        <charset val="134"/>
      </rPr>
      <t>POOJAHARINI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</si>
  <si>
    <r>
      <rPr>
        <sz val="8"/>
        <rFont val="Arial MT"/>
        <charset val="134"/>
      </rPr>
      <t>22IT074</t>
    </r>
  </si>
  <si>
    <r>
      <rPr>
        <sz val="7"/>
        <rFont val="Arial MT"/>
        <charset val="134"/>
      </rPr>
      <t>PRANAVI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RETHIKA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V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</si>
  <si>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22IT075</t>
    </r>
  </si>
  <si>
    <r>
      <rPr>
        <sz val="7"/>
        <rFont val="Arial MT"/>
        <charset val="134"/>
      </rPr>
      <t>PRASATH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</si>
  <si>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22IT076</t>
    </r>
  </si>
  <si>
    <r>
      <rPr>
        <sz val="7"/>
        <rFont val="Arial MT"/>
        <charset val="134"/>
      </rPr>
      <t>PREETHIKA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DEVI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</si>
  <si>
    <r>
      <rPr>
        <sz val="8"/>
        <rFont val="Arial MT"/>
        <charset val="134"/>
      </rPr>
      <t>22IT077</t>
    </r>
  </si>
  <si>
    <r>
      <rPr>
        <sz val="7"/>
        <rFont val="Arial MT"/>
        <charset val="134"/>
      </rPr>
      <t>PROMOTH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</si>
  <si>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22IT078</t>
    </r>
  </si>
  <si>
    <r>
      <rPr>
        <sz val="7"/>
        <rFont val="Arial MT"/>
        <charset val="134"/>
      </rPr>
      <t>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PAVITHRA</t>
    </r>
  </si>
  <si>
    <r>
      <rPr>
        <sz val="8"/>
        <rFont val="Arial MT"/>
        <charset val="134"/>
      </rPr>
      <t>22IT079</t>
    </r>
  </si>
  <si>
    <r>
      <rPr>
        <sz val="7"/>
        <rFont val="Arial MT"/>
        <charset val="134"/>
      </rPr>
      <t>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RAGHAVEE</t>
    </r>
  </si>
  <si>
    <r>
      <rPr>
        <sz val="8"/>
        <rFont val="Arial MT"/>
        <charset val="134"/>
      </rPr>
      <t>22IT080</t>
    </r>
  </si>
  <si>
    <r>
      <rPr>
        <sz val="7"/>
        <rFont val="Arial MT"/>
        <charset val="134"/>
      </rPr>
      <t>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KIERTHANA</t>
    </r>
  </si>
  <si>
    <r>
      <rPr>
        <sz val="8"/>
        <rFont val="Arial MT"/>
        <charset val="134"/>
      </rPr>
      <t>22IT081</t>
    </r>
  </si>
  <si>
    <r>
      <rPr>
        <sz val="7"/>
        <rFont val="Arial MT"/>
        <charset val="134"/>
      </rPr>
      <t>RAGHUL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J</t>
    </r>
  </si>
  <si>
    <r>
      <rPr>
        <sz val="8"/>
        <rFont val="Arial MT"/>
        <charset val="134"/>
      </rPr>
      <t>22IT082</t>
    </r>
  </si>
  <si>
    <r>
      <rPr>
        <sz val="7"/>
        <rFont val="Arial MT"/>
        <charset val="134"/>
      </rPr>
      <t>RAGUL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N</t>
    </r>
  </si>
  <si>
    <r>
      <rPr>
        <sz val="8"/>
        <rFont val="Arial MT"/>
        <charset val="134"/>
      </rPr>
      <t>22IT083</t>
    </r>
  </si>
  <si>
    <r>
      <rPr>
        <sz val="7"/>
        <rFont val="Arial MT"/>
        <charset val="134"/>
      </rPr>
      <t>RAMANARAYANAN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</si>
  <si>
    <r>
      <rPr>
        <sz val="8"/>
        <rFont val="Arial MT"/>
        <charset val="134"/>
      </rPr>
      <t>22IT084</t>
    </r>
  </si>
  <si>
    <r>
      <rPr>
        <sz val="7"/>
        <rFont val="Arial MT"/>
        <charset val="134"/>
      </rPr>
      <t>RANJIT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H</t>
    </r>
  </si>
  <si>
    <r>
      <rPr>
        <sz val="8"/>
        <rFont val="Arial MT"/>
        <charset val="134"/>
      </rPr>
      <t>22IT085</t>
    </r>
  </si>
  <si>
    <r>
      <rPr>
        <sz val="7"/>
        <rFont val="Arial MT"/>
        <charset val="134"/>
      </rPr>
      <t>RANJITH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</si>
  <si>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22IT086</t>
    </r>
  </si>
  <si>
    <r>
      <rPr>
        <sz val="7"/>
        <rFont val="Arial MT"/>
        <charset val="134"/>
      </rPr>
      <t>RISHI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AATHITHYA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C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N</t>
    </r>
  </si>
  <si>
    <r>
      <rPr>
        <sz val="8"/>
        <rFont val="Arial MT"/>
        <charset val="134"/>
      </rPr>
      <t>22IT087</t>
    </r>
  </si>
  <si>
    <r>
      <rPr>
        <sz val="7"/>
        <rFont val="Arial MT"/>
        <charset val="134"/>
      </rPr>
      <t>RITHIKA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B</t>
    </r>
  </si>
  <si>
    <r>
      <rPr>
        <sz val="8"/>
        <rFont val="Arial MT"/>
        <charset val="134"/>
      </rPr>
      <t>22IT088</t>
    </r>
  </si>
  <si>
    <r>
      <rPr>
        <sz val="7"/>
        <rFont val="Arial MT"/>
        <charset val="134"/>
      </rPr>
      <t>ROSHIKA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P</t>
    </r>
  </si>
  <si>
    <r>
      <rPr>
        <sz val="8"/>
        <rFont val="Arial MT"/>
        <charset val="134"/>
      </rPr>
      <t>22IT089</t>
    </r>
  </si>
  <si>
    <r>
      <rPr>
        <sz val="7"/>
        <rFont val="Arial MT"/>
        <charset val="134"/>
      </rPr>
      <t>S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SRINITHI</t>
    </r>
  </si>
  <si>
    <r>
      <rPr>
        <sz val="8"/>
        <rFont val="Arial MT"/>
        <charset val="134"/>
      </rPr>
      <t>22IT090</t>
    </r>
  </si>
  <si>
    <r>
      <rPr>
        <sz val="7"/>
        <rFont val="Arial MT"/>
        <charset val="134"/>
      </rPr>
      <t>SAFA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</si>
  <si>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22IT091</t>
    </r>
  </si>
  <si>
    <r>
      <rPr>
        <sz val="7"/>
        <rFont val="Arial MT"/>
        <charset val="134"/>
      </rPr>
      <t>SAKTHIDHARAN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</si>
  <si>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22IT092</t>
    </r>
  </si>
  <si>
    <r>
      <rPr>
        <sz val="7"/>
        <rFont val="Arial MT"/>
        <charset val="134"/>
      </rPr>
      <t>SAMYUKTHA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V</t>
    </r>
  </si>
  <si>
    <r>
      <rPr>
        <sz val="8"/>
        <rFont val="Arial MT"/>
        <charset val="134"/>
      </rPr>
      <t>22IT093</t>
    </r>
  </si>
  <si>
    <r>
      <rPr>
        <sz val="7"/>
        <rFont val="Arial MT"/>
        <charset val="134"/>
      </rPr>
      <t>SANJAY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</si>
  <si>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22IT094</t>
    </r>
  </si>
  <si>
    <r>
      <rPr>
        <sz val="7"/>
        <rFont val="Arial MT"/>
        <charset val="134"/>
      </rPr>
      <t>SARAN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P</t>
    </r>
  </si>
  <si>
    <r>
      <rPr>
        <sz val="8"/>
        <rFont val="Arial MT"/>
        <charset val="134"/>
      </rPr>
      <t>22IT095</t>
    </r>
  </si>
  <si>
    <r>
      <rPr>
        <sz val="7"/>
        <rFont val="Arial MT"/>
        <charset val="134"/>
      </rPr>
      <t>SARUMATHI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D</t>
    </r>
  </si>
  <si>
    <r>
      <rPr>
        <sz val="8"/>
        <rFont val="Arial MT"/>
        <charset val="134"/>
      </rPr>
      <t>22IT096</t>
    </r>
  </si>
  <si>
    <r>
      <rPr>
        <sz val="7"/>
        <rFont val="Arial MT"/>
        <charset val="134"/>
      </rPr>
      <t>SELVAGANAPATHY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</si>
  <si>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22IT097</t>
    </r>
  </si>
  <si>
    <r>
      <rPr>
        <sz val="7"/>
        <rFont val="Arial MT"/>
        <charset val="134"/>
      </rPr>
      <t>SELVARAGAVAN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</si>
  <si>
    <r>
      <rPr>
        <sz val="8"/>
        <rFont val="Arial MT"/>
        <charset val="134"/>
      </rPr>
      <t>22IT098</t>
    </r>
  </si>
  <si>
    <r>
      <rPr>
        <sz val="7"/>
        <rFont val="Arial MT"/>
        <charset val="134"/>
      </rPr>
      <t>SHALINI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</si>
  <si>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22IT099</t>
    </r>
  </si>
  <si>
    <r>
      <rPr>
        <sz val="7"/>
        <rFont val="Arial MT"/>
        <charset val="134"/>
      </rPr>
      <t>SHANMUGA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PRIYA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B</t>
    </r>
  </si>
  <si>
    <r>
      <rPr>
        <sz val="8"/>
        <rFont val="Arial MT"/>
        <charset val="134"/>
      </rPr>
      <t>22IT100</t>
    </r>
  </si>
  <si>
    <r>
      <rPr>
        <sz val="7"/>
        <rFont val="Arial MT"/>
        <charset val="134"/>
      </rPr>
      <t>SHARVESH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</si>
  <si>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22IT101</t>
    </r>
  </si>
  <si>
    <r>
      <rPr>
        <sz val="7"/>
        <rFont val="Arial MT"/>
        <charset val="134"/>
      </rPr>
      <t>SHOBHAN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KARTHISH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</si>
  <si>
    <r>
      <rPr>
        <sz val="8"/>
        <rFont val="Arial MT"/>
        <charset val="134"/>
      </rPr>
      <t>22IT102</t>
    </r>
  </si>
  <si>
    <r>
      <rPr>
        <sz val="7"/>
        <rFont val="Arial MT"/>
        <charset val="134"/>
      </rPr>
      <t>SIDDARTH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P</t>
    </r>
  </si>
  <si>
    <r>
      <rPr>
        <sz val="8"/>
        <rFont val="Arial MT"/>
        <charset val="134"/>
      </rPr>
      <t>22IT103</t>
    </r>
  </si>
  <si>
    <r>
      <rPr>
        <sz val="7"/>
        <rFont val="Arial MT"/>
        <charset val="134"/>
      </rPr>
      <t>SIDDESHWAR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</si>
  <si>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22IT104</t>
    </r>
  </si>
  <si>
    <r>
      <rPr>
        <sz val="7"/>
        <rFont val="Arial MT"/>
        <charset val="134"/>
      </rPr>
      <t>SOMASUNDARAM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</si>
  <si>
    <r>
      <rPr>
        <sz val="8"/>
        <rFont val="Arial MT"/>
        <charset val="134"/>
      </rPr>
      <t>22IT105</t>
    </r>
  </si>
  <si>
    <r>
      <rPr>
        <sz val="7"/>
        <rFont val="Arial MT"/>
        <charset val="134"/>
      </rPr>
      <t>SOMESHWAR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N</t>
    </r>
  </si>
  <si>
    <r>
      <rPr>
        <sz val="8"/>
        <rFont val="Arial MT"/>
        <charset val="134"/>
      </rPr>
      <t>22IT106</t>
    </r>
  </si>
  <si>
    <r>
      <rPr>
        <sz val="7"/>
        <rFont val="Arial MT"/>
        <charset val="134"/>
      </rPr>
      <t>SOWMIYA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G</t>
    </r>
  </si>
  <si>
    <r>
      <rPr>
        <sz val="8"/>
        <rFont val="Arial MT"/>
        <charset val="134"/>
      </rPr>
      <t>22IT107</t>
    </r>
  </si>
  <si>
    <r>
      <rPr>
        <sz val="7"/>
        <rFont val="Arial MT"/>
        <charset val="134"/>
      </rPr>
      <t>SOWMIYA.M</t>
    </r>
  </si>
  <si>
    <r>
      <rPr>
        <sz val="8"/>
        <rFont val="Arial MT"/>
        <charset val="134"/>
      </rPr>
      <t>22IT108</t>
    </r>
  </si>
  <si>
    <r>
      <rPr>
        <sz val="7"/>
        <rFont val="Arial MT"/>
        <charset val="134"/>
      </rPr>
      <t>SRIVATSAN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</si>
  <si>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22IT109</t>
    </r>
  </si>
  <si>
    <r>
      <rPr>
        <sz val="7"/>
        <rFont val="Arial MT"/>
        <charset val="134"/>
      </rPr>
      <t>SUBHASHINI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</si>
  <si>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22IT110</t>
    </r>
  </si>
  <si>
    <r>
      <rPr>
        <sz val="7"/>
        <rFont val="Arial MT"/>
        <charset val="134"/>
      </rPr>
      <t>SUBIKSHA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</t>
    </r>
  </si>
  <si>
    <r>
      <rPr>
        <sz val="8"/>
        <rFont val="Arial MT"/>
        <charset val="134"/>
      </rPr>
      <t>22IT111</t>
    </r>
  </si>
  <si>
    <r>
      <rPr>
        <sz val="7"/>
        <rFont val="Arial MT"/>
        <charset val="134"/>
      </rPr>
      <t>SUBITHA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</si>
  <si>
    <r>
      <rPr>
        <sz val="8"/>
        <rFont val="Arial MT"/>
        <charset val="134"/>
      </rPr>
      <t>22IT112</t>
    </r>
  </si>
  <si>
    <r>
      <rPr>
        <sz val="7"/>
        <rFont val="Arial MT"/>
        <charset val="134"/>
      </rPr>
      <t>SUHAIL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AHMED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</si>
  <si>
    <r>
      <rPr>
        <sz val="8"/>
        <rFont val="Arial MT"/>
        <charset val="134"/>
      </rPr>
      <t>22IT113</t>
    </r>
  </si>
  <si>
    <r>
      <rPr>
        <sz val="7"/>
        <rFont val="Arial MT"/>
        <charset val="134"/>
      </rPr>
      <t>SUJIT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T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</si>
  <si>
    <r>
      <rPr>
        <sz val="8"/>
        <rFont val="Arial MT"/>
        <charset val="134"/>
      </rPr>
      <t>22IT114</t>
    </r>
  </si>
  <si>
    <r>
      <rPr>
        <sz val="7"/>
        <rFont val="Arial MT"/>
        <charset val="134"/>
      </rPr>
      <t>SURIYA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</si>
  <si>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22IT115</t>
    </r>
  </si>
  <si>
    <r>
      <rPr>
        <sz val="7"/>
        <rFont val="Arial MT"/>
        <charset val="134"/>
      </rPr>
      <t>SURYA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</si>
  <si>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22IT116</t>
    </r>
  </si>
  <si>
    <r>
      <rPr>
        <sz val="7"/>
        <rFont val="Arial MT"/>
        <charset val="134"/>
      </rPr>
      <t>SYED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NADEEM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G</t>
    </r>
  </si>
  <si>
    <r>
      <rPr>
        <sz val="8"/>
        <rFont val="Arial MT"/>
        <charset val="134"/>
      </rPr>
      <t>22IT117</t>
    </r>
  </si>
  <si>
    <r>
      <rPr>
        <sz val="7"/>
        <rFont val="Arial MT"/>
        <charset val="134"/>
      </rPr>
      <t>TAMIZHAZHAGAN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S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</si>
  <si>
    <r>
      <rPr>
        <sz val="8"/>
        <rFont val="Arial MT"/>
        <charset val="134"/>
      </rPr>
      <t>22IT118</t>
    </r>
  </si>
  <si>
    <r>
      <rPr>
        <sz val="7"/>
        <rFont val="Arial MT"/>
        <charset val="134"/>
      </rPr>
      <t>TEJAS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N</t>
    </r>
  </si>
  <si>
    <r>
      <rPr>
        <sz val="8"/>
        <rFont val="Arial MT"/>
        <charset val="134"/>
      </rPr>
      <t>22IT119</t>
    </r>
  </si>
  <si>
    <r>
      <rPr>
        <sz val="7"/>
        <rFont val="Arial MT"/>
        <charset val="134"/>
      </rPr>
      <t>THAMIZHVENDHAN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V</t>
    </r>
  </si>
  <si>
    <r>
      <rPr>
        <sz val="8"/>
        <rFont val="Arial MT"/>
        <charset val="134"/>
      </rPr>
      <t>22IT120</t>
    </r>
  </si>
  <si>
    <r>
      <rPr>
        <sz val="7"/>
        <rFont val="Arial MT"/>
        <charset val="134"/>
      </rPr>
      <t>THARANI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KUMAR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</si>
  <si>
    <r>
      <rPr>
        <sz val="8"/>
        <rFont val="Arial MT"/>
        <charset val="134"/>
      </rPr>
      <t>22IT121</t>
    </r>
  </si>
  <si>
    <r>
      <rPr>
        <sz val="7"/>
        <rFont val="Arial MT"/>
        <charset val="134"/>
      </rPr>
      <t>THARUN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KUMAR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B</t>
    </r>
  </si>
  <si>
    <r>
      <rPr>
        <sz val="8"/>
        <rFont val="Arial MT"/>
        <charset val="134"/>
      </rPr>
      <t>22IT122</t>
    </r>
  </si>
  <si>
    <r>
      <rPr>
        <sz val="7"/>
        <rFont val="Arial MT"/>
        <charset val="134"/>
      </rPr>
      <t>U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DHETCHANA</t>
    </r>
  </si>
  <si>
    <r>
      <rPr>
        <sz val="8"/>
        <rFont val="Arial MT"/>
        <charset val="134"/>
      </rPr>
      <t>22IT123</t>
    </r>
  </si>
  <si>
    <r>
      <rPr>
        <sz val="7"/>
        <rFont val="Arial MT"/>
        <charset val="134"/>
      </rPr>
      <t>VAIDHEESH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</si>
  <si>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22IT124</t>
    </r>
  </si>
  <si>
    <r>
      <rPr>
        <sz val="7"/>
        <rFont val="Arial MT"/>
        <charset val="134"/>
      </rPr>
      <t>VASANTHAN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T</t>
    </r>
  </si>
  <si>
    <r>
      <rPr>
        <sz val="8"/>
        <rFont val="Arial MT"/>
        <charset val="134"/>
      </rPr>
      <t>22IT125</t>
    </r>
  </si>
  <si>
    <r>
      <rPr>
        <sz val="7"/>
        <rFont val="Arial MT"/>
        <charset val="134"/>
      </rPr>
      <t>VIJAY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M</t>
    </r>
  </si>
  <si>
    <r>
      <rPr>
        <sz val="8"/>
        <rFont val="Arial MT"/>
        <charset val="134"/>
      </rPr>
      <t>22IT126</t>
    </r>
  </si>
  <si>
    <r>
      <rPr>
        <sz val="7"/>
        <rFont val="Arial MT"/>
        <charset val="134"/>
      </rPr>
      <t>VISHNUPRIYA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</si>
  <si>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22IT301</t>
    </r>
  </si>
  <si>
    <r>
      <rPr>
        <sz val="7"/>
        <rFont val="Arial MT"/>
        <charset val="134"/>
      </rPr>
      <t>HEM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KUMAR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R</t>
    </r>
  </si>
  <si>
    <r>
      <rPr>
        <sz val="8"/>
        <rFont val="Arial MT"/>
        <charset val="134"/>
      </rPr>
      <t>22IT302</t>
    </r>
  </si>
  <si>
    <r>
      <rPr>
        <sz val="7"/>
        <rFont val="Arial MT"/>
        <charset val="134"/>
      </rPr>
      <t>SAKTHI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PARAMESH</t>
    </r>
    <r>
      <rPr>
        <sz val="7"/>
        <rFont val="Times New Roman"/>
        <charset val="134"/>
      </rPr>
      <t xml:space="preserve"> </t>
    </r>
    <r>
      <rPr>
        <sz val="7"/>
        <rFont val="Arial MT"/>
        <charset val="134"/>
      </rPr>
      <t>N</t>
    </r>
  </si>
  <si>
    <t>Ramachandran.V</t>
  </si>
  <si>
    <t>Dr.Karthikeyan</t>
  </si>
  <si>
    <t>Dr.Sivakumar</t>
  </si>
  <si>
    <t xml:space="preserve">IV Year </t>
  </si>
  <si>
    <t>Department of Electrical and Electronics Engineering</t>
  </si>
  <si>
    <t xml:space="preserve">Category </t>
  </si>
  <si>
    <t>No of Arrears in Current Semester</t>
  </si>
  <si>
    <t>Total Fail</t>
  </si>
  <si>
    <t xml:space="preserve">% of Fail </t>
  </si>
  <si>
    <t xml:space="preserve">Cummulative  Arrear  </t>
  </si>
  <si>
    <t>6 to 10</t>
  </si>
  <si>
    <t>&gt; 10</t>
  </si>
  <si>
    <t>G</t>
  </si>
  <si>
    <t>HB</t>
  </si>
  <si>
    <t>HG</t>
  </si>
  <si>
    <t>H Total</t>
  </si>
  <si>
    <t>DB</t>
  </si>
  <si>
    <t>DG</t>
  </si>
  <si>
    <t>D Total</t>
  </si>
  <si>
    <t>FS Total</t>
  </si>
  <si>
    <t>HS Total</t>
  </si>
  <si>
    <t>Chennai Institute of Technology, Chennai - 069</t>
  </si>
  <si>
    <t>Cut off mark</t>
  </si>
  <si>
    <t>CIT-1st Semester</t>
  </si>
  <si>
    <t>&lt; 100</t>
  </si>
  <si>
    <t xml:space="preserve">One-Arrear </t>
  </si>
  <si>
    <t>MCT Overall</t>
  </si>
  <si>
    <t>II Yr</t>
  </si>
  <si>
    <t>1 Sub Fail</t>
  </si>
  <si>
    <t>1 Sub Abs</t>
  </si>
  <si>
    <t>IVYr</t>
  </si>
  <si>
    <t>DEPARTMENT OF ELECTRICAL AND ELECTRONICS ENGINEERING</t>
  </si>
  <si>
    <t>UNIVERSITY EXAM APRIL/MAY-2019</t>
  </si>
  <si>
    <t>Year</t>
  </si>
  <si>
    <t>Script &amp; (%)</t>
  </si>
  <si>
    <t>II</t>
  </si>
  <si>
    <t>APPEARED</t>
  </si>
  <si>
    <t>STAFF</t>
  </si>
  <si>
    <t>III</t>
  </si>
  <si>
    <t>IV</t>
  </si>
  <si>
    <t>Overalll (All pass &amp; Pass %)</t>
  </si>
  <si>
    <t>Overall</t>
  </si>
  <si>
    <t>Arrear List</t>
  </si>
  <si>
    <t>Stu</t>
  </si>
  <si>
    <t>1 - Subject Fail</t>
  </si>
  <si>
    <t>2 - Subjects Fail</t>
  </si>
  <si>
    <t>3 - Subjects Fail</t>
  </si>
  <si>
    <t>4 - Subjects Fail</t>
  </si>
  <si>
    <t>5 - Subjects Fail</t>
  </si>
  <si>
    <t>6 - Subjects Fail</t>
  </si>
  <si>
    <t>Prepared by:</t>
  </si>
  <si>
    <t>Verified by:</t>
  </si>
  <si>
    <t>Approved by:</t>
  </si>
  <si>
    <t>HBT</t>
  </si>
  <si>
    <t>HGT</t>
  </si>
  <si>
    <t>HT Total</t>
  </si>
  <si>
    <t>DBT</t>
  </si>
  <si>
    <t>DGT</t>
  </si>
  <si>
    <t>DT Total</t>
  </si>
  <si>
    <t>HBNT</t>
  </si>
  <si>
    <t>HGNT</t>
  </si>
  <si>
    <t>HNT Total</t>
  </si>
  <si>
    <t>DBNT</t>
  </si>
  <si>
    <t>DGNT</t>
  </si>
  <si>
    <t>DNT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</si>
</sst>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0.000"/>
  </numFmts>
  <fonts count="157">
    <font>
      <sz val="11"/>
      <color theme="1"/>
      <name val="Arial"/>
      <charset val="134"/>
      <scheme val="minor"/>
    </font>
    <font>
      <sz val="11"/>
      <color theme="1"/>
      <name val="Calibri"/>
      <charset val="134"/>
    </font>
    <font>
      <sz val="11"/>
      <name val="Arial"/>
      <charset val="134"/>
      <scheme val="minor"/>
    </font>
    <font>
      <b/>
      <sz val="14"/>
      <color rgb="FF000000"/>
      <name val="Times New Roman"/>
      <charset val="134"/>
    </font>
    <font>
      <sz val="10"/>
      <color theme="1"/>
      <name val="Arial"/>
      <charset val="134"/>
    </font>
    <font>
      <b/>
      <sz val="11"/>
      <color rgb="FF000000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rgb="FFFFFFFF"/>
      <name val="Times New Roman"/>
      <charset val="134"/>
    </font>
    <font>
      <b/>
      <sz val="10"/>
      <color theme="1"/>
      <name val="Times New Roman"/>
      <charset val="134"/>
    </font>
    <font>
      <b/>
      <sz val="11"/>
      <color rgb="FF003366"/>
      <name val="Times New Roman"/>
      <charset val="134"/>
    </font>
    <font>
      <b/>
      <sz val="10"/>
      <color rgb="FF003366"/>
      <name val="Times New Roman"/>
      <charset val="134"/>
    </font>
    <font>
      <b/>
      <sz val="11"/>
      <color rgb="FFFFFFFF"/>
      <name val="Times New Roman"/>
      <charset val="134"/>
    </font>
    <font>
      <sz val="11"/>
      <color theme="1"/>
      <name val="Times New Roman"/>
      <charset val="134"/>
    </font>
    <font>
      <b/>
      <sz val="11"/>
      <color rgb="FFFF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Arial"/>
      <charset val="134"/>
    </font>
    <font>
      <b/>
      <sz val="16"/>
      <color rgb="FF000000"/>
      <name val="Times New Roman"/>
      <charset val="134"/>
    </font>
    <font>
      <b/>
      <sz val="12"/>
      <color rgb="FF000000"/>
      <name val="Times New Roman"/>
      <charset val="134"/>
    </font>
    <font>
      <b/>
      <sz val="14"/>
      <color rgb="FFFF0000"/>
      <name val="Calibri"/>
      <charset val="134"/>
    </font>
    <font>
      <b/>
      <sz val="12"/>
      <color rgb="FFFFFF00"/>
      <name val="Arial"/>
      <charset val="134"/>
    </font>
    <font>
      <b/>
      <sz val="10"/>
      <color theme="1"/>
      <name val="Arial"/>
      <charset val="134"/>
    </font>
    <font>
      <b/>
      <sz val="10"/>
      <color rgb="FFFFFF00"/>
      <name val="Arial"/>
      <charset val="134"/>
    </font>
    <font>
      <b/>
      <sz val="11"/>
      <color rgb="FFFF0000"/>
      <name val="Calibri"/>
      <charset val="134"/>
    </font>
    <font>
      <b/>
      <sz val="12"/>
      <color rgb="FFFFFFFF"/>
      <name val="Arial"/>
      <charset val="134"/>
    </font>
    <font>
      <b/>
      <sz val="12"/>
      <color rgb="FFFFFFFF"/>
      <name val="Calibri"/>
      <charset val="134"/>
    </font>
    <font>
      <b/>
      <sz val="11"/>
      <color rgb="FF003366"/>
      <name val="Calibri"/>
      <charset val="134"/>
    </font>
    <font>
      <b/>
      <sz val="10"/>
      <color rgb="FF003366"/>
      <name val="Arial"/>
      <charset val="134"/>
    </font>
    <font>
      <b/>
      <sz val="12"/>
      <color rgb="FF003366"/>
      <name val="Calibri"/>
      <charset val="134"/>
    </font>
    <font>
      <b/>
      <sz val="10"/>
      <color rgb="FFFF0000"/>
      <name val="Arial"/>
      <charset val="134"/>
    </font>
    <font>
      <b/>
      <sz val="12"/>
      <color rgb="FFFF0000"/>
      <name val="Calibri"/>
      <charset val="134"/>
    </font>
    <font>
      <sz val="22"/>
      <color rgb="FF000000"/>
      <name val="Calibri"/>
      <charset val="134"/>
    </font>
    <font>
      <sz val="14"/>
      <color rgb="FF000000"/>
      <name val="Calibri"/>
      <charset val="134"/>
    </font>
    <font>
      <b/>
      <sz val="12"/>
      <color rgb="FF000000"/>
      <name val="Arial"/>
      <charset val="134"/>
    </font>
    <font>
      <sz val="10"/>
      <color rgb="FF000000"/>
      <name val="Times New Roman"/>
      <charset val="134"/>
    </font>
    <font>
      <b/>
      <sz val="12"/>
      <color rgb="FFFFFFFF"/>
      <name val="Times New Roman"/>
      <charset val="134"/>
    </font>
    <font>
      <b/>
      <sz val="10"/>
      <color rgb="FF000000"/>
      <name val="Times New Roman"/>
      <charset val="134"/>
    </font>
    <font>
      <sz val="10"/>
      <color rgb="FF003366"/>
      <name val="Times New Roman"/>
      <charset val="134"/>
    </font>
    <font>
      <sz val="10"/>
      <color rgb="FFFF0000"/>
      <name val="Arial"/>
      <charset val="134"/>
    </font>
    <font>
      <sz val="16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7"/>
      <color theme="1"/>
      <name val="Times New Roman"/>
      <charset val="134"/>
    </font>
    <font>
      <sz val="10"/>
      <color theme="1"/>
      <name val="Times New Roman"/>
      <charset val="134"/>
    </font>
    <font>
      <b/>
      <sz val="10"/>
      <color rgb="FFC00000"/>
      <name val="Times New Roman"/>
      <charset val="134"/>
    </font>
    <font>
      <b/>
      <sz val="10"/>
      <color rgb="FF002060"/>
      <name val="Times New Roman"/>
      <charset val="134"/>
    </font>
    <font>
      <sz val="10"/>
      <color rgb="FF002060"/>
      <name val="Times New Roman"/>
      <charset val="134"/>
    </font>
    <font>
      <sz val="10"/>
      <color rgb="FF002060"/>
      <name val="Arial"/>
      <charset val="134"/>
    </font>
    <font>
      <b/>
      <sz val="14"/>
      <color rgb="FFFFFF00"/>
      <name val="Times New Roman"/>
      <charset val="134"/>
    </font>
    <font>
      <b/>
      <sz val="11"/>
      <color rgb="FF002060"/>
      <name val="Times New Roman"/>
      <charset val="134"/>
    </font>
    <font>
      <b/>
      <sz val="10"/>
      <color rgb="FFFFFF00"/>
      <name val="Times New Roman"/>
      <charset val="134"/>
    </font>
    <font>
      <b/>
      <sz val="11"/>
      <color rgb="FFFFFF00"/>
      <name val="Times New Roman"/>
      <charset val="134"/>
    </font>
    <font>
      <b/>
      <sz val="14"/>
      <color rgb="FFC00000"/>
      <name val="Times New Roman"/>
      <charset val="134"/>
    </font>
    <font>
      <sz val="11"/>
      <color rgb="FF002060"/>
      <name val="Times New Roman"/>
      <charset val="134"/>
    </font>
    <font>
      <sz val="12"/>
      <color rgb="FF002060"/>
      <name val="Times New Roman"/>
      <charset val="134"/>
    </font>
    <font>
      <b/>
      <sz val="12"/>
      <color rgb="FF002060"/>
      <name val="Times New Roman"/>
      <charset val="134"/>
    </font>
    <font>
      <b/>
      <sz val="12"/>
      <color rgb="FFFFFF00"/>
      <name val="Times New Roman"/>
      <charset val="134"/>
    </font>
    <font>
      <b/>
      <sz val="12"/>
      <color rgb="FFC00000"/>
      <name val="Times New Roman"/>
      <charset val="134"/>
    </font>
    <font>
      <sz val="11"/>
      <color rgb="FF000000"/>
      <name val="Calibri"/>
      <charset val="134"/>
    </font>
    <font>
      <b/>
      <sz val="8"/>
      <color theme="1"/>
      <name val="Times New Roman"/>
      <charset val="134"/>
    </font>
    <font>
      <sz val="12"/>
      <color theme="1"/>
      <name val="Times New Roman"/>
      <charset val="134"/>
    </font>
    <font>
      <b/>
      <sz val="12"/>
      <color rgb="FF993300"/>
      <name val="Times New Roman"/>
      <charset val="134"/>
    </font>
    <font>
      <b/>
      <sz val="12"/>
      <color rgb="FF003366"/>
      <name val="Times New Roman"/>
      <charset val="134"/>
    </font>
    <font>
      <b/>
      <sz val="12"/>
      <color rgb="FF993300"/>
      <name val="Arial"/>
      <charset val="134"/>
    </font>
    <font>
      <b/>
      <sz val="12"/>
      <color rgb="FF003366"/>
      <name val="Arial"/>
      <charset val="134"/>
    </font>
    <font>
      <b/>
      <sz val="12"/>
      <color theme="1"/>
      <name val="Times New Roman"/>
      <charset val="134"/>
    </font>
    <font>
      <b/>
      <sz val="12"/>
      <color rgb="FF1F497D"/>
      <name val="Times New Roman"/>
      <charset val="134"/>
    </font>
    <font>
      <b/>
      <sz val="11"/>
      <color theme="1"/>
      <name val="Times New Roman"/>
      <charset val="134"/>
    </font>
    <font>
      <b/>
      <sz val="20"/>
      <color rgb="FF000000"/>
      <name val="Times New Roman"/>
      <charset val="134"/>
    </font>
    <font>
      <sz val="10"/>
      <name val="Arial"/>
      <charset val="134"/>
    </font>
    <font>
      <sz val="22"/>
      <name val="Times New Roman"/>
      <charset val="134"/>
    </font>
    <font>
      <sz val="11"/>
      <name val="Calibri"/>
      <charset val="134"/>
    </font>
    <font>
      <b/>
      <sz val="18"/>
      <color rgb="FF000000"/>
      <name val="Times New Roman"/>
      <charset val="134"/>
    </font>
    <font>
      <sz val="18"/>
      <name val="Times New Roman"/>
      <charset val="134"/>
    </font>
    <font>
      <b/>
      <sz val="18"/>
      <color rgb="FFFF0000"/>
      <name val="Times New Roman"/>
      <charset val="134"/>
    </font>
    <font>
      <b/>
      <sz val="22"/>
      <color rgb="FFFFFF00"/>
      <name val="Times New Roman"/>
      <charset val="134"/>
    </font>
    <font>
      <b/>
      <sz val="16"/>
      <color rgb="FFFF0000"/>
      <name val="Times New Roman"/>
      <charset val="134"/>
    </font>
    <font>
      <b/>
      <sz val="14"/>
      <color rgb="FFFF0000"/>
      <name val="Times New Roman"/>
      <charset val="134"/>
    </font>
    <font>
      <b/>
      <sz val="14"/>
      <color rgb="FFFFFFFF"/>
      <name val="Times New Roman"/>
      <charset val="134"/>
    </font>
    <font>
      <sz val="16"/>
      <name val="Times New Roman"/>
      <charset val="134"/>
    </font>
    <font>
      <b/>
      <sz val="16"/>
      <color rgb="FFFFFFFF"/>
      <name val="Times New Roman"/>
      <charset val="134"/>
    </font>
    <font>
      <b/>
      <sz val="14"/>
      <color rgb="FF003366"/>
      <name val="Times New Roman"/>
      <charset val="134"/>
    </font>
    <font>
      <b/>
      <sz val="10"/>
      <name val="Times New Roman"/>
      <charset val="134"/>
    </font>
    <font>
      <sz val="11"/>
      <name val="Times New Roman"/>
      <charset val="134"/>
    </font>
    <font>
      <sz val="14"/>
      <name val="Times New Roman"/>
      <charset val="134"/>
    </font>
    <font>
      <b/>
      <sz val="22"/>
      <color rgb="FF000000"/>
      <name val="Times New Roman"/>
      <charset val="134"/>
    </font>
    <font>
      <b/>
      <sz val="18"/>
      <color rgb="FFFFFF00"/>
      <name val="Times New Roman"/>
      <charset val="134"/>
    </font>
    <font>
      <b/>
      <sz val="18"/>
      <name val="Times New Roman"/>
      <charset val="134"/>
    </font>
    <font>
      <b/>
      <sz val="11"/>
      <name val="Times New Roman"/>
      <charset val="134"/>
    </font>
    <font>
      <b/>
      <sz val="12"/>
      <name val="Times New Roman"/>
      <charset val="134"/>
    </font>
    <font>
      <sz val="12"/>
      <name val="Calibri"/>
      <charset val="134"/>
    </font>
    <font>
      <sz val="12"/>
      <color rgb="FF000000"/>
      <name val="Arial"/>
      <charset val="134"/>
    </font>
    <font>
      <sz val="12"/>
      <name val="Times New Roman"/>
      <charset val="134"/>
    </font>
    <font>
      <sz val="20"/>
      <color rgb="FF000000"/>
      <name val="Arial"/>
      <charset val="134"/>
    </font>
    <font>
      <sz val="11"/>
      <color theme="1"/>
      <name val="Arial"/>
      <charset val="134"/>
    </font>
    <font>
      <b/>
      <sz val="27"/>
      <color rgb="FF000000"/>
      <name val="Times New Roman"/>
      <charset val="134"/>
    </font>
    <font>
      <b/>
      <sz val="12"/>
      <color rgb="FF000000"/>
      <name val="Calibri"/>
      <charset val="134"/>
    </font>
    <font>
      <b/>
      <sz val="10"/>
      <color rgb="FF000000"/>
      <name val="Arial Black"/>
      <charset val="134"/>
    </font>
    <font>
      <b/>
      <sz val="9"/>
      <color theme="1"/>
      <name val="Times New Roman"/>
      <charset val="134"/>
    </font>
    <font>
      <b/>
      <sz val="7.5"/>
      <name val="Times New Roman"/>
      <charset val="134"/>
    </font>
    <font>
      <b/>
      <sz val="9"/>
      <color rgb="FF000000"/>
      <name val="Times New Roman"/>
      <charset val="134"/>
    </font>
    <font>
      <sz val="9"/>
      <color rgb="FF000000"/>
      <name val="Verdana"/>
      <charset val="134"/>
    </font>
    <font>
      <sz val="10"/>
      <color rgb="FF000000"/>
      <name val="Bookman Old Style"/>
      <charset val="134"/>
    </font>
    <font>
      <sz val="8"/>
      <name val="Times New Roman"/>
      <charset val="134"/>
    </font>
    <font>
      <sz val="10"/>
      <color rgb="FF000000"/>
      <name val="Times New Roman"/>
      <charset val="204"/>
    </font>
    <font>
      <sz val="7"/>
      <color rgb="FF000000"/>
      <name val="Times New Roman"/>
      <charset val="134"/>
    </font>
    <font>
      <b/>
      <sz val="11"/>
      <color rgb="FF000000"/>
      <name val="Calibri"/>
      <charset val="134"/>
    </font>
    <font>
      <sz val="7"/>
      <name val="Times New Roman"/>
      <charset val="134"/>
    </font>
    <font>
      <sz val="10"/>
      <name val="Times New Roman"/>
      <charset val="134"/>
    </font>
    <font>
      <sz val="10"/>
      <name val="Roboto"/>
      <charset val="134"/>
    </font>
    <font>
      <sz val="10"/>
      <color rgb="FF434343"/>
      <name val="Roboto"/>
      <charset val="134"/>
    </font>
    <font>
      <sz val="10"/>
      <color rgb="FFFFFF00"/>
      <name val="Arial"/>
      <charset val="134"/>
    </font>
    <font>
      <b/>
      <sz val="10"/>
      <color rgb="FF993300"/>
      <name val="Arial"/>
      <charset val="134"/>
    </font>
    <font>
      <sz val="12"/>
      <color rgb="FFFFFF00"/>
      <name val="Arial"/>
      <charset val="134"/>
    </font>
    <font>
      <b/>
      <sz val="10"/>
      <color rgb="FFFFFFFF"/>
      <name val="Arial"/>
      <charset val="134"/>
    </font>
    <font>
      <b/>
      <sz val="14"/>
      <color rgb="FFFF0000"/>
      <name val="Arial"/>
      <charset val="134"/>
    </font>
    <font>
      <b/>
      <sz val="12"/>
      <color rgb="FFFF0000"/>
      <name val="Arial"/>
      <charset val="134"/>
    </font>
    <font>
      <sz val="12"/>
      <color theme="1"/>
      <name val="Garamond"/>
      <charset val="134"/>
    </font>
    <font>
      <sz val="12"/>
      <name val="Garamond"/>
      <charset val="134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1"/>
      <color rgb="FFFF0000"/>
      <name val="Calibri"/>
      <charset val="134"/>
    </font>
    <font>
      <b/>
      <sz val="10"/>
      <color rgb="FF000000"/>
      <name val="Arial"/>
      <charset val="134"/>
    </font>
    <font>
      <b/>
      <sz val="10"/>
      <color rgb="FF002060"/>
      <name val="Arial"/>
      <charset val="134"/>
    </font>
    <font>
      <b/>
      <sz val="12"/>
      <color rgb="FF000000"/>
      <name val="Times New Roman"/>
      <charset val="134"/>
    </font>
    <font>
      <b/>
      <sz val="10"/>
      <color theme="1"/>
      <name val="Times New Roman"/>
      <charset val="134"/>
    </font>
    <font>
      <b/>
      <sz val="7.5"/>
      <color theme="1"/>
      <name val="Arial"/>
      <charset val="134"/>
    </font>
    <font>
      <b/>
      <sz val="10"/>
      <color rgb="FFFFFFFF"/>
      <name val="Times New Roman"/>
      <charset val="134"/>
    </font>
    <font>
      <sz val="8"/>
      <color theme="1"/>
      <name val="Arial"/>
      <charset val="134"/>
    </font>
    <font>
      <sz val="7"/>
      <color theme="1"/>
      <name val="Arial"/>
      <charset val="134"/>
    </font>
    <font>
      <sz val="10"/>
      <color theme="1"/>
      <name val="Arial"/>
      <charset val="134"/>
      <scheme val="major"/>
    </font>
    <font>
      <b/>
      <sz val="7.5"/>
      <color rgb="FFFF0000"/>
      <name val="Arial"/>
      <charset val="134"/>
    </font>
    <font>
      <sz val="10"/>
      <name val="Arial"/>
      <charset val="134"/>
      <scheme val="major"/>
    </font>
    <font>
      <sz val="10"/>
      <color rgb="FF000000"/>
      <name val="Times New Roman"/>
      <charset val="134"/>
    </font>
    <font>
      <sz val="11"/>
      <color rgb="FF000000"/>
      <name val="Times New Roman"/>
      <charset val="134"/>
    </font>
    <font>
      <sz val="10"/>
      <color theme="1"/>
      <name val="Times New Roman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8"/>
      <name val="Arial MT"/>
      <charset val="134"/>
    </font>
    <font>
      <sz val="7"/>
      <name val="Arial MT"/>
      <charset val="134"/>
    </font>
    <font>
      <sz val="7"/>
      <color theme="1"/>
      <name val="Times New Roman"/>
      <charset val="134"/>
    </font>
    <font>
      <b/>
      <sz val="7.5"/>
      <name val="Arial"/>
      <charset val="134"/>
    </font>
  </fonts>
  <fills count="66">
    <fill>
      <patternFill patternType="none"/>
    </fill>
    <fill>
      <patternFill patternType="gray125"/>
    </fill>
    <fill>
      <patternFill patternType="solid">
        <fgColor rgb="FF003366"/>
        <bgColor rgb="FF003366"/>
      </patternFill>
    </fill>
    <fill>
      <patternFill patternType="solid">
        <fgColor rgb="FFFFFFCC"/>
        <bgColor rgb="FFFFFFCC"/>
      </patternFill>
    </fill>
    <fill>
      <patternFill patternType="solid">
        <fgColor rgb="FF993300"/>
        <bgColor rgb="FF9933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DFD62"/>
        <bgColor rgb="FF4DFD62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C0C0C0"/>
        <bgColor rgb="FFC0C0C0"/>
      </patternFill>
    </fill>
    <fill>
      <patternFill patternType="solid">
        <fgColor rgb="FFFDE9D9"/>
        <bgColor rgb="FFFDE9D9"/>
      </patternFill>
    </fill>
    <fill>
      <patternFill patternType="solid">
        <fgColor rgb="FF002060"/>
        <bgColor rgb="FF002060"/>
      </patternFill>
    </fill>
    <fill>
      <patternFill patternType="solid">
        <fgColor rgb="FFE36C09"/>
        <bgColor rgb="FFE36C09"/>
      </patternFill>
    </fill>
    <fill>
      <patternFill patternType="solid">
        <fgColor rgb="FFDBE5F1"/>
        <bgColor rgb="FFDBE5F1"/>
      </patternFill>
    </fill>
    <fill>
      <patternFill patternType="solid">
        <fgColor rgb="FF17365D"/>
        <bgColor rgb="FF17365D"/>
      </patternFill>
    </fill>
    <fill>
      <patternFill patternType="solid">
        <fgColor rgb="FFFABF8F"/>
        <bgColor rgb="FFFABF8F"/>
      </patternFill>
    </fill>
    <fill>
      <patternFill patternType="solid">
        <fgColor rgb="FFC6D9F0"/>
        <bgColor rgb="FFC6D9F0"/>
      </patternFill>
    </fill>
    <fill>
      <patternFill patternType="solid">
        <fgColor rgb="FFF79646"/>
        <bgColor rgb="FFF79646"/>
      </patternFill>
    </fill>
    <fill>
      <patternFill patternType="solid">
        <fgColor rgb="FFFFC000"/>
        <bgColor rgb="FFFFC000"/>
      </patternFill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99"/>
        <bgColor rgb="FFFFCC99"/>
      </patternFill>
    </fill>
    <fill>
      <patternFill patternType="solid">
        <fgColor rgb="FF333399"/>
        <bgColor rgb="FF333399"/>
      </patternFill>
    </fill>
    <fill>
      <patternFill patternType="solid">
        <fgColor rgb="FFCCCCFF"/>
        <bgColor rgb="FFCCCCFF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theme="0"/>
      </patternFill>
    </fill>
    <fill>
      <patternFill patternType="solid">
        <fgColor rgb="FFFF0000"/>
        <bgColor rgb="FF008000"/>
      </patternFill>
    </fill>
    <fill>
      <patternFill patternType="solid">
        <fgColor rgb="FFEAF1DD"/>
        <bgColor rgb="FFEAF1DD"/>
      </patternFill>
    </fill>
    <fill>
      <patternFill patternType="solid">
        <fgColor rgb="FF00B050"/>
        <bgColor rgb="FF00B050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/>
      <top/>
      <bottom style="thin">
        <color rgb="FF000000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0" fillId="35" borderId="64" applyNumberFormat="0" applyFont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8" fillId="0" borderId="0" applyNumberFormat="0" applyFill="0" applyBorder="0" applyAlignment="0" applyProtection="0">
      <alignment vertical="center"/>
    </xf>
    <xf numFmtId="0" fontId="139" fillId="0" borderId="65" applyNumberFormat="0" applyFill="0" applyAlignment="0" applyProtection="0">
      <alignment vertical="center"/>
    </xf>
    <xf numFmtId="0" fontId="140" fillId="0" borderId="65" applyNumberFormat="0" applyFill="0" applyAlignment="0" applyProtection="0">
      <alignment vertical="center"/>
    </xf>
    <xf numFmtId="0" fontId="141" fillId="0" borderId="66" applyNumberFormat="0" applyFill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36" borderId="67" applyNumberFormat="0" applyAlignment="0" applyProtection="0">
      <alignment vertical="center"/>
    </xf>
    <xf numFmtId="0" fontId="143" fillId="37" borderId="68" applyNumberFormat="0" applyAlignment="0" applyProtection="0">
      <alignment vertical="center"/>
    </xf>
    <xf numFmtId="0" fontId="144" fillId="37" borderId="67" applyNumberFormat="0" applyAlignment="0" applyProtection="0">
      <alignment vertical="center"/>
    </xf>
    <xf numFmtId="0" fontId="145" fillId="38" borderId="69" applyNumberFormat="0" applyAlignment="0" applyProtection="0">
      <alignment vertical="center"/>
    </xf>
    <xf numFmtId="0" fontId="146" fillId="0" borderId="70" applyNumberFormat="0" applyFill="0" applyAlignment="0" applyProtection="0">
      <alignment vertical="center"/>
    </xf>
    <xf numFmtId="0" fontId="147" fillId="0" borderId="71" applyNumberFormat="0" applyFill="0" applyAlignment="0" applyProtection="0">
      <alignment vertical="center"/>
    </xf>
    <xf numFmtId="0" fontId="148" fillId="39" borderId="0" applyNumberFormat="0" applyBorder="0" applyAlignment="0" applyProtection="0">
      <alignment vertical="center"/>
    </xf>
    <xf numFmtId="0" fontId="149" fillId="40" borderId="0" applyNumberFormat="0" applyBorder="0" applyAlignment="0" applyProtection="0">
      <alignment vertical="center"/>
    </xf>
    <xf numFmtId="0" fontId="150" fillId="41" borderId="0" applyNumberFormat="0" applyBorder="0" applyAlignment="0" applyProtection="0">
      <alignment vertical="center"/>
    </xf>
    <xf numFmtId="0" fontId="151" fillId="42" borderId="0" applyNumberFormat="0" applyBorder="0" applyAlignment="0" applyProtection="0">
      <alignment vertical="center"/>
    </xf>
    <xf numFmtId="0" fontId="152" fillId="43" borderId="0" applyNumberFormat="0" applyBorder="0" applyAlignment="0" applyProtection="0">
      <alignment vertical="center"/>
    </xf>
    <xf numFmtId="0" fontId="152" fillId="44" borderId="0" applyNumberFormat="0" applyBorder="0" applyAlignment="0" applyProtection="0">
      <alignment vertical="center"/>
    </xf>
    <xf numFmtId="0" fontId="151" fillId="45" borderId="0" applyNumberFormat="0" applyBorder="0" applyAlignment="0" applyProtection="0">
      <alignment vertical="center"/>
    </xf>
    <xf numFmtId="0" fontId="151" fillId="46" borderId="0" applyNumberFormat="0" applyBorder="0" applyAlignment="0" applyProtection="0">
      <alignment vertical="center"/>
    </xf>
    <xf numFmtId="0" fontId="152" fillId="47" borderId="0" applyNumberFormat="0" applyBorder="0" applyAlignment="0" applyProtection="0">
      <alignment vertical="center"/>
    </xf>
    <xf numFmtId="0" fontId="152" fillId="48" borderId="0" applyNumberFormat="0" applyBorder="0" applyAlignment="0" applyProtection="0">
      <alignment vertical="center"/>
    </xf>
    <xf numFmtId="0" fontId="151" fillId="49" borderId="0" applyNumberFormat="0" applyBorder="0" applyAlignment="0" applyProtection="0">
      <alignment vertical="center"/>
    </xf>
    <xf numFmtId="0" fontId="151" fillId="50" borderId="0" applyNumberFormat="0" applyBorder="0" applyAlignment="0" applyProtection="0">
      <alignment vertical="center"/>
    </xf>
    <xf numFmtId="0" fontId="152" fillId="51" borderId="0" applyNumberFormat="0" applyBorder="0" applyAlignment="0" applyProtection="0">
      <alignment vertical="center"/>
    </xf>
    <xf numFmtId="0" fontId="152" fillId="52" borderId="0" applyNumberFormat="0" applyBorder="0" applyAlignment="0" applyProtection="0">
      <alignment vertical="center"/>
    </xf>
    <xf numFmtId="0" fontId="151" fillId="53" borderId="0" applyNumberFormat="0" applyBorder="0" applyAlignment="0" applyProtection="0">
      <alignment vertical="center"/>
    </xf>
    <xf numFmtId="0" fontId="151" fillId="54" borderId="0" applyNumberFormat="0" applyBorder="0" applyAlignment="0" applyProtection="0">
      <alignment vertical="center"/>
    </xf>
    <xf numFmtId="0" fontId="152" fillId="55" borderId="0" applyNumberFormat="0" applyBorder="0" applyAlignment="0" applyProtection="0">
      <alignment vertical="center"/>
    </xf>
    <xf numFmtId="0" fontId="152" fillId="56" borderId="0" applyNumberFormat="0" applyBorder="0" applyAlignment="0" applyProtection="0">
      <alignment vertical="center"/>
    </xf>
    <xf numFmtId="0" fontId="151" fillId="57" borderId="0" applyNumberFormat="0" applyBorder="0" applyAlignment="0" applyProtection="0">
      <alignment vertical="center"/>
    </xf>
    <xf numFmtId="0" fontId="151" fillId="58" borderId="0" applyNumberFormat="0" applyBorder="0" applyAlignment="0" applyProtection="0">
      <alignment vertical="center"/>
    </xf>
    <xf numFmtId="0" fontId="152" fillId="59" borderId="0" applyNumberFormat="0" applyBorder="0" applyAlignment="0" applyProtection="0">
      <alignment vertical="center"/>
    </xf>
    <xf numFmtId="0" fontId="152" fillId="60" borderId="0" applyNumberFormat="0" applyBorder="0" applyAlignment="0" applyProtection="0">
      <alignment vertical="center"/>
    </xf>
    <xf numFmtId="0" fontId="151" fillId="61" borderId="0" applyNumberFormat="0" applyBorder="0" applyAlignment="0" applyProtection="0">
      <alignment vertical="center"/>
    </xf>
    <xf numFmtId="0" fontId="151" fillId="62" borderId="0" applyNumberFormat="0" applyBorder="0" applyAlignment="0" applyProtection="0">
      <alignment vertical="center"/>
    </xf>
    <xf numFmtId="0" fontId="152" fillId="63" borderId="0" applyNumberFormat="0" applyBorder="0" applyAlignment="0" applyProtection="0">
      <alignment vertical="center"/>
    </xf>
    <xf numFmtId="0" fontId="152" fillId="64" borderId="0" applyNumberFormat="0" applyBorder="0" applyAlignment="0" applyProtection="0">
      <alignment vertical="center"/>
    </xf>
    <xf numFmtId="0" fontId="151" fillId="65" borderId="0" applyNumberFormat="0" applyBorder="0" applyAlignment="0" applyProtection="0">
      <alignment vertical="center"/>
    </xf>
    <xf numFmtId="0" fontId="92" fillId="0" borderId="0"/>
  </cellStyleXfs>
  <cellXfs count="872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4" fillId="0" borderId="0" xfId="0" applyFont="1"/>
    <xf numFmtId="0" fontId="1" fillId="0" borderId="0" xfId="0" applyFont="1"/>
    <xf numFmtId="0" fontId="2" fillId="0" borderId="6" xfId="0" applyFont="1" applyBorder="1"/>
    <xf numFmtId="0" fontId="2" fillId="0" borderId="7" xfId="0" applyFont="1" applyBorder="1"/>
    <xf numFmtId="0" fontId="5" fillId="0" borderId="3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1" fontId="6" fillId="0" borderId="10" xfId="0" applyNumberFormat="1" applyFont="1" applyBorder="1" applyAlignment="1">
      <alignment horizontal="center" vertical="center"/>
    </xf>
    <xf numFmtId="9" fontId="6" fillId="0" borderId="10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6" fillId="3" borderId="10" xfId="0" applyNumberFormat="1" applyFont="1" applyFill="1" applyBorder="1" applyAlignment="1">
      <alignment horizontal="center" vertical="center" wrapText="1"/>
    </xf>
    <xf numFmtId="9" fontId="6" fillId="3" borderId="10" xfId="0" applyNumberFormat="1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0" borderId="11" xfId="0" applyFont="1" applyBorder="1"/>
    <xf numFmtId="0" fontId="7" fillId="4" borderId="12" xfId="0" applyFont="1" applyFill="1" applyBorder="1" applyAlignment="1">
      <alignment horizontal="center" vertical="center"/>
    </xf>
    <xf numFmtId="16" fontId="7" fillId="4" borderId="12" xfId="0" applyNumberFormat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" fontId="9" fillId="5" borderId="12" xfId="0" applyNumberFormat="1" applyFont="1" applyFill="1" applyBorder="1" applyAlignment="1">
      <alignment horizontal="center" vertical="center"/>
    </xf>
    <xf numFmtId="9" fontId="9" fillId="0" borderId="12" xfId="0" applyNumberFormat="1" applyFont="1" applyBorder="1" applyAlignment="1">
      <alignment horizontal="center" vertical="center"/>
    </xf>
    <xf numFmtId="1" fontId="9" fillId="0" borderId="12" xfId="0" applyNumberFormat="1" applyFont="1" applyBorder="1" applyAlignment="1">
      <alignment horizontal="center" vertical="center"/>
    </xf>
    <xf numFmtId="1" fontId="11" fillId="4" borderId="12" xfId="0" applyNumberFormat="1" applyFont="1" applyFill="1" applyBorder="1" applyAlignment="1">
      <alignment horizontal="center" vertical="center"/>
    </xf>
    <xf numFmtId="9" fontId="11" fillId="4" borderId="12" xfId="0" applyNumberFormat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6" fillId="6" borderId="12" xfId="0" applyFont="1" applyFill="1" applyBorder="1" applyAlignment="1">
      <alignment horizontal="center" vertical="center"/>
    </xf>
    <xf numFmtId="1" fontId="13" fillId="6" borderId="12" xfId="0" applyNumberFormat="1" applyFont="1" applyFill="1" applyBorder="1" applyAlignment="1">
      <alignment horizontal="center" vertical="center"/>
    </xf>
    <xf numFmtId="1" fontId="13" fillId="7" borderId="12" xfId="0" applyNumberFormat="1" applyFont="1" applyFill="1" applyBorder="1" applyAlignment="1">
      <alignment horizontal="center" vertical="center"/>
    </xf>
    <xf numFmtId="10" fontId="13" fillId="7" borderId="12" xfId="0" applyNumberFormat="1" applyFont="1" applyFill="1" applyBorder="1" applyAlignment="1">
      <alignment horizontal="center" vertical="center"/>
    </xf>
    <xf numFmtId="9" fontId="13" fillId="7" borderId="12" xfId="0" applyNumberFormat="1" applyFont="1" applyFill="1" applyBorder="1" applyAlignment="1">
      <alignment horizontal="center" vertical="center"/>
    </xf>
    <xf numFmtId="10" fontId="9" fillId="5" borderId="12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/>
    </xf>
    <xf numFmtId="0" fontId="13" fillId="7" borderId="12" xfId="0" applyFont="1" applyFill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5" fillId="8" borderId="0" xfId="0" applyFont="1" applyFill="1" applyAlignment="1">
      <alignment horizontal="center" vertical="center"/>
    </xf>
    <xf numFmtId="0" fontId="2" fillId="0" borderId="0" xfId="0" applyFont="1"/>
    <xf numFmtId="0" fontId="16" fillId="8" borderId="0" xfId="0" applyFont="1" applyFill="1" applyAlignment="1">
      <alignment horizontal="center" vertical="center"/>
    </xf>
    <xf numFmtId="0" fontId="4" fillId="8" borderId="0" xfId="0" applyFont="1" applyFill="1"/>
    <xf numFmtId="0" fontId="17" fillId="8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9" fillId="8" borderId="0" xfId="0" applyFont="1" applyFill="1" applyAlignment="1">
      <alignment horizontal="center"/>
    </xf>
    <xf numFmtId="0" fontId="20" fillId="8" borderId="0" xfId="0" applyFont="1" applyFill="1" applyAlignment="1">
      <alignment horizontal="center"/>
    </xf>
    <xf numFmtId="0" fontId="21" fillId="8" borderId="0" xfId="0" applyFont="1" applyFill="1" applyAlignment="1">
      <alignment horizontal="center" vertical="center"/>
    </xf>
    <xf numFmtId="0" fontId="21" fillId="8" borderId="0" xfId="0" applyFont="1" applyFill="1" applyAlignment="1">
      <alignment horizontal="center" vertical="center" wrapText="1"/>
    </xf>
    <xf numFmtId="1" fontId="21" fillId="8" borderId="0" xfId="0" applyNumberFormat="1" applyFont="1" applyFill="1" applyAlignment="1">
      <alignment horizontal="center" vertical="center"/>
    </xf>
    <xf numFmtId="1" fontId="22" fillId="8" borderId="0" xfId="0" applyNumberFormat="1" applyFont="1" applyFill="1" applyAlignment="1">
      <alignment horizontal="center" vertical="center"/>
    </xf>
    <xf numFmtId="9" fontId="22" fillId="8" borderId="0" xfId="0" applyNumberFormat="1" applyFont="1" applyFill="1" applyAlignment="1">
      <alignment horizontal="center" vertical="center"/>
    </xf>
    <xf numFmtId="0" fontId="23" fillId="8" borderId="0" xfId="0" applyFont="1" applyFill="1" applyAlignment="1">
      <alignment horizontal="center" vertical="center" wrapText="1"/>
    </xf>
    <xf numFmtId="0" fontId="24" fillId="8" borderId="0" xfId="0" applyFont="1" applyFill="1" applyAlignment="1">
      <alignment horizontal="center" vertical="center"/>
    </xf>
    <xf numFmtId="0" fontId="25" fillId="8" borderId="0" xfId="0" applyFont="1" applyFill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1" fontId="26" fillId="8" borderId="0" xfId="0" applyNumberFormat="1" applyFont="1" applyFill="1" applyAlignment="1">
      <alignment horizontal="center" vertical="center"/>
    </xf>
    <xf numFmtId="9" fontId="26" fillId="8" borderId="0" xfId="0" applyNumberFormat="1" applyFont="1" applyFill="1" applyAlignment="1">
      <alignment horizontal="center" vertical="center"/>
    </xf>
    <xf numFmtId="1" fontId="26" fillId="8" borderId="0" xfId="0" applyNumberFormat="1" applyFont="1" applyFill="1" applyAlignment="1">
      <alignment horizontal="center"/>
    </xf>
    <xf numFmtId="1" fontId="24" fillId="8" borderId="0" xfId="0" applyNumberFormat="1" applyFont="1" applyFill="1" applyAlignment="1">
      <alignment horizontal="center" vertical="center"/>
    </xf>
    <xf numFmtId="9" fontId="24" fillId="8" borderId="0" xfId="0" applyNumberFormat="1" applyFont="1" applyFill="1" applyAlignment="1">
      <alignment horizontal="center" vertical="center"/>
    </xf>
    <xf numFmtId="1" fontId="27" fillId="8" borderId="0" xfId="0" applyNumberFormat="1" applyFont="1" applyFill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1" fontId="28" fillId="8" borderId="0" xfId="0" applyNumberFormat="1" applyFont="1" applyFill="1"/>
    <xf numFmtId="9" fontId="28" fillId="8" borderId="0" xfId="0" applyNumberFormat="1" applyFont="1" applyFill="1" applyAlignment="1">
      <alignment horizontal="center" vertical="center"/>
    </xf>
    <xf numFmtId="1" fontId="28" fillId="8" borderId="0" xfId="0" applyNumberFormat="1" applyFont="1" applyFill="1" applyAlignment="1">
      <alignment horizontal="center"/>
    </xf>
    <xf numFmtId="1" fontId="29" fillId="8" borderId="0" xfId="0" applyNumberFormat="1" applyFont="1" applyFill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30" fillId="0" borderId="1" xfId="0" applyFont="1" applyBorder="1" applyAlignment="1">
      <alignment horizontal="center" vertical="center" wrapText="1"/>
    </xf>
    <xf numFmtId="0" fontId="2" fillId="0" borderId="14" xfId="0" applyFont="1" applyBorder="1"/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0" fontId="1" fillId="0" borderId="16" xfId="0" applyFont="1" applyBorder="1" applyAlignment="1">
      <alignment wrapText="1"/>
    </xf>
    <xf numFmtId="0" fontId="31" fillId="0" borderId="6" xfId="0" applyFont="1" applyBorder="1" applyAlignment="1">
      <alignment horizontal="center" vertical="center" wrapText="1"/>
    </xf>
    <xf numFmtId="0" fontId="15" fillId="5" borderId="8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32" fillId="0" borderId="3" xfId="0" applyFont="1" applyBorder="1" applyAlignment="1">
      <alignment horizontal="center" vertical="center" wrapText="1"/>
    </xf>
    <xf numFmtId="0" fontId="33" fillId="0" borderId="10" xfId="0" applyFont="1" applyBorder="1" applyAlignment="1">
      <alignment horizontal="center" vertical="center" wrapText="1"/>
    </xf>
    <xf numFmtId="0" fontId="34" fillId="4" borderId="3" xfId="0" applyFont="1" applyFill="1" applyBorder="1" applyAlignment="1">
      <alignment horizontal="center" vertical="center" wrapText="1"/>
    </xf>
    <xf numFmtId="0" fontId="35" fillId="9" borderId="12" xfId="0" applyFont="1" applyFill="1" applyBorder="1" applyAlignment="1">
      <alignment vertical="center" wrapText="1"/>
    </xf>
    <xf numFmtId="0" fontId="35" fillId="9" borderId="12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vertical="center" wrapText="1"/>
    </xf>
    <xf numFmtId="1" fontId="33" fillId="0" borderId="12" xfId="0" applyNumberFormat="1" applyFont="1" applyBorder="1" applyAlignment="1">
      <alignment horizontal="center" vertical="center" wrapText="1"/>
    </xf>
    <xf numFmtId="1" fontId="33" fillId="10" borderId="12" xfId="0" applyNumberFormat="1" applyFont="1" applyFill="1" applyBorder="1" applyAlignment="1">
      <alignment horizontal="center" vertical="center" wrapText="1"/>
    </xf>
    <xf numFmtId="0" fontId="33" fillId="10" borderId="12" xfId="0" applyFont="1" applyFill="1" applyBorder="1" applyAlignment="1">
      <alignment horizontal="center" vertical="center" wrapText="1"/>
    </xf>
    <xf numFmtId="1" fontId="33" fillId="0" borderId="12" xfId="0" applyNumberFormat="1" applyFont="1" applyBorder="1" applyAlignment="1">
      <alignment horizontal="left" vertical="center" wrapText="1"/>
    </xf>
    <xf numFmtId="0" fontId="33" fillId="4" borderId="12" xfId="0" applyFont="1" applyFill="1" applyBorder="1" applyAlignment="1">
      <alignment vertical="center" wrapText="1"/>
    </xf>
    <xf numFmtId="0" fontId="33" fillId="9" borderId="12" xfId="0" applyFont="1" applyFill="1" applyBorder="1" applyAlignment="1">
      <alignment vertical="center" wrapText="1"/>
    </xf>
    <xf numFmtId="0" fontId="35" fillId="9" borderId="1" xfId="0" applyFont="1" applyFill="1" applyBorder="1" applyAlignment="1">
      <alignment horizontal="center" vertical="center" wrapText="1"/>
    </xf>
    <xf numFmtId="0" fontId="33" fillId="0" borderId="12" xfId="0" applyFont="1" applyBorder="1" applyAlignment="1">
      <alignment horizontal="center" vertical="center" wrapText="1"/>
    </xf>
    <xf numFmtId="1" fontId="33" fillId="11" borderId="12" xfId="0" applyNumberFormat="1" applyFont="1" applyFill="1" applyBorder="1" applyAlignment="1">
      <alignment horizontal="center" vertical="center" wrapText="1"/>
    </xf>
    <xf numFmtId="9" fontId="33" fillId="0" borderId="12" xfId="0" applyNumberFormat="1" applyFont="1" applyBorder="1" applyAlignment="1">
      <alignment horizontal="center" vertical="center" wrapText="1"/>
    </xf>
    <xf numFmtId="0" fontId="33" fillId="11" borderId="12" xfId="0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33" fillId="0" borderId="3" xfId="0" applyFont="1" applyBorder="1" applyAlignment="1">
      <alignment horizontal="right" vertical="center" wrapText="1"/>
    </xf>
    <xf numFmtId="0" fontId="33" fillId="0" borderId="10" xfId="0" applyFont="1" applyBorder="1" applyAlignment="1">
      <alignment vertical="center" wrapText="1"/>
    </xf>
    <xf numFmtId="0" fontId="33" fillId="0" borderId="0" xfId="0" applyFont="1" applyAlignment="1">
      <alignment vertical="center" wrapText="1"/>
    </xf>
    <xf numFmtId="0" fontId="33" fillId="0" borderId="0" xfId="0" applyFont="1" applyAlignment="1">
      <alignment wrapText="1"/>
    </xf>
    <xf numFmtId="0" fontId="33" fillId="0" borderId="14" xfId="0" applyFont="1" applyBorder="1" applyAlignment="1">
      <alignment wrapText="1"/>
    </xf>
    <xf numFmtId="1" fontId="36" fillId="0" borderId="1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14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37" fillId="0" borderId="0" xfId="0" applyFont="1" applyAlignment="1">
      <alignment vertical="center" wrapText="1"/>
    </xf>
    <xf numFmtId="0" fontId="37" fillId="0" borderId="0" xfId="0" applyFont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1" fillId="0" borderId="18" xfId="0" applyFont="1" applyBorder="1" applyAlignment="1">
      <alignment wrapText="1"/>
    </xf>
    <xf numFmtId="0" fontId="33" fillId="0" borderId="0" xfId="0" applyFont="1"/>
    <xf numFmtId="0" fontId="38" fillId="0" borderId="10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1" fillId="0" borderId="0" xfId="0" applyFont="1"/>
    <xf numFmtId="0" fontId="42" fillId="5" borderId="17" xfId="0" applyFont="1" applyFill="1" applyBorder="1" applyAlignment="1">
      <alignment horizontal="right" vertical="center"/>
    </xf>
    <xf numFmtId="0" fontId="43" fillId="0" borderId="11" xfId="0" applyFont="1" applyBorder="1" applyAlignment="1">
      <alignment vertical="center"/>
    </xf>
    <xf numFmtId="1" fontId="42" fillId="0" borderId="11" xfId="0" applyNumberFormat="1" applyFont="1" applyBorder="1" applyAlignment="1">
      <alignment vertical="center"/>
    </xf>
    <xf numFmtId="0" fontId="4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0" fontId="42" fillId="12" borderId="10" xfId="0" applyFont="1" applyFill="1" applyBorder="1" applyAlignment="1">
      <alignment horizontal="center" vertical="center" wrapText="1"/>
    </xf>
    <xf numFmtId="0" fontId="42" fillId="12" borderId="12" xfId="0" applyFont="1" applyFill="1" applyBorder="1" applyAlignment="1">
      <alignment horizontal="center" vertical="center"/>
    </xf>
    <xf numFmtId="1" fontId="46" fillId="13" borderId="12" xfId="0" applyNumberFormat="1" applyFont="1" applyFill="1" applyBorder="1" applyAlignment="1">
      <alignment horizontal="center" vertical="center"/>
    </xf>
    <xf numFmtId="0" fontId="47" fillId="0" borderId="3" xfId="0" applyFont="1" applyBorder="1" applyAlignment="1">
      <alignment horizontal="center" vertical="center"/>
    </xf>
    <xf numFmtId="0" fontId="48" fillId="14" borderId="10" xfId="0" applyFont="1" applyFill="1" applyBorder="1" applyAlignment="1">
      <alignment horizontal="center" vertical="center" wrapText="1"/>
    </xf>
    <xf numFmtId="1" fontId="49" fillId="14" borderId="12" xfId="0" applyNumberFormat="1" applyFont="1" applyFill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2" fillId="0" borderId="12" xfId="0" applyFont="1" applyBorder="1" applyAlignment="1">
      <alignment horizontal="center" vertical="center"/>
    </xf>
    <xf numFmtId="0" fontId="47" fillId="15" borderId="12" xfId="0" applyFont="1" applyFill="1" applyBorder="1" applyAlignment="1">
      <alignment horizontal="center" vertical="center"/>
    </xf>
    <xf numFmtId="0" fontId="53" fillId="15" borderId="12" xfId="0" applyFont="1" applyFill="1" applyBorder="1" applyAlignment="1">
      <alignment horizontal="center" vertical="center"/>
    </xf>
    <xf numFmtId="1" fontId="54" fillId="13" borderId="12" xfId="0" applyNumberFormat="1" applyFont="1" applyFill="1" applyBorder="1" applyAlignment="1">
      <alignment horizontal="center" vertical="center"/>
    </xf>
    <xf numFmtId="0" fontId="54" fillId="14" borderId="12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43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0" fontId="54" fillId="14" borderId="12" xfId="0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/>
    </xf>
    <xf numFmtId="0" fontId="57" fillId="0" borderId="3" xfId="0" applyFont="1" applyBorder="1" applyAlignment="1">
      <alignment horizontal="center" vertical="center"/>
    </xf>
    <xf numFmtId="0" fontId="58" fillId="8" borderId="10" xfId="0" applyFont="1" applyFill="1" applyBorder="1" applyAlignment="1">
      <alignment vertical="center" wrapText="1"/>
    </xf>
    <xf numFmtId="0" fontId="54" fillId="4" borderId="17" xfId="0" applyFont="1" applyFill="1" applyBorder="1" applyAlignment="1">
      <alignment horizontal="center"/>
    </xf>
    <xf numFmtId="0" fontId="54" fillId="4" borderId="8" xfId="0" applyFont="1" applyFill="1" applyBorder="1" applyAlignment="1">
      <alignment horizontal="center"/>
    </xf>
    <xf numFmtId="0" fontId="19" fillId="4" borderId="17" xfId="0" applyFont="1" applyFill="1" applyBorder="1" applyAlignment="1">
      <alignment horizontal="center"/>
    </xf>
    <xf numFmtId="0" fontId="56" fillId="0" borderId="0" xfId="0" applyFont="1" applyAlignment="1">
      <alignment horizontal="center" vertical="center"/>
    </xf>
    <xf numFmtId="0" fontId="54" fillId="16" borderId="5" xfId="0" applyFont="1" applyFill="1" applyBorder="1" applyAlignment="1">
      <alignment horizontal="center" vertical="center"/>
    </xf>
    <xf numFmtId="0" fontId="54" fillId="2" borderId="12" xfId="0" applyFont="1" applyFill="1" applyBorder="1" applyAlignment="1">
      <alignment horizontal="center" vertical="center"/>
    </xf>
    <xf numFmtId="0" fontId="19" fillId="2" borderId="12" xfId="0" applyFont="1" applyFill="1" applyBorder="1" applyAlignment="1">
      <alignment horizontal="center"/>
    </xf>
    <xf numFmtId="0" fontId="59" fillId="17" borderId="11" xfId="0" applyFont="1" applyFill="1" applyBorder="1" applyAlignment="1">
      <alignment horizontal="center"/>
    </xf>
    <xf numFmtId="0" fontId="60" fillId="18" borderId="12" xfId="0" applyFont="1" applyFill="1" applyBorder="1" applyAlignment="1">
      <alignment horizontal="center"/>
    </xf>
    <xf numFmtId="9" fontId="59" fillId="17" borderId="12" xfId="0" applyNumberFormat="1" applyFont="1" applyFill="1" applyBorder="1" applyAlignment="1">
      <alignment horizontal="center"/>
    </xf>
    <xf numFmtId="0" fontId="61" fillId="17" borderId="12" xfId="0" applyFont="1" applyFill="1" applyBorder="1"/>
    <xf numFmtId="0" fontId="62" fillId="18" borderId="12" xfId="0" applyFont="1" applyFill="1" applyBorder="1" applyAlignment="1">
      <alignment horizontal="center"/>
    </xf>
    <xf numFmtId="9" fontId="61" fillId="17" borderId="12" xfId="0" applyNumberFormat="1" applyFont="1" applyFill="1" applyBorder="1" applyAlignment="1">
      <alignment horizontal="center"/>
    </xf>
    <xf numFmtId="1" fontId="56" fillId="0" borderId="0" xfId="0" applyNumberFormat="1" applyFont="1" applyAlignment="1">
      <alignment horizontal="center" vertical="center"/>
    </xf>
    <xf numFmtId="0" fontId="59" fillId="17" borderId="12" xfId="0" applyFont="1" applyFill="1" applyBorder="1" applyAlignment="1">
      <alignment horizontal="center"/>
    </xf>
    <xf numFmtId="0" fontId="59" fillId="17" borderId="12" xfId="0" applyFont="1" applyFill="1" applyBorder="1" applyAlignment="1">
      <alignment horizontal="center" vertical="center"/>
    </xf>
    <xf numFmtId="0" fontId="63" fillId="0" borderId="12" xfId="0" applyFont="1" applyBorder="1" applyAlignment="1">
      <alignment horizontal="center" vertical="center"/>
    </xf>
    <xf numFmtId="0" fontId="64" fillId="8" borderId="5" xfId="0" applyFont="1" applyFill="1" applyBorder="1" applyAlignment="1">
      <alignment horizontal="center" vertical="center"/>
    </xf>
    <xf numFmtId="0" fontId="64" fillId="8" borderId="12" xfId="0" applyFont="1" applyFill="1" applyBorder="1" applyAlignment="1">
      <alignment horizontal="center" vertical="center"/>
    </xf>
    <xf numFmtId="9" fontId="64" fillId="8" borderId="12" xfId="0" applyNumberFormat="1" applyFont="1" applyFill="1" applyBorder="1" applyAlignment="1">
      <alignment horizontal="center" vertical="center"/>
    </xf>
    <xf numFmtId="9" fontId="19" fillId="2" borderId="12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10" fontId="65" fillId="8" borderId="12" xfId="0" applyNumberFormat="1" applyFont="1" applyFill="1" applyBorder="1" applyAlignment="1">
      <alignment horizontal="center" vertical="center"/>
    </xf>
    <xf numFmtId="0" fontId="2" fillId="0" borderId="0" xfId="0" applyFont="1" applyFill="1" applyAlignment="1"/>
    <xf numFmtId="0" fontId="15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66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67" fillId="0" borderId="0" xfId="0" applyFont="1" applyFill="1" applyAlignment="1"/>
    <xf numFmtId="0" fontId="16" fillId="0" borderId="1" xfId="0" applyFont="1" applyFill="1" applyBorder="1" applyAlignment="1">
      <alignment horizontal="center" vertical="center"/>
    </xf>
    <xf numFmtId="0" fontId="68" fillId="0" borderId="3" xfId="0" applyFont="1" applyFill="1" applyBorder="1" applyAlignment="1">
      <alignment horizontal="center" vertical="center"/>
    </xf>
    <xf numFmtId="0" fontId="67" fillId="0" borderId="0" xfId="0" applyFont="1" applyFill="1" applyBorder="1" applyAlignment="1"/>
    <xf numFmtId="0" fontId="69" fillId="0" borderId="0" xfId="0" applyFont="1" applyFill="1" applyBorder="1" applyAlignment="1"/>
    <xf numFmtId="0" fontId="2" fillId="0" borderId="6" xfId="0" applyFont="1" applyFill="1" applyBorder="1" applyAlignment="1"/>
    <xf numFmtId="0" fontId="2" fillId="0" borderId="7" xfId="0" applyFont="1" applyFill="1" applyBorder="1" applyAlignment="1"/>
    <xf numFmtId="0" fontId="70" fillId="0" borderId="3" xfId="0" applyFont="1" applyFill="1" applyBorder="1" applyAlignment="1">
      <alignment horizontal="center" vertical="center"/>
    </xf>
    <xf numFmtId="0" fontId="71" fillId="0" borderId="3" xfId="0" applyFont="1" applyFill="1" applyBorder="1" applyAlignment="1">
      <alignment horizontal="center" vertical="center"/>
    </xf>
    <xf numFmtId="0" fontId="2" fillId="0" borderId="8" xfId="0" applyFont="1" applyFill="1" applyBorder="1" applyAlignment="1"/>
    <xf numFmtId="0" fontId="2" fillId="0" borderId="9" xfId="0" applyFont="1" applyFill="1" applyBorder="1" applyAlignment="1"/>
    <xf numFmtId="0" fontId="72" fillId="0" borderId="3" xfId="0" applyFont="1" applyFill="1" applyBorder="1" applyAlignment="1">
      <alignment horizontal="center" vertical="center"/>
    </xf>
    <xf numFmtId="0" fontId="73" fillId="2" borderId="17" xfId="0" applyFont="1" applyFill="1" applyBorder="1" applyAlignment="1">
      <alignment horizontal="center"/>
    </xf>
    <xf numFmtId="0" fontId="2" fillId="0" borderId="17" xfId="0" applyFont="1" applyFill="1" applyBorder="1" applyAlignment="1"/>
    <xf numFmtId="0" fontId="71" fillId="0" borderId="3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74" fillId="17" borderId="8" xfId="0" applyFont="1" applyFill="1" applyBorder="1" applyAlignment="1">
      <alignment horizontal="left" vertical="center"/>
    </xf>
    <xf numFmtId="0" fontId="75" fillId="0" borderId="10" xfId="0" applyFont="1" applyFill="1" applyBorder="1" applyAlignment="1">
      <alignment horizontal="center" vertical="center"/>
    </xf>
    <xf numFmtId="0" fontId="75" fillId="0" borderId="13" xfId="0" applyFont="1" applyFill="1" applyBorder="1" applyAlignment="1">
      <alignment horizontal="center" vertical="center"/>
    </xf>
    <xf numFmtId="1" fontId="75" fillId="0" borderId="13" xfId="0" applyNumberFormat="1" applyFont="1" applyFill="1" applyBorder="1" applyAlignment="1">
      <alignment horizontal="center" vertical="center"/>
    </xf>
    <xf numFmtId="9" fontId="75" fillId="0" borderId="13" xfId="0" applyNumberFormat="1" applyFont="1" applyFill="1" applyBorder="1" applyAlignment="1">
      <alignment horizontal="center" vertical="center"/>
    </xf>
    <xf numFmtId="0" fontId="76" fillId="2" borderId="8" xfId="0" applyFont="1" applyFill="1" applyBorder="1" applyAlignment="1">
      <alignment horizontal="center" vertical="center"/>
    </xf>
    <xf numFmtId="1" fontId="75" fillId="3" borderId="13" xfId="0" applyNumberFormat="1" applyFont="1" applyFill="1" applyBorder="1" applyAlignment="1">
      <alignment horizontal="center" vertical="center"/>
    </xf>
    <xf numFmtId="9" fontId="75" fillId="3" borderId="13" xfId="0" applyNumberFormat="1" applyFont="1" applyFill="1" applyBorder="1" applyAlignment="1">
      <alignment horizontal="center" vertical="center"/>
    </xf>
    <xf numFmtId="0" fontId="69" fillId="0" borderId="1" xfId="0" applyFont="1" applyFill="1" applyBorder="1" applyAlignment="1">
      <alignment horizontal="center"/>
    </xf>
    <xf numFmtId="0" fontId="2" fillId="0" borderId="14" xfId="0" applyFont="1" applyFill="1" applyBorder="1" applyAlignment="1"/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/>
    <xf numFmtId="0" fontId="77" fillId="0" borderId="1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1" fontId="74" fillId="3" borderId="10" xfId="0" applyNumberFormat="1" applyFont="1" applyFill="1" applyBorder="1" applyAlignment="1">
      <alignment horizontal="center" vertical="center"/>
    </xf>
    <xf numFmtId="9" fontId="74" fillId="3" borderId="10" xfId="0" applyNumberFormat="1" applyFont="1" applyFill="1" applyBorder="1" applyAlignment="1">
      <alignment horizontal="center" vertical="center"/>
    </xf>
    <xf numFmtId="0" fontId="78" fillId="2" borderId="3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/>
    <xf numFmtId="0" fontId="76" fillId="4" borderId="1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8" fillId="4" borderId="12" xfId="0" applyFont="1" applyFill="1" applyBorder="1" applyAlignment="1">
      <alignment horizontal="center" vertical="center"/>
    </xf>
    <xf numFmtId="0" fontId="2" fillId="0" borderId="13" xfId="0" applyFont="1" applyFill="1" applyBorder="1" applyAlignment="1"/>
    <xf numFmtId="0" fontId="79" fillId="0" borderId="10" xfId="0" applyFont="1" applyFill="1" applyBorder="1" applyAlignment="1">
      <alignment horizontal="center" vertical="center"/>
    </xf>
    <xf numFmtId="0" fontId="79" fillId="0" borderId="1" xfId="0" applyFont="1" applyFill="1" applyBorder="1" applyAlignment="1">
      <alignment horizontal="center" vertical="center"/>
    </xf>
    <xf numFmtId="0" fontId="79" fillId="0" borderId="12" xfId="0" applyFont="1" applyFill="1" applyBorder="1" applyAlignment="1">
      <alignment horizontal="center" vertical="center"/>
    </xf>
    <xf numFmtId="1" fontId="79" fillId="5" borderId="12" xfId="0" applyNumberFormat="1" applyFont="1" applyFill="1" applyBorder="1" applyAlignment="1">
      <alignment horizontal="center" vertical="center"/>
    </xf>
    <xf numFmtId="9" fontId="79" fillId="5" borderId="12" xfId="0" applyNumberFormat="1" applyFont="1" applyFill="1" applyBorder="1" applyAlignment="1">
      <alignment horizontal="center" vertical="center"/>
    </xf>
    <xf numFmtId="1" fontId="76" fillId="4" borderId="12" xfId="0" applyNumberFormat="1" applyFont="1" applyFill="1" applyBorder="1" applyAlignment="1">
      <alignment horizontal="center" vertical="center"/>
    </xf>
    <xf numFmtId="9" fontId="76" fillId="4" borderId="12" xfId="0" applyNumberFormat="1" applyFont="1" applyFill="1" applyBorder="1" applyAlignment="1">
      <alignment horizontal="center" vertical="center"/>
    </xf>
    <xf numFmtId="0" fontId="38" fillId="0" borderId="12" xfId="0" applyFont="1" applyFill="1" applyBorder="1" applyAlignment="1">
      <alignment horizontal="center" vertical="center"/>
    </xf>
    <xf numFmtId="0" fontId="77" fillId="0" borderId="12" xfId="0" applyFont="1" applyFill="1" applyBorder="1" applyAlignment="1">
      <alignment horizontal="left" vertical="center"/>
    </xf>
    <xf numFmtId="1" fontId="77" fillId="5" borderId="12" xfId="0" applyNumberFormat="1" applyFont="1" applyFill="1" applyBorder="1" applyAlignment="1">
      <alignment horizontal="center" vertical="center"/>
    </xf>
    <xf numFmtId="9" fontId="77" fillId="0" borderId="12" xfId="0" applyNumberFormat="1" applyFont="1" applyFill="1" applyBorder="1" applyAlignment="1">
      <alignment horizontal="center" vertical="center"/>
    </xf>
    <xf numFmtId="1" fontId="77" fillId="0" borderId="12" xfId="0" applyNumberFormat="1" applyFont="1" applyFill="1" applyBorder="1" applyAlignment="1">
      <alignment horizontal="center" vertical="center"/>
    </xf>
    <xf numFmtId="1" fontId="78" fillId="4" borderId="3" xfId="0" applyNumberFormat="1" applyFont="1" applyFill="1" applyBorder="1" applyAlignment="1">
      <alignment horizontal="center" vertical="center"/>
    </xf>
    <xf numFmtId="9" fontId="78" fillId="4" borderId="12" xfId="0" applyNumberFormat="1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9" fontId="6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1" fontId="6" fillId="0" borderId="0" xfId="0" applyNumberFormat="1" applyFont="1" applyFill="1" applyBorder="1" applyAlignment="1">
      <alignment horizontal="center" vertical="center" wrapText="1"/>
    </xf>
    <xf numFmtId="0" fontId="80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16" fontId="7" fillId="0" borderId="0" xfId="0" applyNumberFormat="1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 vertical="center"/>
    </xf>
    <xf numFmtId="9" fontId="9" fillId="0" borderId="0" xfId="0" applyNumberFormat="1" applyFont="1" applyFill="1" applyBorder="1" applyAlignment="1">
      <alignment horizontal="center" vertical="center"/>
    </xf>
    <xf numFmtId="1" fontId="9" fillId="0" borderId="0" xfId="0" applyNumberFormat="1" applyFont="1" applyFill="1" applyBorder="1" applyAlignment="1">
      <alignment horizontal="center"/>
    </xf>
    <xf numFmtId="1" fontId="11" fillId="0" borderId="0" xfId="0" applyNumberFormat="1" applyFont="1" applyFill="1" applyBorder="1" applyAlignment="1">
      <alignment horizontal="center" vertical="center"/>
    </xf>
    <xf numFmtId="9" fontId="11" fillId="0" borderId="0" xfId="0" applyNumberFormat="1" applyFont="1" applyFill="1" applyBorder="1" applyAlignment="1">
      <alignment horizontal="center" vertical="center"/>
    </xf>
    <xf numFmtId="0" fontId="81" fillId="0" borderId="0" xfId="0" applyFont="1" applyFill="1" applyBorder="1" applyAlignment="1"/>
    <xf numFmtId="0" fontId="74" fillId="6" borderId="3" xfId="0" applyFont="1" applyFill="1" applyBorder="1" applyAlignment="1">
      <alignment horizontal="center" vertical="center"/>
    </xf>
    <xf numFmtId="1" fontId="74" fillId="6" borderId="5" xfId="0" applyNumberFormat="1" applyFont="1" applyFill="1" applyBorder="1" applyAlignment="1">
      <alignment horizontal="center" vertical="center"/>
    </xf>
    <xf numFmtId="9" fontId="74" fillId="6" borderId="12" xfId="0" applyNumberFormat="1" applyFont="1" applyFill="1" applyBorder="1" applyAlignment="1">
      <alignment horizontal="center" vertical="center"/>
    </xf>
    <xf numFmtId="1" fontId="74" fillId="6" borderId="4" xfId="0" applyNumberFormat="1" applyFont="1" applyFill="1" applyBorder="1" applyAlignment="1">
      <alignment horizontal="center" vertical="center"/>
    </xf>
    <xf numFmtId="9" fontId="74" fillId="6" borderId="11" xfId="0" applyNumberFormat="1" applyFont="1" applyFill="1" applyBorder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9" fontId="77" fillId="0" borderId="0" xfId="0" applyNumberFormat="1" applyFont="1" applyFill="1" applyAlignment="1">
      <alignment horizontal="center" vertical="center"/>
    </xf>
    <xf numFmtId="0" fontId="77" fillId="0" borderId="0" xfId="0" applyFont="1" applyFill="1" applyAlignment="1"/>
    <xf numFmtId="9" fontId="77" fillId="0" borderId="0" xfId="0" applyNumberFormat="1" applyFont="1" applyFill="1" applyAlignment="1"/>
    <xf numFmtId="0" fontId="74" fillId="17" borderId="3" xfId="0" applyFont="1" applyFill="1" applyBorder="1" applyAlignment="1">
      <alignment horizontal="left" vertical="center"/>
    </xf>
    <xf numFmtId="0" fontId="77" fillId="0" borderId="13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 wrapText="1"/>
    </xf>
    <xf numFmtId="1" fontId="74" fillId="3" borderId="13" xfId="0" applyNumberFormat="1" applyFont="1" applyFill="1" applyBorder="1" applyAlignment="1">
      <alignment horizontal="center" vertical="center"/>
    </xf>
    <xf numFmtId="9" fontId="74" fillId="3" borderId="13" xfId="0" applyNumberFormat="1" applyFont="1" applyFill="1" applyBorder="1" applyAlignment="1">
      <alignment horizontal="center" vertical="center"/>
    </xf>
    <xf numFmtId="0" fontId="78" fillId="2" borderId="8" xfId="0" applyFont="1" applyFill="1" applyBorder="1" applyAlignment="1">
      <alignment horizontal="center" vertical="center" wrapText="1"/>
    </xf>
    <xf numFmtId="1" fontId="79" fillId="0" borderId="12" xfId="0" applyNumberFormat="1" applyFont="1" applyFill="1" applyBorder="1" applyAlignment="1">
      <alignment horizontal="center"/>
    </xf>
    <xf numFmtId="1" fontId="74" fillId="6" borderId="12" xfId="0" applyNumberFormat="1" applyFont="1" applyFill="1" applyBorder="1" applyAlignment="1">
      <alignment horizontal="center" vertical="center"/>
    </xf>
    <xf numFmtId="1" fontId="74" fillId="6" borderId="3" xfId="0" applyNumberFormat="1" applyFont="1" applyFill="1" applyBorder="1" applyAlignment="1">
      <alignment horizontal="center" vertical="center"/>
    </xf>
    <xf numFmtId="0" fontId="75" fillId="0" borderId="12" xfId="0" applyFont="1" applyFill="1" applyBorder="1" applyAlignment="1">
      <alignment horizontal="center"/>
    </xf>
    <xf numFmtId="1" fontId="75" fillId="0" borderId="12" xfId="0" applyNumberFormat="1" applyFont="1" applyFill="1" applyBorder="1" applyAlignment="1">
      <alignment horizontal="center"/>
    </xf>
    <xf numFmtId="9" fontId="75" fillId="5" borderId="12" xfId="0" applyNumberFormat="1" applyFont="1" applyFill="1" applyBorder="1" applyAlignment="1">
      <alignment horizontal="center" vertical="center"/>
    </xf>
    <xf numFmtId="1" fontId="67" fillId="0" borderId="0" xfId="0" applyNumberFormat="1" applyFont="1" applyFill="1" applyAlignment="1">
      <alignment horizontal="center"/>
    </xf>
    <xf numFmtId="1" fontId="67" fillId="0" borderId="0" xfId="0" applyNumberFormat="1" applyFont="1" applyFill="1" applyAlignment="1"/>
    <xf numFmtId="0" fontId="82" fillId="0" borderId="0" xfId="0" applyFont="1" applyFill="1" applyAlignment="1"/>
    <xf numFmtId="0" fontId="9" fillId="0" borderId="0" xfId="0" applyFont="1" applyFill="1" applyBorder="1" applyAlignment="1">
      <alignment vertical="center"/>
    </xf>
    <xf numFmtId="0" fontId="14" fillId="0" borderId="0" xfId="0" applyFont="1" applyFill="1" applyBorder="1" applyAlignment="1"/>
    <xf numFmtId="0" fontId="69" fillId="0" borderId="0" xfId="0" applyFont="1" applyFill="1" applyAlignment="1"/>
    <xf numFmtId="0" fontId="15" fillId="5" borderId="0" xfId="0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/>
    </xf>
    <xf numFmtId="0" fontId="67" fillId="5" borderId="0" xfId="0" applyFont="1" applyFill="1" applyBorder="1" applyAlignment="1"/>
    <xf numFmtId="0" fontId="17" fillId="5" borderId="0" xfId="0" applyFont="1" applyFill="1" applyBorder="1" applyAlignment="1">
      <alignment horizontal="center" vertical="center"/>
    </xf>
    <xf numFmtId="0" fontId="82" fillId="0" borderId="0" xfId="0" applyFont="1" applyFill="1" applyAlignment="1">
      <alignment horizontal="center"/>
    </xf>
    <xf numFmtId="0" fontId="18" fillId="5" borderId="0" xfId="0" applyFont="1" applyFill="1" applyBorder="1" applyAlignment="1">
      <alignment horizontal="center" vertical="center"/>
    </xf>
    <xf numFmtId="0" fontId="83" fillId="0" borderId="3" xfId="0" applyFont="1" applyFill="1" applyBorder="1" applyAlignment="1">
      <alignment horizontal="center" vertical="center"/>
    </xf>
    <xf numFmtId="0" fontId="84" fillId="2" borderId="14" xfId="0" applyFont="1" applyFill="1" applyBorder="1" applyAlignment="1">
      <alignment horizontal="center" vertical="center"/>
    </xf>
    <xf numFmtId="0" fontId="85" fillId="0" borderId="3" xfId="0" applyFont="1" applyFill="1" applyBorder="1" applyAlignment="1">
      <alignment horizontal="center" vertical="center"/>
    </xf>
    <xf numFmtId="0" fontId="46" fillId="2" borderId="10" xfId="0" applyFont="1" applyFill="1" applyBorder="1" applyAlignment="1">
      <alignment horizontal="center" vertical="center"/>
    </xf>
    <xf numFmtId="0" fontId="46" fillId="2" borderId="19" xfId="0" applyFont="1" applyFill="1" applyBorder="1" applyAlignment="1">
      <alignment horizontal="center" vertical="center" wrapText="1"/>
    </xf>
    <xf numFmtId="0" fontId="46" fillId="2" borderId="20" xfId="0" applyFont="1" applyFill="1" applyBorder="1" applyAlignment="1">
      <alignment horizontal="center" vertical="center" wrapText="1"/>
    </xf>
    <xf numFmtId="1" fontId="46" fillId="2" borderId="20" xfId="0" applyNumberFormat="1" applyFont="1" applyFill="1" applyBorder="1" applyAlignment="1">
      <alignment horizontal="center" vertical="center"/>
    </xf>
    <xf numFmtId="1" fontId="75" fillId="3" borderId="7" xfId="0" applyNumberFormat="1" applyFont="1" applyFill="1" applyBorder="1" applyAlignment="1">
      <alignment horizontal="center" vertical="center"/>
    </xf>
    <xf numFmtId="0" fontId="76" fillId="2" borderId="8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/>
    <xf numFmtId="0" fontId="2" fillId="0" borderId="22" xfId="0" applyFont="1" applyFill="1" applyBorder="1" applyAlignment="1"/>
    <xf numFmtId="0" fontId="79" fillId="0" borderId="13" xfId="0" applyFont="1" applyFill="1" applyBorder="1" applyAlignment="1">
      <alignment horizontal="center" vertical="center"/>
    </xf>
    <xf numFmtId="0" fontId="79" fillId="0" borderId="11" xfId="0" applyFont="1" applyFill="1" applyBorder="1" applyAlignment="1">
      <alignment horizontal="center" vertical="center"/>
    </xf>
    <xf numFmtId="1" fontId="79" fillId="5" borderId="11" xfId="0" applyNumberFormat="1" applyFont="1" applyFill="1" applyBorder="1" applyAlignment="1">
      <alignment horizontal="center" vertical="center"/>
    </xf>
    <xf numFmtId="9" fontId="79" fillId="0" borderId="12" xfId="0" applyNumberFormat="1" applyFont="1" applyFill="1" applyBorder="1" applyAlignment="1">
      <alignment horizontal="center" vertical="center"/>
    </xf>
    <xf numFmtId="1" fontId="79" fillId="0" borderId="12" xfId="0" applyNumberFormat="1" applyFont="1" applyFill="1" applyBorder="1" applyAlignment="1">
      <alignment horizontal="center" vertical="center"/>
    </xf>
    <xf numFmtId="0" fontId="75" fillId="6" borderId="3" xfId="0" applyFont="1" applyFill="1" applyBorder="1" applyAlignment="1">
      <alignment horizontal="center" vertical="center"/>
    </xf>
    <xf numFmtId="0" fontId="75" fillId="6" borderId="12" xfId="0" applyFont="1" applyFill="1" applyBorder="1" applyAlignment="1">
      <alignment horizontal="center" vertical="center"/>
    </xf>
    <xf numFmtId="1" fontId="75" fillId="6" borderId="12" xfId="0" applyNumberFormat="1" applyFont="1" applyFill="1" applyBorder="1" applyAlignment="1">
      <alignment horizontal="center" vertical="center"/>
    </xf>
    <xf numFmtId="9" fontId="75" fillId="6" borderId="12" xfId="0" applyNumberFormat="1" applyFont="1" applyFill="1" applyBorder="1" applyAlignment="1">
      <alignment horizontal="center" vertical="center"/>
    </xf>
    <xf numFmtId="0" fontId="69" fillId="0" borderId="0" xfId="0" applyFont="1" applyFill="1" applyAlignment="1">
      <alignment horizontal="center"/>
    </xf>
    <xf numFmtId="0" fontId="38" fillId="0" borderId="1" xfId="0" applyFont="1" applyFill="1" applyBorder="1" applyAlignment="1">
      <alignment horizontal="center" wrapText="1"/>
    </xf>
    <xf numFmtId="0" fontId="17" fillId="0" borderId="3" xfId="0" applyFont="1" applyFill="1" applyBorder="1" applyAlignment="1">
      <alignment horizontal="center" vertical="center"/>
    </xf>
    <xf numFmtId="0" fontId="86" fillId="0" borderId="3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87" fillId="0" borderId="3" xfId="0" applyFont="1" applyFill="1" applyBorder="1" applyAlignment="1">
      <alignment horizontal="center" vertical="center" wrapText="1"/>
    </xf>
    <xf numFmtId="0" fontId="87" fillId="0" borderId="1" xfId="0" applyFont="1" applyFill="1" applyBorder="1" applyAlignment="1">
      <alignment horizontal="center" vertical="center" wrapText="1"/>
    </xf>
    <xf numFmtId="0" fontId="88" fillId="0" borderId="0" xfId="0" applyFont="1" applyFill="1" applyAlignment="1"/>
    <xf numFmtId="0" fontId="87" fillId="0" borderId="12" xfId="0" applyFont="1" applyFill="1" applyBorder="1" applyAlignment="1">
      <alignment horizontal="center" vertical="center" wrapText="1"/>
    </xf>
    <xf numFmtId="0" fontId="87" fillId="0" borderId="3" xfId="0" applyFont="1" applyFill="1" applyBorder="1" applyAlignment="1">
      <alignment horizontal="center" vertical="center"/>
    </xf>
    <xf numFmtId="1" fontId="87" fillId="0" borderId="12" xfId="0" applyNumberFormat="1" applyFont="1" applyFill="1" applyBorder="1" applyAlignment="1">
      <alignment horizontal="center" vertical="center"/>
    </xf>
    <xf numFmtId="9" fontId="87" fillId="0" borderId="3" xfId="0" applyNumberFormat="1" applyFont="1" applyFill="1" applyBorder="1" applyAlignment="1">
      <alignment horizontal="center" vertical="center"/>
    </xf>
    <xf numFmtId="1" fontId="87" fillId="0" borderId="3" xfId="0" applyNumberFormat="1" applyFont="1" applyFill="1" applyBorder="1" applyAlignment="1">
      <alignment horizontal="center" vertical="center"/>
    </xf>
    <xf numFmtId="9" fontId="17" fillId="0" borderId="3" xfId="0" applyNumberFormat="1" applyFont="1" applyFill="1" applyBorder="1" applyAlignment="1">
      <alignment horizontal="center" vertical="center"/>
    </xf>
    <xf numFmtId="9" fontId="87" fillId="0" borderId="2" xfId="0" applyNumberFormat="1" applyFont="1" applyFill="1" applyBorder="1" applyAlignment="1">
      <alignment horizontal="center" vertical="center" wrapText="1"/>
    </xf>
    <xf numFmtId="0" fontId="89" fillId="0" borderId="0" xfId="0" applyFont="1" applyFill="1" applyAlignment="1"/>
    <xf numFmtId="0" fontId="87" fillId="0" borderId="3" xfId="0" applyFont="1" applyFill="1" applyBorder="1" applyAlignment="1">
      <alignment horizontal="center"/>
    </xf>
    <xf numFmtId="9" fontId="87" fillId="0" borderId="10" xfId="0" applyNumberFormat="1" applyFont="1" applyFill="1" applyBorder="1" applyAlignment="1">
      <alignment horizontal="center" vertical="center" wrapText="1"/>
    </xf>
    <xf numFmtId="0" fontId="90" fillId="0" borderId="12" xfId="0" applyFont="1" applyFill="1" applyBorder="1" applyAlignment="1">
      <alignment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90" fillId="0" borderId="10" xfId="0" applyFont="1" applyFill="1" applyBorder="1" applyAlignment="1">
      <alignment horizontal="center" vertical="center" wrapText="1"/>
    </xf>
    <xf numFmtId="0" fontId="87" fillId="0" borderId="12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" fontId="17" fillId="0" borderId="12" xfId="0" applyNumberFormat="1" applyFont="1" applyFill="1" applyBorder="1" applyAlignment="1">
      <alignment horizontal="center" vertical="center" wrapText="1"/>
    </xf>
    <xf numFmtId="0" fontId="17" fillId="0" borderId="8" xfId="0" applyFont="1" applyFill="1" applyBorder="1" applyAlignment="1">
      <alignment horizontal="center" vertical="center" wrapText="1"/>
    </xf>
    <xf numFmtId="0" fontId="17" fillId="0" borderId="9" xfId="0" applyFont="1" applyFill="1" applyBorder="1" applyAlignment="1">
      <alignment horizontal="center" vertical="center" wrapText="1"/>
    </xf>
    <xf numFmtId="0" fontId="39" fillId="0" borderId="3" xfId="0" applyFont="1" applyFill="1" applyBorder="1" applyAlignment="1">
      <alignment horizontal="center" vertical="center"/>
    </xf>
    <xf numFmtId="1" fontId="14" fillId="0" borderId="23" xfId="0" applyNumberFormat="1" applyFont="1" applyFill="1" applyBorder="1" applyAlignment="1">
      <alignment horizontal="left" vertical="center"/>
    </xf>
    <xf numFmtId="1" fontId="14" fillId="0" borderId="23" xfId="0" applyNumberFormat="1" applyFont="1" applyFill="1" applyBorder="1" applyAlignment="1">
      <alignment horizontal="left" vertical="center" wrapText="1"/>
    </xf>
    <xf numFmtId="1" fontId="14" fillId="0" borderId="5" xfId="0" applyNumberFormat="1" applyFont="1" applyFill="1" applyBorder="1" applyAlignment="1">
      <alignment horizontal="center" vertical="center"/>
    </xf>
    <xf numFmtId="1" fontId="14" fillId="0" borderId="12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1" fontId="14" fillId="0" borderId="3" xfId="0" applyNumberFormat="1" applyFont="1" applyFill="1" applyBorder="1" applyAlignment="1">
      <alignment horizontal="center" vertical="center"/>
    </xf>
    <xf numFmtId="1" fontId="39" fillId="0" borderId="12" xfId="0" applyNumberFormat="1" applyFont="1" applyFill="1" applyBorder="1" applyAlignment="1">
      <alignment horizontal="center" vertical="center"/>
    </xf>
    <xf numFmtId="1" fontId="14" fillId="0" borderId="24" xfId="0" applyNumberFormat="1" applyFont="1" applyFill="1" applyBorder="1" applyAlignment="1">
      <alignment horizontal="left" vertical="center"/>
    </xf>
    <xf numFmtId="1" fontId="14" fillId="0" borderId="24" xfId="0" applyNumberFormat="1" applyFont="1" applyFill="1" applyBorder="1" applyAlignment="1">
      <alignment horizontal="left" vertical="center" wrapText="1"/>
    </xf>
    <xf numFmtId="0" fontId="14" fillId="5" borderId="24" xfId="0" applyFont="1" applyFill="1" applyBorder="1" applyAlignment="1">
      <alignment horizontal="left" vertical="center"/>
    </xf>
    <xf numFmtId="1" fontId="81" fillId="0" borderId="5" xfId="0" applyNumberFormat="1" applyFont="1" applyFill="1" applyBorder="1" applyAlignment="1">
      <alignment horizontal="center" vertical="center"/>
    </xf>
    <xf numFmtId="1" fontId="14" fillId="0" borderId="3" xfId="0" applyNumberFormat="1" applyFont="1" applyFill="1" applyBorder="1" applyAlignment="1">
      <alignment horizontal="center" vertical="center" wrapText="1"/>
    </xf>
    <xf numFmtId="1" fontId="14" fillId="0" borderId="5" xfId="0" applyNumberFormat="1" applyFont="1" applyFill="1" applyBorder="1" applyAlignment="1">
      <alignment horizontal="center" vertical="center" wrapText="1"/>
    </xf>
    <xf numFmtId="0" fontId="81" fillId="0" borderId="24" xfId="0" applyFont="1" applyFill="1" applyBorder="1" applyAlignment="1"/>
    <xf numFmtId="0" fontId="81" fillId="0" borderId="24" xfId="0" applyFont="1" applyFill="1" applyBorder="1" applyAlignment="1">
      <alignment wrapText="1"/>
    </xf>
    <xf numFmtId="1" fontId="81" fillId="0" borderId="23" xfId="0" applyNumberFormat="1" applyFont="1" applyFill="1" applyBorder="1" applyAlignment="1">
      <alignment horizontal="center"/>
    </xf>
    <xf numFmtId="0" fontId="81" fillId="0" borderId="25" xfId="0" applyFont="1" applyFill="1" applyBorder="1" applyAlignment="1">
      <alignment horizontal="center"/>
    </xf>
    <xf numFmtId="0" fontId="81" fillId="0" borderId="26" xfId="0" applyFont="1" applyFill="1" applyBorder="1" applyAlignment="1">
      <alignment horizontal="center"/>
    </xf>
    <xf numFmtId="0" fontId="81" fillId="0" borderId="27" xfId="0" applyFont="1" applyFill="1" applyBorder="1" applyAlignment="1"/>
    <xf numFmtId="0" fontId="81" fillId="0" borderId="27" xfId="0" applyFont="1" applyFill="1" applyBorder="1" applyAlignment="1">
      <alignment wrapText="1"/>
    </xf>
    <xf numFmtId="1" fontId="81" fillId="0" borderId="27" xfId="0" applyNumberFormat="1" applyFont="1" applyFill="1" applyBorder="1" applyAlignment="1">
      <alignment horizontal="center"/>
    </xf>
    <xf numFmtId="0" fontId="81" fillId="0" borderId="28" xfId="0" applyFont="1" applyFill="1" applyBorder="1" applyAlignment="1">
      <alignment horizontal="center"/>
    </xf>
    <xf numFmtId="0" fontId="81" fillId="0" borderId="29" xfId="0" applyFont="1" applyFill="1" applyBorder="1" applyAlignment="1">
      <alignment horizontal="center"/>
    </xf>
    <xf numFmtId="0" fontId="39" fillId="0" borderId="0" xfId="0" applyFont="1" applyFill="1" applyAlignment="1">
      <alignment horizontal="center"/>
    </xf>
    <xf numFmtId="0" fontId="39" fillId="0" borderId="0" xfId="0" applyFont="1" applyFill="1" applyAlignment="1">
      <alignment horizontal="center" vertical="center" wrapText="1"/>
    </xf>
    <xf numFmtId="0" fontId="39" fillId="0" borderId="0" xfId="0" applyFont="1" applyFill="1" applyAlignment="1">
      <alignment horizontal="center" vertical="center"/>
    </xf>
    <xf numFmtId="0" fontId="0" fillId="0" borderId="0" xfId="0" applyFont="1" applyAlignment="1"/>
    <xf numFmtId="0" fontId="1" fillId="0" borderId="10" xfId="0" applyFont="1" applyBorder="1"/>
    <xf numFmtId="0" fontId="91" fillId="0" borderId="0" xfId="0" applyFont="1"/>
    <xf numFmtId="0" fontId="8" fillId="0" borderId="3" xfId="0" applyFont="1" applyBorder="1" applyAlignment="1">
      <alignment horizontal="center" vertical="center"/>
    </xf>
    <xf numFmtId="0" fontId="49" fillId="4" borderId="12" xfId="0" applyFont="1" applyFill="1" applyBorder="1" applyAlignment="1">
      <alignment horizontal="center" vertical="center"/>
    </xf>
    <xf numFmtId="0" fontId="56" fillId="0" borderId="0" xfId="0" applyFont="1" applyAlignment="1">
      <alignment horizontal="left" vertical="center"/>
    </xf>
    <xf numFmtId="1" fontId="14" fillId="0" borderId="12" xfId="0" applyNumberFormat="1" applyFont="1" applyBorder="1" applyAlignment="1">
      <alignment horizontal="center" vertical="center"/>
    </xf>
    <xf numFmtId="1" fontId="17" fillId="8" borderId="12" xfId="0" applyNumberFormat="1" applyFont="1" applyFill="1" applyBorder="1" applyAlignment="1">
      <alignment horizontal="center" vertical="center"/>
    </xf>
    <xf numFmtId="1" fontId="56" fillId="0" borderId="0" xfId="0" applyNumberFormat="1" applyFont="1" applyAlignment="1">
      <alignment horizontal="left" vertical="center"/>
    </xf>
    <xf numFmtId="178" fontId="14" fillId="0" borderId="12" xfId="0" applyNumberFormat="1" applyFont="1" applyBorder="1" applyAlignment="1">
      <alignment horizontal="center" vertical="center"/>
    </xf>
    <xf numFmtId="10" fontId="17" fillId="8" borderId="12" xfId="0" applyNumberFormat="1" applyFont="1" applyFill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92" fillId="0" borderId="0" xfId="0" applyFont="1"/>
    <xf numFmtId="0" fontId="56" fillId="0" borderId="1" xfId="0" applyFont="1" applyBorder="1" applyAlignment="1">
      <alignment horizontal="center"/>
    </xf>
    <xf numFmtId="0" fontId="93" fillId="0" borderId="3" xfId="0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94" fillId="0" borderId="3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95" fillId="0" borderId="3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1" fontId="5" fillId="5" borderId="7" xfId="0" applyNumberFormat="1" applyFont="1" applyFill="1" applyBorder="1" applyAlignment="1">
      <alignment horizontal="center" vertical="center"/>
    </xf>
    <xf numFmtId="1" fontId="96" fillId="5" borderId="13" xfId="0" applyNumberFormat="1" applyFont="1" applyFill="1" applyBorder="1" applyAlignment="1">
      <alignment vertical="center"/>
    </xf>
    <xf numFmtId="2" fontId="5" fillId="5" borderId="13" xfId="0" applyNumberFormat="1" applyFont="1" applyFill="1" applyBorder="1" applyAlignment="1">
      <alignment horizontal="center" vertical="center" wrapText="1"/>
    </xf>
    <xf numFmtId="0" fontId="97" fillId="0" borderId="12" xfId="0" applyFont="1" applyFill="1" applyBorder="1" applyAlignment="1">
      <alignment horizontal="left" textRotation="90" wrapText="1"/>
    </xf>
    <xf numFmtId="0" fontId="5" fillId="0" borderId="1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2" fontId="98" fillId="5" borderId="13" xfId="0" applyNumberFormat="1" applyFont="1" applyFill="1" applyBorder="1" applyAlignment="1">
      <alignment horizontal="center" vertical="center" wrapText="1"/>
    </xf>
    <xf numFmtId="2" fontId="98" fillId="5" borderId="7" xfId="0" applyNumberFormat="1" applyFont="1" applyFill="1" applyBorder="1" applyAlignment="1">
      <alignment horizontal="center" vertical="center" wrapText="1"/>
    </xf>
    <xf numFmtId="2" fontId="99" fillId="5" borderId="0" xfId="0" applyNumberFormat="1" applyFont="1" applyFill="1" applyBorder="1" applyAlignment="1">
      <alignment horizontal="center" vertical="center" wrapText="1"/>
    </xf>
    <xf numFmtId="2" fontId="99" fillId="5" borderId="10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1" fontId="100" fillId="5" borderId="10" xfId="0" applyNumberFormat="1" applyFont="1" applyFill="1" applyBorder="1" applyAlignment="1">
      <alignment horizontal="center" vertical="center"/>
    </xf>
    <xf numFmtId="1" fontId="100" fillId="5" borderId="10" xfId="0" applyNumberFormat="1" applyFont="1" applyFill="1" applyBorder="1" applyAlignment="1">
      <alignment horizontal="center" vertical="center" wrapText="1"/>
    </xf>
    <xf numFmtId="179" fontId="100" fillId="5" borderId="10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1" fillId="0" borderId="11" xfId="0" applyFont="1" applyBorder="1"/>
    <xf numFmtId="2" fontId="2" fillId="0" borderId="13" xfId="0" applyNumberFormat="1" applyFont="1" applyBorder="1" applyAlignment="1">
      <alignment horizontal="center"/>
    </xf>
    <xf numFmtId="0" fontId="7" fillId="4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19" borderId="12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20" borderId="12" xfId="0" applyFont="1" applyFill="1" applyBorder="1" applyAlignment="1">
      <alignment horizontal="center" vertical="center"/>
    </xf>
    <xf numFmtId="0" fontId="33" fillId="5" borderId="12" xfId="0" applyFont="1" applyFill="1" applyBorder="1" applyAlignment="1">
      <alignment horizontal="center" wrapText="1"/>
    </xf>
    <xf numFmtId="0" fontId="101" fillId="0" borderId="12" xfId="0" applyFont="1" applyFill="1" applyBorder="1" applyAlignment="1">
      <alignment horizontal="left" vertical="top" wrapText="1"/>
    </xf>
    <xf numFmtId="0" fontId="102" fillId="0" borderId="12" xfId="0" applyFont="1" applyFill="1" applyBorder="1" applyAlignment="1">
      <alignment horizontal="left" vertical="top" wrapText="1"/>
    </xf>
    <xf numFmtId="1" fontId="39" fillId="0" borderId="24" xfId="0" applyNumberFormat="1" applyFont="1" applyFill="1" applyBorder="1" applyAlignment="1">
      <alignment horizontal="center"/>
    </xf>
    <xf numFmtId="0" fontId="39" fillId="0" borderId="24" xfId="0" applyFont="1" applyFill="1" applyBorder="1" applyAlignment="1">
      <alignment horizontal="center"/>
    </xf>
    <xf numFmtId="0" fontId="14" fillId="0" borderId="24" xfId="0" applyFont="1" applyFill="1" applyBorder="1" applyAlignment="1">
      <alignment horizontal="center"/>
    </xf>
    <xf numFmtId="0" fontId="97" fillId="0" borderId="12" xfId="0" applyFont="1" applyFill="1" applyBorder="1" applyAlignment="1">
      <alignment horizontal="center" vertical="top" wrapText="1"/>
    </xf>
    <xf numFmtId="0" fontId="102" fillId="0" borderId="12" xfId="0" applyFont="1" applyFill="1" applyBorder="1" applyAlignment="1">
      <alignment horizontal="left" vertical="center" wrapText="1"/>
    </xf>
    <xf numFmtId="0" fontId="35" fillId="0" borderId="5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1" fontId="41" fillId="0" borderId="3" xfId="0" applyNumberFormat="1" applyFont="1" applyBorder="1" applyAlignment="1">
      <alignment horizontal="center" vertical="center"/>
    </xf>
    <xf numFmtId="2" fontId="103" fillId="0" borderId="12" xfId="0" applyNumberFormat="1" applyFont="1" applyFill="1" applyBorder="1" applyAlignment="1">
      <alignment horizontal="left" vertical="top" shrinkToFit="1"/>
    </xf>
    <xf numFmtId="2" fontId="14" fillId="8" borderId="5" xfId="0" applyNumberFormat="1" applyFont="1" applyFill="1" applyBorder="1" applyAlignment="1">
      <alignment horizontal="center" vertical="center"/>
    </xf>
    <xf numFmtId="179" fontId="104" fillId="0" borderId="0" xfId="0" applyNumberFormat="1" applyFont="1" applyAlignment="1">
      <alignment horizontal="center" wrapText="1"/>
    </xf>
    <xf numFmtId="179" fontId="104" fillId="0" borderId="12" xfId="0" applyNumberFormat="1" applyFont="1" applyBorder="1" applyAlignment="1">
      <alignment horizontal="center" wrapText="1"/>
    </xf>
    <xf numFmtId="0" fontId="1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/>
    </xf>
    <xf numFmtId="1" fontId="100" fillId="5" borderId="12" xfId="0" applyNumberFormat="1" applyFont="1" applyFill="1" applyBorder="1" applyAlignment="1">
      <alignment horizontal="center" vertical="center"/>
    </xf>
    <xf numFmtId="179" fontId="100" fillId="5" borderId="12" xfId="0" applyNumberFormat="1" applyFont="1" applyFill="1" applyBorder="1" applyAlignment="1">
      <alignment horizontal="center" vertical="center"/>
    </xf>
    <xf numFmtId="10" fontId="1" fillId="0" borderId="12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97" fillId="0" borderId="12" xfId="0" applyFont="1" applyFill="1" applyBorder="1" applyAlignment="1">
      <alignment horizontal="left" vertical="top" wrapText="1"/>
    </xf>
    <xf numFmtId="0" fontId="81" fillId="0" borderId="24" xfId="0" applyFont="1" applyFill="1" applyBorder="1" applyAlignment="1">
      <alignment horizontal="center"/>
    </xf>
    <xf numFmtId="0" fontId="105" fillId="0" borderId="12" xfId="0" applyFont="1" applyFill="1" applyBorder="1" applyAlignment="1">
      <alignment horizontal="left" vertical="top" wrapText="1" indent="1"/>
    </xf>
    <xf numFmtId="0" fontId="106" fillId="0" borderId="5" xfId="0" applyFont="1" applyFill="1" applyBorder="1" applyAlignment="1"/>
    <xf numFmtId="0" fontId="107" fillId="21" borderId="31" xfId="0" applyFont="1" applyFill="1" applyBorder="1" applyAlignment="1">
      <alignment horizontal="center" vertical="center" wrapText="1" readingOrder="1"/>
    </xf>
    <xf numFmtId="0" fontId="106" fillId="0" borderId="12" xfId="0" applyFont="1" applyFill="1" applyBorder="1" applyAlignment="1">
      <alignment horizontal="center"/>
    </xf>
    <xf numFmtId="0" fontId="107" fillId="22" borderId="31" xfId="0" applyFont="1" applyFill="1" applyBorder="1" applyAlignment="1">
      <alignment horizontal="center" vertical="center" wrapText="1" readingOrder="1"/>
    </xf>
    <xf numFmtId="0" fontId="105" fillId="0" borderId="12" xfId="0" applyFont="1" applyFill="1" applyBorder="1" applyAlignment="1">
      <alignment horizontal="left" vertical="top" wrapText="1"/>
    </xf>
    <xf numFmtId="0" fontId="108" fillId="21" borderId="32" xfId="0" applyFont="1" applyFill="1" applyBorder="1" applyAlignment="1">
      <alignment horizontal="center" vertical="center" wrapText="1" readingOrder="1"/>
    </xf>
    <xf numFmtId="2" fontId="14" fillId="0" borderId="12" xfId="0" applyNumberFormat="1" applyFont="1" applyFill="1" applyBorder="1" applyAlignment="1">
      <alignment horizontal="center" vertical="center"/>
    </xf>
    <xf numFmtId="0" fontId="39" fillId="5" borderId="3" xfId="0" applyFont="1" applyFill="1" applyBorder="1" applyAlignment="1">
      <alignment horizontal="right" vertical="center"/>
    </xf>
    <xf numFmtId="2" fontId="2" fillId="0" borderId="5" xfId="0" applyNumberFormat="1" applyFont="1" applyBorder="1" applyAlignment="1">
      <alignment horizontal="center"/>
    </xf>
    <xf numFmtId="1" fontId="33" fillId="5" borderId="11" xfId="0" applyNumberFormat="1" applyFont="1" applyFill="1" applyBorder="1" applyAlignment="1">
      <alignment horizontal="center" vertical="center"/>
    </xf>
    <xf numFmtId="1" fontId="6" fillId="23" borderId="12" xfId="0" applyNumberFormat="1" applyFont="1" applyFill="1" applyBorder="1" applyAlignment="1">
      <alignment horizontal="center" vertical="center"/>
    </xf>
    <xf numFmtId="9" fontId="6" fillId="23" borderId="12" xfId="0" applyNumberFormat="1" applyFont="1" applyFill="1" applyBorder="1" applyAlignment="1">
      <alignment horizontal="center" vertical="center"/>
    </xf>
    <xf numFmtId="2" fontId="6" fillId="23" borderId="11" xfId="0" applyNumberFormat="1" applyFont="1" applyFill="1" applyBorder="1" applyAlignment="1">
      <alignment horizontal="center" vertical="center"/>
    </xf>
    <xf numFmtId="2" fontId="6" fillId="5" borderId="0" xfId="0" applyNumberFormat="1" applyFont="1" applyFill="1" applyBorder="1" applyAlignment="1">
      <alignment horizontal="center" vertical="center"/>
    </xf>
    <xf numFmtId="2" fontId="22" fillId="5" borderId="0" xfId="0" applyNumberFormat="1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9" fillId="24" borderId="33" xfId="0" applyFont="1" applyFill="1" applyBorder="1" applyAlignment="1">
      <alignment horizontal="center" vertical="center"/>
    </xf>
    <xf numFmtId="0" fontId="19" fillId="24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9" fillId="24" borderId="0" xfId="0" applyFont="1" applyFill="1" applyBorder="1" applyAlignment="1">
      <alignment horizontal="left" vertical="center"/>
    </xf>
    <xf numFmtId="2" fontId="22" fillId="23" borderId="12" xfId="0" applyNumberFormat="1" applyFont="1" applyFill="1" applyBorder="1" applyAlignment="1">
      <alignment horizontal="right" vertical="center"/>
    </xf>
    <xf numFmtId="1" fontId="22" fillId="23" borderId="12" xfId="0" applyNumberFormat="1" applyFont="1" applyFill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2" fontId="22" fillId="23" borderId="12" xfId="0" applyNumberFormat="1" applyFont="1" applyFill="1" applyBorder="1" applyAlignment="1">
      <alignment horizontal="right"/>
    </xf>
    <xf numFmtId="0" fontId="1" fillId="0" borderId="12" xfId="0" applyFont="1" applyBorder="1" applyAlignment="1">
      <alignment horizontal="center"/>
    </xf>
    <xf numFmtId="1" fontId="14" fillId="5" borderId="12" xfId="0" applyNumberFormat="1" applyFont="1" applyFill="1" applyBorder="1" applyAlignment="1">
      <alignment horizontal="center" vertical="center"/>
    </xf>
    <xf numFmtId="0" fontId="6" fillId="23" borderId="12" xfId="0" applyFont="1" applyFill="1" applyBorder="1" applyAlignment="1">
      <alignment horizontal="center" vertical="center"/>
    </xf>
    <xf numFmtId="2" fontId="6" fillId="23" borderId="12" xfId="0" applyNumberFormat="1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 vertical="center"/>
    </xf>
    <xf numFmtId="0" fontId="19" fillId="4" borderId="12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26" fillId="23" borderId="0" xfId="0" applyFont="1" applyFill="1" applyBorder="1" applyAlignment="1">
      <alignment vertical="center"/>
    </xf>
    <xf numFmtId="0" fontId="22" fillId="23" borderId="12" xfId="0" applyFont="1" applyFill="1" applyBorder="1" applyAlignment="1">
      <alignment horizontal="center" vertical="center"/>
    </xf>
    <xf numFmtId="0" fontId="19" fillId="4" borderId="13" xfId="0" applyFont="1" applyFill="1" applyBorder="1" applyAlignment="1">
      <alignment horizontal="center" vertical="center"/>
    </xf>
    <xf numFmtId="0" fontId="19" fillId="4" borderId="6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2" fontId="22" fillId="23" borderId="11" xfId="0" applyNumberFormat="1" applyFont="1" applyFill="1" applyBorder="1" applyAlignment="1">
      <alignment horizontal="right" vertical="center"/>
    </xf>
    <xf numFmtId="0" fontId="22" fillId="23" borderId="11" xfId="0" applyFont="1" applyFill="1" applyBorder="1" applyAlignment="1">
      <alignment horizontal="center" vertical="center"/>
    </xf>
    <xf numFmtId="0" fontId="1" fillId="6" borderId="12" xfId="0" applyFont="1" applyFill="1" applyBorder="1"/>
    <xf numFmtId="0" fontId="14" fillId="5" borderId="12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vertical="center"/>
    </xf>
    <xf numFmtId="0" fontId="21" fillId="2" borderId="12" xfId="0" applyFont="1" applyFill="1" applyBorder="1" applyAlignment="1">
      <alignment vertical="center"/>
    </xf>
    <xf numFmtId="0" fontId="4" fillId="0" borderId="12" xfId="0" applyFont="1" applyBorder="1" applyAlignment="1">
      <alignment horizontal="left" vertical="center"/>
    </xf>
    <xf numFmtId="0" fontId="109" fillId="0" borderId="12" xfId="0" applyFont="1" applyBorder="1" applyAlignment="1">
      <alignment horizontal="left" vertical="center"/>
    </xf>
    <xf numFmtId="0" fontId="21" fillId="2" borderId="5" xfId="0" applyFont="1" applyFill="1" applyBorder="1" applyAlignment="1">
      <alignment vertical="center"/>
    </xf>
    <xf numFmtId="0" fontId="21" fillId="2" borderId="3" xfId="0" applyFont="1" applyFill="1" applyBorder="1" applyAlignment="1">
      <alignment vertical="center"/>
    </xf>
    <xf numFmtId="0" fontId="21" fillId="5" borderId="0" xfId="0" applyFont="1" applyFill="1" applyBorder="1" applyAlignment="1">
      <alignment vertical="center"/>
    </xf>
    <xf numFmtId="0" fontId="1" fillId="5" borderId="0" xfId="0" applyFont="1" applyFill="1" applyBorder="1" applyAlignment="1">
      <alignment horizontal="center" vertical="center"/>
    </xf>
    <xf numFmtId="0" fontId="110" fillId="23" borderId="31" xfId="0" applyFont="1" applyFill="1" applyBorder="1" applyAlignment="1">
      <alignment horizontal="center" vertical="center"/>
    </xf>
    <xf numFmtId="0" fontId="26" fillId="10" borderId="12" xfId="0" applyFont="1" applyFill="1" applyBorder="1" applyAlignment="1">
      <alignment horizontal="center" vertical="center"/>
    </xf>
    <xf numFmtId="9" fontId="110" fillId="23" borderId="12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4" fillId="0" borderId="12" xfId="0" applyFont="1" applyBorder="1" applyAlignment="1">
      <alignment vertical="center"/>
    </xf>
    <xf numFmtId="0" fontId="111" fillId="4" borderId="12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4" fillId="0" borderId="12" xfId="0" applyNumberFormat="1" applyFont="1" applyBorder="1" applyAlignment="1">
      <alignment horizontal="center" vertical="center"/>
    </xf>
    <xf numFmtId="0" fontId="4" fillId="5" borderId="0" xfId="0" applyFont="1" applyFill="1" applyBorder="1" applyAlignment="1">
      <alignment vertical="center"/>
    </xf>
    <xf numFmtId="0" fontId="4" fillId="0" borderId="12" xfId="0" applyFont="1" applyBorder="1" applyAlignment="1">
      <alignment horizontal="right" vertical="center"/>
    </xf>
    <xf numFmtId="0" fontId="110" fillId="23" borderId="34" xfId="0" applyFont="1" applyFill="1" applyBorder="1" applyAlignment="1">
      <alignment horizontal="center" vertical="center"/>
    </xf>
    <xf numFmtId="0" fontId="110" fillId="23" borderId="12" xfId="0" applyFont="1" applyFill="1" applyBorder="1" applyAlignment="1">
      <alignment horizontal="center" vertical="center"/>
    </xf>
    <xf numFmtId="0" fontId="39" fillId="5" borderId="4" xfId="0" applyFont="1" applyFill="1" applyBorder="1" applyAlignment="1">
      <alignment horizontal="right" vertical="center"/>
    </xf>
    <xf numFmtId="2" fontId="39" fillId="5" borderId="5" xfId="0" applyNumberFormat="1" applyFont="1" applyFill="1" applyBorder="1" applyAlignment="1">
      <alignment horizontal="center" vertical="center"/>
    </xf>
    <xf numFmtId="2" fontId="6" fillId="23" borderId="10" xfId="0" applyNumberFormat="1" applyFont="1" applyFill="1" applyBorder="1" applyAlignment="1">
      <alignment horizontal="center" vertical="center"/>
    </xf>
    <xf numFmtId="1" fontId="22" fillId="23" borderId="3" xfId="0" applyNumberFormat="1" applyFont="1" applyFill="1" applyBorder="1" applyAlignment="1">
      <alignment horizontal="center" vertical="center"/>
    </xf>
    <xf numFmtId="2" fontId="39" fillId="5" borderId="35" xfId="0" applyNumberFormat="1" applyFont="1" applyFill="1" applyBorder="1" applyAlignment="1">
      <alignment horizontal="right" vertical="center"/>
    </xf>
    <xf numFmtId="2" fontId="39" fillId="5" borderId="36" xfId="0" applyNumberFormat="1" applyFont="1" applyFill="1" applyBorder="1" applyAlignment="1">
      <alignment horizontal="right" vertical="center"/>
    </xf>
    <xf numFmtId="2" fontId="22" fillId="23" borderId="0" xfId="0" applyNumberFormat="1" applyFont="1" applyFill="1" applyAlignment="1">
      <alignment horizontal="right" vertical="center"/>
    </xf>
    <xf numFmtId="1" fontId="1" fillId="0" borderId="0" xfId="0" applyNumberFormat="1" applyFont="1" applyAlignment="1">
      <alignment horizontal="center" vertical="center"/>
    </xf>
    <xf numFmtId="1" fontId="22" fillId="23" borderId="11" xfId="0" applyNumberFormat="1" applyFont="1" applyFill="1" applyBorder="1" applyAlignment="1">
      <alignment horizontal="center" vertical="center"/>
    </xf>
    <xf numFmtId="2" fontId="22" fillId="23" borderId="0" xfId="0" applyNumberFormat="1" applyFont="1" applyFill="1" applyAlignment="1">
      <alignment horizontal="right"/>
    </xf>
    <xf numFmtId="1" fontId="5" fillId="25" borderId="12" xfId="0" applyNumberFormat="1" applyFont="1" applyFill="1" applyBorder="1" applyAlignment="1">
      <alignment horizontal="center" vertical="center"/>
    </xf>
    <xf numFmtId="0" fontId="33" fillId="0" borderId="12" xfId="0" applyFont="1" applyBorder="1" applyAlignment="1">
      <alignment horizontal="center" vertical="center"/>
    </xf>
    <xf numFmtId="1" fontId="35" fillId="25" borderId="3" xfId="0" applyNumberFormat="1" applyFont="1" applyFill="1" applyBorder="1" applyAlignment="1">
      <alignment horizontal="center" vertical="center"/>
    </xf>
    <xf numFmtId="1" fontId="35" fillId="25" borderId="12" xfId="0" applyNumberFormat="1" applyFont="1" applyFill="1" applyBorder="1" applyAlignment="1">
      <alignment horizontal="center" vertical="center"/>
    </xf>
    <xf numFmtId="1" fontId="35" fillId="5" borderId="0" xfId="0" applyNumberFormat="1" applyFont="1" applyFill="1" applyBorder="1" applyAlignment="1">
      <alignment horizontal="center" vertical="center"/>
    </xf>
    <xf numFmtId="1" fontId="104" fillId="5" borderId="0" xfId="0" applyNumberFormat="1" applyFont="1" applyFill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112" fillId="2" borderId="12" xfId="0" applyFont="1" applyFill="1" applyBorder="1" applyAlignment="1">
      <alignment horizontal="center" vertical="center"/>
    </xf>
    <xf numFmtId="0" fontId="1" fillId="5" borderId="0" xfId="0" applyFont="1" applyFill="1" applyBorder="1"/>
    <xf numFmtId="0" fontId="112" fillId="2" borderId="11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vertical="center"/>
    </xf>
    <xf numFmtId="9" fontId="4" fillId="0" borderId="11" xfId="0" applyNumberFormat="1" applyFont="1" applyBorder="1" applyAlignment="1">
      <alignment horizontal="center" vertical="center"/>
    </xf>
    <xf numFmtId="9" fontId="35" fillId="25" borderId="3" xfId="0" applyNumberFormat="1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vertical="center"/>
    </xf>
    <xf numFmtId="0" fontId="21" fillId="2" borderId="12" xfId="0" applyFont="1" applyFill="1" applyBorder="1" applyAlignment="1">
      <alignment horizontal="center" vertical="center"/>
    </xf>
    <xf numFmtId="9" fontId="21" fillId="2" borderId="12" xfId="0" applyNumberFormat="1" applyFont="1" applyFill="1" applyBorder="1" applyAlignment="1">
      <alignment horizontal="center" vertical="center"/>
    </xf>
    <xf numFmtId="9" fontId="4" fillId="0" borderId="10" xfId="0" applyNumberFormat="1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 wrapText="1"/>
    </xf>
    <xf numFmtId="0" fontId="33" fillId="0" borderId="11" xfId="0" applyFon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56" fillId="0" borderId="0" xfId="0" applyFont="1" applyAlignment="1">
      <alignment horizontal="center"/>
    </xf>
    <xf numFmtId="0" fontId="113" fillId="6" borderId="12" xfId="0" applyFont="1" applyFill="1" applyBorder="1" applyAlignment="1">
      <alignment horizontal="center" vertical="center"/>
    </xf>
    <xf numFmtId="0" fontId="24" fillId="4" borderId="5" xfId="0" applyFont="1" applyFill="1" applyBorder="1" applyAlignment="1">
      <alignment horizontal="center" vertical="center"/>
    </xf>
    <xf numFmtId="0" fontId="24" fillId="4" borderId="12" xfId="0" applyFont="1" applyFill="1" applyBorder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41" fillId="0" borderId="23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114" fillId="6" borderId="12" xfId="0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24" fillId="4" borderId="10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1" fontId="14" fillId="0" borderId="0" xfId="0" applyNumberFormat="1" applyFont="1"/>
    <xf numFmtId="0" fontId="14" fillId="0" borderId="0" xfId="0" applyFont="1"/>
    <xf numFmtId="2" fontId="14" fillId="0" borderId="0" xfId="0" applyNumberFormat="1" applyFont="1" applyAlignment="1">
      <alignment horizontal="center"/>
    </xf>
    <xf numFmtId="0" fontId="14" fillId="0" borderId="0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12" fillId="0" borderId="0" xfId="0" applyFont="1" applyAlignment="1">
      <alignment wrapText="1"/>
    </xf>
    <xf numFmtId="1" fontId="14" fillId="0" borderId="12" xfId="0" applyNumberFormat="1" applyFont="1" applyBorder="1" applyAlignment="1">
      <alignment horizontal="center" vertical="center" wrapText="1"/>
    </xf>
    <xf numFmtId="0" fontId="103" fillId="8" borderId="12" xfId="0" applyFont="1" applyFill="1" applyBorder="1" applyAlignment="1">
      <alignment horizontal="left" vertical="center"/>
    </xf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8" fillId="0" borderId="30" xfId="0" applyFont="1" applyBorder="1" applyAlignment="1">
      <alignment horizontal="center" vertical="top" wrapText="1"/>
    </xf>
    <xf numFmtId="0" fontId="8" fillId="0" borderId="37" xfId="0" applyFont="1" applyBorder="1" applyAlignment="1">
      <alignment horizontal="center" vertical="top" wrapText="1"/>
    </xf>
    <xf numFmtId="0" fontId="7" fillId="4" borderId="10" xfId="0" applyFont="1" applyFill="1" applyBorder="1" applyAlignment="1">
      <alignment horizontal="center" vertical="center" wrapText="1"/>
    </xf>
    <xf numFmtId="0" fontId="58" fillId="0" borderId="30" xfId="0" applyFont="1" applyBorder="1" applyAlignment="1">
      <alignment horizontal="center" wrapText="1" readingOrder="1"/>
    </xf>
    <xf numFmtId="0" fontId="115" fillId="22" borderId="38" xfId="0" applyFont="1" applyFill="1" applyBorder="1" applyAlignment="1">
      <alignment wrapText="1" readingOrder="1"/>
    </xf>
    <xf numFmtId="0" fontId="108" fillId="21" borderId="39" xfId="0" applyFont="1" applyFill="1" applyBorder="1" applyAlignment="1">
      <alignment horizontal="center" vertical="center" wrapText="1" readingOrder="1"/>
    </xf>
    <xf numFmtId="0" fontId="107" fillId="21" borderId="33" xfId="0" applyFont="1" applyFill="1" applyBorder="1" applyAlignment="1">
      <alignment horizontal="center" vertical="center" wrapText="1" readingOrder="1"/>
    </xf>
    <xf numFmtId="2" fontId="116" fillId="0" borderId="24" xfId="0" applyNumberFormat="1" applyFont="1" applyFill="1" applyBorder="1" applyAlignment="1">
      <alignment horizontal="center" vertical="center"/>
    </xf>
    <xf numFmtId="0" fontId="117" fillId="0" borderId="40" xfId="0" applyFont="1" applyBorder="1" applyAlignment="1">
      <alignment horizontal="center" vertical="center" wrapText="1"/>
    </xf>
    <xf numFmtId="0" fontId="117" fillId="0" borderId="41" xfId="0" applyFont="1" applyBorder="1" applyAlignment="1">
      <alignment horizontal="center" vertical="center" wrapText="1"/>
    </xf>
    <xf numFmtId="0" fontId="117" fillId="0" borderId="42" xfId="0" applyFont="1" applyBorder="1" applyAlignment="1">
      <alignment horizontal="center" vertical="center" wrapText="1"/>
    </xf>
    <xf numFmtId="2" fontId="35" fillId="0" borderId="12" xfId="0" applyNumberFormat="1" applyFont="1" applyBorder="1" applyAlignment="1">
      <alignment horizontal="center" vertical="center" wrapText="1"/>
    </xf>
    <xf numFmtId="0" fontId="58" fillId="0" borderId="43" xfId="0" applyFont="1" applyBorder="1" applyAlignment="1">
      <alignment horizontal="center" wrapText="1" readingOrder="1"/>
    </xf>
    <xf numFmtId="0" fontId="115" fillId="22" borderId="44" xfId="0" applyFont="1" applyFill="1" applyBorder="1" applyAlignment="1">
      <alignment wrapText="1" readingOrder="1"/>
    </xf>
    <xf numFmtId="0" fontId="117" fillId="0" borderId="45" xfId="0" applyFont="1" applyBorder="1" applyAlignment="1">
      <alignment horizontal="center" vertical="center" wrapText="1"/>
    </xf>
    <xf numFmtId="0" fontId="117" fillId="0" borderId="24" xfId="0" applyFont="1" applyBorder="1" applyAlignment="1">
      <alignment horizontal="center" vertical="center" wrapText="1"/>
    </xf>
    <xf numFmtId="0" fontId="117" fillId="0" borderId="46" xfId="0" applyFont="1" applyBorder="1" applyAlignment="1">
      <alignment horizontal="center" vertical="center" wrapText="1"/>
    </xf>
    <xf numFmtId="0" fontId="29" fillId="0" borderId="24" xfId="0" applyFont="1" applyBorder="1" applyAlignment="1">
      <alignment horizontal="center" vertical="center" wrapText="1"/>
    </xf>
    <xf numFmtId="0" fontId="58" fillId="0" borderId="44" xfId="0" applyFont="1" applyBorder="1" applyAlignment="1">
      <alignment wrapText="1" readingOrder="1"/>
    </xf>
    <xf numFmtId="2" fontId="58" fillId="0" borderId="24" xfId="0" applyNumberFormat="1" applyFont="1" applyFill="1" applyBorder="1" applyAlignment="1">
      <alignment horizontal="center" vertical="center"/>
    </xf>
    <xf numFmtId="0" fontId="90" fillId="0" borderId="44" xfId="0" applyFont="1" applyBorder="1" applyAlignment="1">
      <alignment wrapText="1" readingOrder="1"/>
    </xf>
    <xf numFmtId="2" fontId="107" fillId="21" borderId="47" xfId="0" applyNumberFormat="1" applyFont="1" applyFill="1" applyBorder="1" applyAlignment="1">
      <alignment horizontal="center" vertical="center" wrapText="1" readingOrder="1"/>
    </xf>
    <xf numFmtId="2" fontId="107" fillId="22" borderId="47" xfId="0" applyNumberFormat="1" applyFont="1" applyFill="1" applyBorder="1" applyAlignment="1">
      <alignment horizontal="center" vertical="center" wrapText="1" readingOrder="1"/>
    </xf>
    <xf numFmtId="0" fontId="58" fillId="22" borderId="44" xfId="0" applyFont="1" applyFill="1" applyBorder="1" applyAlignment="1">
      <alignment wrapText="1" readingOrder="1"/>
    </xf>
    <xf numFmtId="0" fontId="108" fillId="21" borderId="48" xfId="0" applyFont="1" applyFill="1" applyBorder="1" applyAlignment="1">
      <alignment horizontal="center" vertical="center" wrapText="1" readingOrder="1"/>
    </xf>
    <xf numFmtId="0" fontId="107" fillId="21" borderId="34" xfId="0" applyFont="1" applyFill="1" applyBorder="1" applyAlignment="1">
      <alignment horizontal="center" vertical="center" wrapText="1" readingOrder="1"/>
    </xf>
    <xf numFmtId="2" fontId="107" fillId="21" borderId="49" xfId="0" applyNumberFormat="1" applyFont="1" applyFill="1" applyBorder="1" applyAlignment="1">
      <alignment horizontal="center" vertical="center" wrapText="1" readingOrder="1"/>
    </xf>
    <xf numFmtId="0" fontId="118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118" fillId="0" borderId="51" xfId="0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41" fillId="0" borderId="53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1" fontId="56" fillId="0" borderId="0" xfId="0" applyNumberFormat="1" applyFont="1"/>
    <xf numFmtId="0" fontId="56" fillId="0" borderId="0" xfId="0" applyFont="1"/>
    <xf numFmtId="2" fontId="56" fillId="0" borderId="0" xfId="0" applyNumberFormat="1" applyFont="1" applyAlignment="1">
      <alignment horizontal="center"/>
    </xf>
    <xf numFmtId="58" fontId="56" fillId="0" borderId="0" xfId="0" applyNumberFormat="1" applyFont="1" applyAlignment="1">
      <alignment horizontal="center"/>
    </xf>
    <xf numFmtId="0" fontId="56" fillId="8" borderId="0" xfId="0" applyFont="1" applyFill="1" applyBorder="1"/>
    <xf numFmtId="2" fontId="22" fillId="8" borderId="0" xfId="0" applyNumberFormat="1" applyFont="1" applyFill="1" applyBorder="1" applyAlignment="1">
      <alignment horizontal="center" vertical="center"/>
    </xf>
    <xf numFmtId="0" fontId="28" fillId="6" borderId="5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2" fillId="6" borderId="3" xfId="0" applyFont="1" applyFill="1" applyBorder="1" applyAlignment="1">
      <alignment horizontal="center"/>
    </xf>
    <xf numFmtId="58" fontId="22" fillId="6" borderId="12" xfId="0" applyNumberFormat="1" applyFont="1" applyFill="1" applyBorder="1" applyAlignment="1">
      <alignment horizontal="center"/>
    </xf>
    <xf numFmtId="0" fontId="56" fillId="8" borderId="24" xfId="0" applyFont="1" applyFill="1" applyBorder="1" applyAlignment="1">
      <alignment horizontal="right"/>
    </xf>
    <xf numFmtId="2" fontId="119" fillId="8" borderId="24" xfId="0" applyNumberFormat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 wrapText="1"/>
    </xf>
    <xf numFmtId="0" fontId="41" fillId="0" borderId="3" xfId="0" applyFont="1" applyBorder="1" applyAlignment="1">
      <alignment horizontal="center" vertical="center" wrapText="1"/>
    </xf>
    <xf numFmtId="1" fontId="104" fillId="0" borderId="12" xfId="0" applyNumberFormat="1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1" fontId="1" fillId="0" borderId="0" xfId="0" applyNumberFormat="1" applyFont="1" applyAlignment="1">
      <alignment wrapText="1"/>
    </xf>
    <xf numFmtId="0" fontId="1" fillId="8" borderId="24" xfId="0" applyFont="1" applyFill="1" applyBorder="1" applyAlignment="1">
      <alignment horizontal="right" wrapText="1"/>
    </xf>
    <xf numFmtId="2" fontId="119" fillId="8" borderId="24" xfId="0" applyNumberFormat="1" applyFont="1" applyFill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/>
    </xf>
    <xf numFmtId="1" fontId="4" fillId="0" borderId="0" xfId="0" applyNumberFormat="1" applyFont="1"/>
    <xf numFmtId="0" fontId="4" fillId="8" borderId="24" xfId="0" applyFont="1" applyFill="1" applyBorder="1" applyAlignment="1">
      <alignment horizontal="right"/>
    </xf>
    <xf numFmtId="2" fontId="37" fillId="8" borderId="24" xfId="0" applyNumberFormat="1" applyFont="1" applyFill="1" applyBorder="1" applyAlignment="1">
      <alignment horizontal="center" vertical="center"/>
    </xf>
    <xf numFmtId="1" fontId="20" fillId="0" borderId="12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right"/>
    </xf>
    <xf numFmtId="0" fontId="4" fillId="0" borderId="24" xfId="0" applyFont="1" applyBorder="1"/>
    <xf numFmtId="2" fontId="37" fillId="0" borderId="24" xfId="0" applyNumberFormat="1" applyFont="1" applyBorder="1" applyAlignment="1">
      <alignment horizontal="center"/>
    </xf>
    <xf numFmtId="1" fontId="4" fillId="0" borderId="23" xfId="0" applyNumberFormat="1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4" fillId="0" borderId="24" xfId="0" applyNumberFormat="1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/>
    </xf>
    <xf numFmtId="1" fontId="20" fillId="0" borderId="24" xfId="0" applyNumberFormat="1" applyFont="1" applyBorder="1" applyAlignment="1">
      <alignment horizontal="center"/>
    </xf>
    <xf numFmtId="0" fontId="4" fillId="8" borderId="0" xfId="0" applyFont="1" applyFill="1" applyBorder="1"/>
    <xf numFmtId="2" fontId="4" fillId="8" borderId="0" xfId="0" applyNumberFormat="1" applyFont="1" applyFill="1" applyBorder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120" fillId="26" borderId="8" xfId="0" applyFont="1" applyFill="1" applyBorder="1" applyAlignment="1">
      <alignment horizontal="center" vertical="center"/>
    </xf>
    <xf numFmtId="1" fontId="4" fillId="0" borderId="0" xfId="0" applyNumberFormat="1" applyFont="1" applyAlignment="1">
      <alignment vertical="center"/>
    </xf>
    <xf numFmtId="2" fontId="4" fillId="27" borderId="0" xfId="0" applyNumberFormat="1" applyFont="1" applyFill="1" applyBorder="1" applyAlignment="1">
      <alignment horizontal="center"/>
    </xf>
    <xf numFmtId="1" fontId="22" fillId="10" borderId="2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1" fontId="22" fillId="3" borderId="10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1" fontId="67" fillId="28" borderId="5" xfId="0" applyNumberFormat="1" applyFont="1" applyFill="1" applyBorder="1" applyAlignment="1">
      <alignment horizontal="center" vertical="center"/>
    </xf>
    <xf numFmtId="1" fontId="4" fillId="26" borderId="5" xfId="0" applyNumberFormat="1" applyFont="1" applyFill="1" applyBorder="1" applyAlignment="1">
      <alignment horizontal="center" vertical="center"/>
    </xf>
    <xf numFmtId="1" fontId="22" fillId="3" borderId="12" xfId="0" applyNumberFormat="1" applyFont="1" applyFill="1" applyBorder="1" applyAlignment="1">
      <alignment horizontal="center" vertical="center"/>
    </xf>
    <xf numFmtId="1" fontId="24" fillId="4" borderId="12" xfId="0" applyNumberFormat="1" applyFont="1" applyFill="1" applyBorder="1" applyAlignment="1">
      <alignment horizontal="center" vertical="center"/>
    </xf>
    <xf numFmtId="0" fontId="120" fillId="26" borderId="3" xfId="0" applyFont="1" applyFill="1" applyBorder="1" applyAlignment="1">
      <alignment horizontal="center" vertical="center"/>
    </xf>
    <xf numFmtId="0" fontId="121" fillId="29" borderId="12" xfId="0" applyFont="1" applyFill="1" applyBorder="1" applyAlignment="1">
      <alignment horizontal="right" vertical="center"/>
    </xf>
    <xf numFmtId="0" fontId="121" fillId="29" borderId="12" xfId="0" applyFont="1" applyFill="1" applyBorder="1" applyAlignment="1">
      <alignment horizontal="center" vertical="center"/>
    </xf>
    <xf numFmtId="0" fontId="28" fillId="12" borderId="12" xfId="0" applyFont="1" applyFill="1" applyBorder="1" applyAlignment="1">
      <alignment horizontal="center" vertical="center"/>
    </xf>
    <xf numFmtId="0" fontId="20" fillId="30" borderId="3" xfId="0" applyFont="1" applyFill="1" applyBorder="1" applyAlignment="1">
      <alignment horizontal="center"/>
    </xf>
    <xf numFmtId="0" fontId="92" fillId="0" borderId="4" xfId="0" applyFont="1" applyBorder="1"/>
    <xf numFmtId="0" fontId="92" fillId="0" borderId="5" xfId="0" applyFont="1" applyBorder="1"/>
    <xf numFmtId="2" fontId="4" fillId="0" borderId="1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2" fontId="4" fillId="0" borderId="12" xfId="0" applyNumberFormat="1" applyFont="1" applyBorder="1"/>
    <xf numFmtId="2" fontId="4" fillId="0" borderId="0" xfId="0" applyNumberFormat="1" applyFont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/>
    </xf>
    <xf numFmtId="0" fontId="67" fillId="0" borderId="0" xfId="0" applyFont="1"/>
    <xf numFmtId="0" fontId="16" fillId="0" borderId="1" xfId="0" applyFont="1" applyBorder="1" applyAlignment="1">
      <alignment horizontal="center" vertical="center"/>
    </xf>
    <xf numFmtId="0" fontId="68" fillId="0" borderId="3" xfId="0" applyFont="1" applyBorder="1" applyAlignment="1">
      <alignment horizontal="center" vertical="center"/>
    </xf>
    <xf numFmtId="0" fontId="69" fillId="0" borderId="0" xfId="0" applyFont="1"/>
    <xf numFmtId="0" fontId="70" fillId="0" borderId="3" xfId="0" applyFont="1" applyBorder="1" applyAlignment="1">
      <alignment horizontal="center" vertical="center"/>
    </xf>
    <xf numFmtId="0" fontId="71" fillId="0" borderId="3" xfId="0" applyFont="1" applyBorder="1" applyAlignment="1">
      <alignment horizontal="center" vertical="center"/>
    </xf>
    <xf numFmtId="0" fontId="72" fillId="0" borderId="3" xfId="0" applyFont="1" applyBorder="1" applyAlignment="1">
      <alignment horizontal="center" vertical="center"/>
    </xf>
    <xf numFmtId="0" fontId="71" fillId="0" borderId="3" xfId="0" applyFont="1" applyBorder="1" applyAlignment="1">
      <alignment horizontal="center"/>
    </xf>
    <xf numFmtId="0" fontId="75" fillId="0" borderId="10" xfId="0" applyFont="1" applyBorder="1" applyAlignment="1">
      <alignment horizontal="center" vertical="center"/>
    </xf>
    <xf numFmtId="0" fontId="75" fillId="0" borderId="13" xfId="0" applyFont="1" applyBorder="1" applyAlignment="1">
      <alignment horizontal="center" vertical="center"/>
    </xf>
    <xf numFmtId="1" fontId="75" fillId="0" borderId="13" xfId="0" applyNumberFormat="1" applyFont="1" applyBorder="1" applyAlignment="1">
      <alignment horizontal="center" vertical="center"/>
    </xf>
    <xf numFmtId="9" fontId="75" fillId="0" borderId="13" xfId="0" applyNumberFormat="1" applyFont="1" applyBorder="1" applyAlignment="1">
      <alignment horizontal="center" vertical="center"/>
    </xf>
    <xf numFmtId="0" fontId="69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77" fillId="0" borderId="1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9" fillId="0" borderId="10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79" fillId="0" borderId="12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0" fontId="77" fillId="0" borderId="12" xfId="0" applyFont="1" applyBorder="1" applyAlignment="1">
      <alignment horizontal="left" vertical="center"/>
    </xf>
    <xf numFmtId="9" fontId="77" fillId="0" borderId="12" xfId="0" applyNumberFormat="1" applyFont="1" applyBorder="1" applyAlignment="1">
      <alignment horizontal="center" vertical="center"/>
    </xf>
    <xf numFmtId="1" fontId="77" fillId="0" borderId="1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9" fontId="6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0" fontId="80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6" fontId="7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81" fillId="0" borderId="0" xfId="0" applyFont="1"/>
    <xf numFmtId="0" fontId="77" fillId="0" borderId="0" xfId="0" applyFont="1" applyAlignment="1">
      <alignment horizontal="center" vertical="center"/>
    </xf>
    <xf numFmtId="9" fontId="77" fillId="0" borderId="0" xfId="0" applyNumberFormat="1" applyFont="1" applyAlignment="1">
      <alignment horizontal="center" vertical="center"/>
    </xf>
    <xf numFmtId="0" fontId="77" fillId="0" borderId="0" xfId="0" applyFont="1"/>
    <xf numFmtId="9" fontId="77" fillId="0" borderId="0" xfId="0" applyNumberFormat="1" applyFont="1"/>
    <xf numFmtId="0" fontId="77" fillId="0" borderId="1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 wrapText="1"/>
    </xf>
    <xf numFmtId="1" fontId="79" fillId="0" borderId="12" xfId="0" applyNumberFormat="1" applyFont="1" applyBorder="1" applyAlignment="1">
      <alignment horizontal="center"/>
    </xf>
    <xf numFmtId="0" fontId="75" fillId="0" borderId="12" xfId="0" applyFont="1" applyBorder="1" applyAlignment="1">
      <alignment horizontal="center"/>
    </xf>
    <xf numFmtId="1" fontId="75" fillId="0" borderId="12" xfId="0" applyNumberFormat="1" applyFont="1" applyBorder="1" applyAlignment="1">
      <alignment horizontal="center"/>
    </xf>
    <xf numFmtId="1" fontId="67" fillId="0" borderId="0" xfId="0" applyNumberFormat="1" applyFont="1" applyAlignment="1">
      <alignment horizontal="center"/>
    </xf>
    <xf numFmtId="1" fontId="67" fillId="0" borderId="0" xfId="0" applyNumberFormat="1" applyFont="1"/>
    <xf numFmtId="0" fontId="82" fillId="0" borderId="0" xfId="0" applyFont="1"/>
    <xf numFmtId="0" fontId="9" fillId="0" borderId="0" xfId="0" applyFont="1" applyAlignment="1">
      <alignment vertical="center"/>
    </xf>
    <xf numFmtId="0" fontId="15" fillId="5" borderId="0" xfId="0" applyFont="1" applyFill="1" applyAlignment="1">
      <alignment horizontal="center" vertical="center"/>
    </xf>
    <xf numFmtId="0" fontId="16" fillId="5" borderId="0" xfId="0" applyFont="1" applyFill="1" applyAlignment="1">
      <alignment horizontal="center" vertical="center"/>
    </xf>
    <xf numFmtId="0" fontId="67" fillId="5" borderId="0" xfId="0" applyFont="1" applyFill="1"/>
    <xf numFmtId="0" fontId="17" fillId="5" borderId="0" xfId="0" applyFont="1" applyFill="1" applyAlignment="1">
      <alignment horizontal="center" vertical="center"/>
    </xf>
    <xf numFmtId="0" fontId="82" fillId="0" borderId="0" xfId="0" applyFont="1" applyAlignment="1">
      <alignment horizontal="center"/>
    </xf>
    <xf numFmtId="0" fontId="18" fillId="5" borderId="0" xfId="0" applyFont="1" applyFill="1" applyAlignment="1">
      <alignment horizontal="center" vertical="center"/>
    </xf>
    <xf numFmtId="0" fontId="83" fillId="0" borderId="3" xfId="0" applyFont="1" applyBorder="1" applyAlignment="1">
      <alignment horizontal="center" vertical="center"/>
    </xf>
    <xf numFmtId="0" fontId="85" fillId="0" borderId="3" xfId="0" applyFont="1" applyBorder="1" applyAlignment="1">
      <alignment horizontal="center" vertical="center"/>
    </xf>
    <xf numFmtId="0" fontId="2" fillId="0" borderId="21" xfId="0" applyFont="1" applyBorder="1"/>
    <xf numFmtId="0" fontId="2" fillId="0" borderId="22" xfId="0" applyFont="1" applyBorder="1"/>
    <xf numFmtId="0" fontId="79" fillId="0" borderId="13" xfId="0" applyFont="1" applyBorder="1" applyAlignment="1">
      <alignment horizontal="center" vertical="center"/>
    </xf>
    <xf numFmtId="0" fontId="79" fillId="0" borderId="11" xfId="0" applyFont="1" applyBorder="1" applyAlignment="1">
      <alignment horizontal="center" vertical="center"/>
    </xf>
    <xf numFmtId="9" fontId="79" fillId="0" borderId="12" xfId="0" applyNumberFormat="1" applyFont="1" applyBorder="1" applyAlignment="1">
      <alignment horizontal="center" vertical="center"/>
    </xf>
    <xf numFmtId="1" fontId="79" fillId="0" borderId="12" xfId="0" applyNumberFormat="1" applyFont="1" applyBorder="1" applyAlignment="1">
      <alignment horizontal="center" vertical="center"/>
    </xf>
    <xf numFmtId="0" fontId="69" fillId="0" borderId="0" xfId="0" applyFont="1" applyAlignment="1">
      <alignment horizontal="center"/>
    </xf>
    <xf numFmtId="0" fontId="38" fillId="0" borderId="1" xfId="0" applyFont="1" applyBorder="1" applyAlignment="1">
      <alignment horizontal="center" wrapText="1"/>
    </xf>
    <xf numFmtId="0" fontId="86" fillId="0" borderId="3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87" fillId="0" borderId="3" xfId="0" applyFont="1" applyBorder="1" applyAlignment="1">
      <alignment horizontal="center" vertical="center" wrapText="1"/>
    </xf>
    <xf numFmtId="0" fontId="87" fillId="0" borderId="1" xfId="0" applyFont="1" applyBorder="1" applyAlignment="1">
      <alignment horizontal="center" vertical="center" wrapText="1"/>
    </xf>
    <xf numFmtId="0" fontId="88" fillId="0" borderId="0" xfId="0" applyFont="1"/>
    <xf numFmtId="0" fontId="87" fillId="0" borderId="12" xfId="0" applyFont="1" applyBorder="1" applyAlignment="1">
      <alignment horizontal="center" vertical="center" wrapText="1"/>
    </xf>
    <xf numFmtId="0" fontId="87" fillId="0" borderId="3" xfId="0" applyFont="1" applyBorder="1" applyAlignment="1">
      <alignment horizontal="center" vertical="center"/>
    </xf>
    <xf numFmtId="1" fontId="87" fillId="0" borderId="12" xfId="0" applyNumberFormat="1" applyFont="1" applyBorder="1" applyAlignment="1">
      <alignment horizontal="center" vertical="center"/>
    </xf>
    <xf numFmtId="9" fontId="87" fillId="0" borderId="3" xfId="0" applyNumberFormat="1" applyFont="1" applyBorder="1" applyAlignment="1">
      <alignment horizontal="center" vertical="center"/>
    </xf>
    <xf numFmtId="1" fontId="87" fillId="0" borderId="3" xfId="0" applyNumberFormat="1" applyFont="1" applyBorder="1" applyAlignment="1">
      <alignment horizontal="center" vertical="center"/>
    </xf>
    <xf numFmtId="9" fontId="17" fillId="0" borderId="3" xfId="0" applyNumberFormat="1" applyFont="1" applyBorder="1" applyAlignment="1">
      <alignment horizontal="center" vertical="center"/>
    </xf>
    <xf numFmtId="9" fontId="87" fillId="0" borderId="2" xfId="0" applyNumberFormat="1" applyFont="1" applyBorder="1" applyAlignment="1">
      <alignment horizontal="center" vertical="center" wrapText="1"/>
    </xf>
    <xf numFmtId="0" fontId="89" fillId="0" borderId="0" xfId="0" applyFont="1"/>
    <xf numFmtId="0" fontId="87" fillId="0" borderId="3" xfId="0" applyFont="1" applyBorder="1" applyAlignment="1">
      <alignment horizontal="center"/>
    </xf>
    <xf numFmtId="9" fontId="87" fillId="0" borderId="10" xfId="0" applyNumberFormat="1" applyFont="1" applyBorder="1" applyAlignment="1">
      <alignment horizontal="center" vertical="center" wrapText="1"/>
    </xf>
    <xf numFmtId="0" fontId="122" fillId="0" borderId="3" xfId="0" applyFont="1" applyBorder="1" applyAlignment="1">
      <alignment horizontal="center" vertical="center"/>
    </xf>
    <xf numFmtId="0" fontId="90" fillId="0" borderId="12" xfId="0" applyFont="1" applyBorder="1" applyAlignment="1">
      <alignment vertical="center"/>
    </xf>
    <xf numFmtId="0" fontId="17" fillId="0" borderId="10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90" fillId="0" borderId="10" xfId="0" applyFont="1" applyBorder="1" applyAlignment="1">
      <alignment horizontal="center" vertical="center" wrapText="1"/>
    </xf>
    <xf numFmtId="0" fontId="87" fillId="0" borderId="12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1" fontId="17" fillId="0" borderId="12" xfId="0" applyNumberFormat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39" fillId="0" borderId="3" xfId="0" applyFont="1" applyBorder="1" applyAlignment="1">
      <alignment horizontal="center" vertical="center"/>
    </xf>
    <xf numFmtId="1" fontId="14" fillId="0" borderId="23" xfId="0" applyNumberFormat="1" applyFont="1" applyBorder="1" applyAlignment="1">
      <alignment horizontal="left" vertical="center"/>
    </xf>
    <xf numFmtId="1" fontId="14" fillId="0" borderId="23" xfId="0" applyNumberFormat="1" applyFont="1" applyBorder="1" applyAlignment="1">
      <alignment horizontal="left" vertical="center" wrapText="1"/>
    </xf>
    <xf numFmtId="1" fontId="14" fillId="0" borderId="5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/>
    </xf>
    <xf numFmtId="1" fontId="39" fillId="0" borderId="12" xfId="0" applyNumberFormat="1" applyFont="1" applyBorder="1" applyAlignment="1">
      <alignment horizontal="center" vertical="center"/>
    </xf>
    <xf numFmtId="1" fontId="14" fillId="0" borderId="24" xfId="0" applyNumberFormat="1" applyFont="1" applyBorder="1" applyAlignment="1">
      <alignment horizontal="left" vertical="center"/>
    </xf>
    <xf numFmtId="1" fontId="14" fillId="0" borderId="24" xfId="0" applyNumberFormat="1" applyFont="1" applyBorder="1" applyAlignment="1">
      <alignment horizontal="left" vertical="center" wrapText="1"/>
    </xf>
    <xf numFmtId="1" fontId="81" fillId="0" borderId="5" xfId="0" applyNumberFormat="1" applyFont="1" applyBorder="1" applyAlignment="1">
      <alignment horizontal="center" vertical="center"/>
    </xf>
    <xf numFmtId="1" fontId="14" fillId="0" borderId="3" xfId="0" applyNumberFormat="1" applyFont="1" applyBorder="1" applyAlignment="1">
      <alignment horizontal="center" vertical="center" wrapText="1"/>
    </xf>
    <xf numFmtId="1" fontId="14" fillId="0" borderId="5" xfId="0" applyNumberFormat="1" applyFont="1" applyBorder="1" applyAlignment="1">
      <alignment horizontal="center" vertical="center" wrapText="1"/>
    </xf>
    <xf numFmtId="0" fontId="81" fillId="0" borderId="24" xfId="0" applyFont="1" applyBorder="1"/>
    <xf numFmtId="0" fontId="81" fillId="0" borderId="24" xfId="0" applyFont="1" applyBorder="1" applyAlignment="1">
      <alignment wrapText="1"/>
    </xf>
    <xf numFmtId="1" fontId="81" fillId="0" borderId="23" xfId="0" applyNumberFormat="1" applyFont="1" applyBorder="1" applyAlignment="1">
      <alignment horizontal="center"/>
    </xf>
    <xf numFmtId="0" fontId="81" fillId="0" borderId="25" xfId="0" applyFont="1" applyBorder="1" applyAlignment="1">
      <alignment horizontal="center"/>
    </xf>
    <xf numFmtId="0" fontId="81" fillId="0" borderId="26" xfId="0" applyFont="1" applyBorder="1" applyAlignment="1">
      <alignment horizontal="center"/>
    </xf>
    <xf numFmtId="0" fontId="81" fillId="0" borderId="27" xfId="0" applyFont="1" applyBorder="1"/>
    <xf numFmtId="0" fontId="81" fillId="0" borderId="27" xfId="0" applyFont="1" applyBorder="1" applyAlignment="1">
      <alignment wrapText="1"/>
    </xf>
    <xf numFmtId="1" fontId="81" fillId="0" borderId="27" xfId="0" applyNumberFormat="1" applyFont="1" applyBorder="1" applyAlignment="1">
      <alignment horizontal="center"/>
    </xf>
    <xf numFmtId="0" fontId="81" fillId="0" borderId="28" xfId="0" applyFont="1" applyBorder="1" applyAlignment="1">
      <alignment horizontal="center"/>
    </xf>
    <xf numFmtId="0" fontId="81" fillId="0" borderId="29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39" fillId="0" borderId="0" xfId="0" applyFont="1" applyAlignment="1">
      <alignment horizontal="center" vertical="center" wrapText="1"/>
    </xf>
    <xf numFmtId="0" fontId="39" fillId="0" borderId="0" xfId="0" applyFont="1" applyAlignment="1">
      <alignment horizontal="center" vertical="center"/>
    </xf>
    <xf numFmtId="0" fontId="123" fillId="0" borderId="3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24" fillId="0" borderId="30" xfId="0" applyFont="1" applyBorder="1" applyAlignment="1">
      <alignment horizontal="center" vertical="center" wrapText="1"/>
    </xf>
    <xf numFmtId="0" fontId="124" fillId="0" borderId="37" xfId="0" applyFont="1" applyBorder="1" applyAlignment="1">
      <alignment horizontal="center" vertical="center" wrapText="1"/>
    </xf>
    <xf numFmtId="2" fontId="99" fillId="5" borderId="0" xfId="0" applyNumberFormat="1" applyFont="1" applyFill="1" applyAlignment="1">
      <alignment horizontal="center" vertical="center" wrapText="1"/>
    </xf>
    <xf numFmtId="0" fontId="125" fillId="4" borderId="10" xfId="0" applyFont="1" applyFill="1" applyBorder="1" applyAlignment="1">
      <alignment horizontal="center" vertical="center"/>
    </xf>
    <xf numFmtId="0" fontId="125" fillId="4" borderId="10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0" fontId="126" fillId="0" borderId="30" xfId="0" applyFont="1" applyBorder="1" applyAlignment="1">
      <alignment vertical="center" wrapText="1"/>
    </xf>
    <xf numFmtId="0" fontId="127" fillId="0" borderId="37" xfId="0" applyFont="1" applyBorder="1" applyAlignment="1">
      <alignment vertical="center" wrapText="1"/>
    </xf>
    <xf numFmtId="0" fontId="128" fillId="31" borderId="24" xfId="0" applyFont="1" applyFill="1" applyBorder="1" applyAlignment="1">
      <alignment horizontal="center" vertical="center"/>
    </xf>
    <xf numFmtId="2" fontId="116" fillId="0" borderId="24" xfId="0" applyNumberFormat="1" applyFont="1" applyBorder="1" applyAlignment="1">
      <alignment horizontal="center" vertical="center"/>
    </xf>
    <xf numFmtId="0" fontId="127" fillId="32" borderId="30" xfId="0" applyFont="1" applyFill="1" applyBorder="1" applyAlignment="1">
      <alignment horizontal="center" vertical="center" wrapText="1"/>
    </xf>
    <xf numFmtId="0" fontId="126" fillId="0" borderId="54" xfId="0" applyFont="1" applyBorder="1" applyAlignment="1">
      <alignment vertical="center" wrapText="1"/>
    </xf>
    <xf numFmtId="0" fontId="127" fillId="0" borderId="55" xfId="0" applyFont="1" applyBorder="1" applyAlignment="1">
      <alignment vertical="center" wrapText="1"/>
    </xf>
    <xf numFmtId="0" fontId="124" fillId="0" borderId="54" xfId="0" applyFont="1" applyBorder="1" applyAlignment="1">
      <alignment horizontal="center" vertical="center" wrapText="1"/>
    </xf>
    <xf numFmtId="0" fontId="124" fillId="0" borderId="55" xfId="0" applyFont="1" applyBorder="1" applyAlignment="1">
      <alignment horizontal="center" vertical="center" wrapText="1"/>
    </xf>
    <xf numFmtId="0" fontId="127" fillId="0" borderId="54" xfId="0" applyFont="1" applyBorder="1" applyAlignment="1">
      <alignment horizontal="center" vertical="center" wrapText="1"/>
    </xf>
    <xf numFmtId="0" fontId="127" fillId="32" borderId="54" xfId="0" applyFont="1" applyFill="1" applyBorder="1" applyAlignment="1">
      <alignment horizontal="center" vertical="center" wrapText="1"/>
    </xf>
    <xf numFmtId="0" fontId="129" fillId="0" borderId="55" xfId="0" applyFont="1" applyBorder="1" applyAlignment="1">
      <alignment horizontal="center" vertical="center" wrapText="1"/>
    </xf>
    <xf numFmtId="0" fontId="127" fillId="33" borderId="54" xfId="0" applyFont="1" applyFill="1" applyBorder="1" applyAlignment="1">
      <alignment horizontal="center" vertical="center" wrapText="1"/>
    </xf>
    <xf numFmtId="0" fontId="128" fillId="31" borderId="56" xfId="0" applyFont="1" applyFill="1" applyBorder="1" applyAlignment="1">
      <alignment horizontal="center" vertical="center"/>
    </xf>
    <xf numFmtId="0" fontId="128" fillId="31" borderId="24" xfId="0" applyFont="1" applyFill="1" applyBorder="1" applyAlignment="1">
      <alignment horizontal="center" vertical="center" wrapText="1"/>
    </xf>
    <xf numFmtId="0" fontId="128" fillId="31" borderId="57" xfId="0" applyFont="1" applyFill="1" applyBorder="1" applyAlignment="1">
      <alignment horizontal="center" vertical="center"/>
    </xf>
    <xf numFmtId="0" fontId="130" fillId="22" borderId="24" xfId="0" applyFont="1" applyFill="1" applyBorder="1" applyAlignment="1">
      <alignment horizontal="center" vertical="center" wrapText="1"/>
    </xf>
    <xf numFmtId="2" fontId="58" fillId="0" borderId="24" xfId="0" applyNumberFormat="1" applyFont="1" applyBorder="1" applyAlignment="1">
      <alignment horizontal="center" vertical="center"/>
    </xf>
    <xf numFmtId="0" fontId="124" fillId="0" borderId="58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24" fillId="0" borderId="59" xfId="0" applyFont="1" applyBorder="1" applyAlignment="1">
      <alignment horizontal="center" vertical="center" wrapText="1"/>
    </xf>
    <xf numFmtId="0" fontId="124" fillId="0" borderId="24" xfId="0" applyFont="1" applyBorder="1" applyAlignment="1">
      <alignment horizontal="center" vertical="center" wrapText="1"/>
    </xf>
    <xf numFmtId="0" fontId="124" fillId="0" borderId="60" xfId="0" applyFont="1" applyBorder="1" applyAlignment="1">
      <alignment horizontal="center" vertical="center" wrapText="1"/>
    </xf>
    <xf numFmtId="0" fontId="129" fillId="0" borderId="24" xfId="0" applyFont="1" applyBorder="1" applyAlignment="1">
      <alignment horizontal="center" vertical="center" wrapText="1"/>
    </xf>
    <xf numFmtId="10" fontId="128" fillId="31" borderId="24" xfId="0" applyNumberFormat="1" applyFont="1" applyFill="1" applyBorder="1" applyAlignment="1">
      <alignment horizontal="center" vertical="center"/>
    </xf>
    <xf numFmtId="2" fontId="14" fillId="0" borderId="12" xfId="0" applyNumberFormat="1" applyFont="1" applyBorder="1" applyAlignment="1">
      <alignment horizontal="center" vertical="center"/>
    </xf>
    <xf numFmtId="0" fontId="127" fillId="0" borderId="30" xfId="0" applyFont="1" applyBorder="1" applyAlignment="1">
      <alignment horizontal="center" vertical="center" wrapText="1"/>
    </xf>
    <xf numFmtId="0" fontId="129" fillId="0" borderId="60" xfId="0" applyFont="1" applyBorder="1" applyAlignment="1">
      <alignment horizontal="center" vertical="center" wrapText="1"/>
    </xf>
    <xf numFmtId="9" fontId="128" fillId="31" borderId="24" xfId="0" applyNumberFormat="1" applyFont="1" applyFill="1" applyBorder="1" applyAlignment="1">
      <alignment horizontal="center" vertical="center"/>
    </xf>
    <xf numFmtId="0" fontId="130" fillId="21" borderId="24" xfId="0" applyFont="1" applyFill="1" applyBorder="1" applyAlignment="1">
      <alignment horizontal="center" vertical="center" wrapText="1"/>
    </xf>
    <xf numFmtId="0" fontId="128" fillId="31" borderId="61" xfId="0" applyFont="1" applyFill="1" applyBorder="1" applyAlignment="1">
      <alignment horizontal="center" vertical="center"/>
    </xf>
    <xf numFmtId="9" fontId="128" fillId="31" borderId="57" xfId="0" applyNumberFormat="1" applyFont="1" applyFill="1" applyBorder="1" applyAlignment="1">
      <alignment horizontal="center" vertical="center"/>
    </xf>
    <xf numFmtId="0" fontId="129" fillId="0" borderId="54" xfId="0" applyFont="1" applyBorder="1" applyAlignment="1">
      <alignment horizontal="center" vertical="center" wrapText="1"/>
    </xf>
    <xf numFmtId="9" fontId="128" fillId="31" borderId="56" xfId="0" applyNumberFormat="1" applyFont="1" applyFill="1" applyBorder="1" applyAlignment="1">
      <alignment horizontal="center" vertical="center"/>
    </xf>
    <xf numFmtId="10" fontId="130" fillId="22" borderId="24" xfId="0" applyNumberFormat="1" applyFont="1" applyFill="1" applyBorder="1" applyAlignment="1">
      <alignment horizontal="center" vertical="center" wrapText="1"/>
    </xf>
    <xf numFmtId="2" fontId="107" fillId="21" borderId="62" xfId="0" applyNumberFormat="1" applyFont="1" applyFill="1" applyBorder="1" applyAlignment="1">
      <alignment horizontal="center" vertical="center" wrapText="1" readingOrder="1"/>
    </xf>
    <xf numFmtId="1" fontId="41" fillId="0" borderId="1" xfId="0" applyNumberFormat="1" applyFont="1" applyBorder="1" applyAlignment="1">
      <alignment horizontal="center" vertical="center"/>
    </xf>
    <xf numFmtId="0" fontId="33" fillId="5" borderId="3" xfId="0" applyFont="1" applyFill="1" applyBorder="1" applyAlignment="1">
      <alignment horizontal="center" wrapText="1"/>
    </xf>
    <xf numFmtId="0" fontId="127" fillId="0" borderId="60" xfId="0" applyFont="1" applyBorder="1" applyAlignment="1">
      <alignment vertical="center" wrapText="1"/>
    </xf>
    <xf numFmtId="0" fontId="0" fillId="34" borderId="61" xfId="0" applyFill="1" applyBorder="1" applyAlignment="1">
      <alignment horizontal="center"/>
    </xf>
    <xf numFmtId="2" fontId="107" fillId="21" borderId="24" xfId="0" applyNumberFormat="1" applyFont="1" applyFill="1" applyBorder="1" applyAlignment="1">
      <alignment horizontal="center" vertical="center" wrapText="1" readingOrder="1"/>
    </xf>
    <xf numFmtId="0" fontId="35" fillId="0" borderId="63" xfId="0" applyFont="1" applyBorder="1" applyAlignment="1">
      <alignment horizontal="center" vertical="center" wrapText="1"/>
    </xf>
    <xf numFmtId="1" fontId="41" fillId="0" borderId="24" xfId="0" applyNumberFormat="1" applyFont="1" applyBorder="1" applyAlignment="1">
      <alignment horizontal="center" vertical="center"/>
    </xf>
    <xf numFmtId="2" fontId="14" fillId="8" borderId="0" xfId="0" applyNumberFormat="1" applyFont="1" applyFill="1" applyBorder="1" applyAlignment="1">
      <alignment horizontal="center" vertical="center"/>
    </xf>
    <xf numFmtId="179" fontId="104" fillId="0" borderId="0" xfId="0" applyNumberFormat="1" applyFont="1" applyBorder="1" applyAlignment="1">
      <alignment horizontal="center" wrapText="1"/>
    </xf>
    <xf numFmtId="0" fontId="1" fillId="0" borderId="0" xfId="0" applyFont="1" applyBorder="1" applyAlignment="1">
      <alignment horizontal="center" vertical="center"/>
    </xf>
    <xf numFmtId="1" fontId="100" fillId="5" borderId="0" xfId="0" applyNumberFormat="1" applyFont="1" applyFill="1" applyBorder="1" applyAlignment="1">
      <alignment horizontal="center" vertical="center"/>
    </xf>
    <xf numFmtId="179" fontId="100" fillId="5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0" fontId="1" fillId="0" borderId="0" xfId="0" applyNumberFormat="1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2" fontId="2" fillId="0" borderId="9" xfId="0" applyNumberFormat="1" applyFont="1" applyBorder="1" applyAlignment="1">
      <alignment horizontal="center"/>
    </xf>
    <xf numFmtId="1" fontId="131" fillId="5" borderId="11" xfId="0" applyNumberFormat="1" applyFont="1" applyFill="1" applyBorder="1" applyAlignment="1">
      <alignment horizontal="center" vertical="center"/>
    </xf>
    <xf numFmtId="1" fontId="6" fillId="23" borderId="11" xfId="0" applyNumberFormat="1" applyFont="1" applyFill="1" applyBorder="1" applyAlignment="1">
      <alignment horizontal="center" vertical="center"/>
    </xf>
    <xf numFmtId="9" fontId="6" fillId="23" borderId="11" xfId="0" applyNumberFormat="1" applyFont="1" applyFill="1" applyBorder="1" applyAlignment="1">
      <alignment horizontal="center" vertical="center"/>
    </xf>
    <xf numFmtId="2" fontId="6" fillId="5" borderId="0" xfId="0" applyNumberFormat="1" applyFont="1" applyFill="1" applyAlignment="1">
      <alignment horizontal="center" vertical="center"/>
    </xf>
    <xf numFmtId="2" fontId="22" fillId="5" borderId="0" xfId="0" applyNumberFormat="1" applyFont="1" applyFill="1" applyAlignment="1">
      <alignment horizontal="center"/>
    </xf>
    <xf numFmtId="0" fontId="19" fillId="24" borderId="0" xfId="0" applyFont="1" applyFill="1" applyAlignment="1">
      <alignment horizontal="left" vertical="center"/>
    </xf>
    <xf numFmtId="1" fontId="132" fillId="5" borderId="12" xfId="0" applyNumberFormat="1" applyFont="1" applyFill="1" applyBorder="1" applyAlignment="1">
      <alignment horizontal="center" vertical="center"/>
    </xf>
    <xf numFmtId="0" fontId="26" fillId="23" borderId="0" xfId="0" applyFont="1" applyFill="1" applyAlignment="1">
      <alignment vertical="center"/>
    </xf>
    <xf numFmtId="0" fontId="132" fillId="5" borderId="12" xfId="0" applyFont="1" applyFill="1" applyBorder="1" applyAlignment="1">
      <alignment horizontal="center" vertical="center"/>
    </xf>
    <xf numFmtId="0" fontId="21" fillId="5" borderId="0" xfId="0" applyFont="1" applyFill="1" applyAlignment="1">
      <alignment vertical="center"/>
    </xf>
    <xf numFmtId="0" fontId="1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1" fontId="35" fillId="5" borderId="0" xfId="0" applyNumberFormat="1" applyFont="1" applyFill="1" applyAlignment="1">
      <alignment horizontal="center" vertical="center"/>
    </xf>
    <xf numFmtId="1" fontId="104" fillId="5" borderId="0" xfId="0" applyNumberFormat="1" applyFont="1" applyFill="1" applyAlignment="1">
      <alignment horizontal="center"/>
    </xf>
    <xf numFmtId="0" fontId="1" fillId="5" borderId="0" xfId="0" applyFont="1" applyFill="1"/>
    <xf numFmtId="0" fontId="133" fillId="0" borderId="23" xfId="0" applyFont="1" applyBorder="1" applyAlignment="1">
      <alignment horizontal="center" vertical="center" wrapText="1"/>
    </xf>
    <xf numFmtId="0" fontId="133" fillId="0" borderId="53" xfId="0" applyFont="1" applyBorder="1" applyAlignment="1">
      <alignment horizontal="center" vertical="center" wrapText="1"/>
    </xf>
    <xf numFmtId="0" fontId="133" fillId="0" borderId="39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56" fillId="8" borderId="0" xfId="0" applyFont="1" applyFill="1"/>
    <xf numFmtId="2" fontId="22" fillId="8" borderId="0" xfId="0" applyNumberFormat="1" applyFont="1" applyFill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33" fillId="0" borderId="23" xfId="0" applyFont="1" applyBorder="1" applyAlignment="1">
      <alignment horizontal="center"/>
    </xf>
    <xf numFmtId="0" fontId="133" fillId="0" borderId="24" xfId="0" applyFont="1" applyBorder="1" applyAlignment="1">
      <alignment horizontal="center"/>
    </xf>
    <xf numFmtId="2" fontId="4" fillId="8" borderId="0" xfId="0" applyNumberFormat="1" applyFont="1" applyFill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92" fillId="0" borderId="4" xfId="0" applyFont="1" applyBorder="1" applyAlignment="1">
      <alignment horizontal="center"/>
    </xf>
    <xf numFmtId="0" fontId="92" fillId="0" borderId="5" xfId="0" applyFont="1" applyBorder="1" applyAlignment="1">
      <alignment horizontal="center"/>
    </xf>
    <xf numFmtId="2" fontId="4" fillId="0" borderId="12" xfId="0" applyNumberFormat="1" applyFont="1" applyBorder="1" applyAlignment="1">
      <alignment horizont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3" xfId="49"/>
  </cellStyles>
  <dxfs count="19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eetMetadata" Target="metadata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2.xml"/><Relationship Id="rId18" Type="http://schemas.openxmlformats.org/officeDocument/2006/relationships/externalLink" Target="externalLinks/externalLink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114300</xdr:rowOff>
    </xdr:from>
    <xdr:ext cx="1181100" cy="1119505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14300"/>
          <a:ext cx="1181100" cy="111950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19050</xdr:colOff>
      <xdr:row>0</xdr:row>
      <xdr:rowOff>9525</xdr:rowOff>
    </xdr:from>
    <xdr:ext cx="733425" cy="600075"/>
    <xdr:pic>
      <xdr:nvPicPr>
        <xdr:cNvPr id="2" name="image3.png" descr="Image result for chennai institute of technology logo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9050" y="9525"/>
          <a:ext cx="733425" cy="60007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152400</xdr:colOff>
      <xdr:row>0</xdr:row>
      <xdr:rowOff>0</xdr:rowOff>
    </xdr:from>
    <xdr:ext cx="733425" cy="600075"/>
    <xdr:pic>
      <xdr:nvPicPr>
        <xdr:cNvPr id="2" name="image7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2400" y="0"/>
          <a:ext cx="73342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0</xdr:rowOff>
    </xdr:from>
    <xdr:ext cx="685800" cy="600075"/>
    <xdr:pic>
      <xdr:nvPicPr>
        <xdr:cNvPr id="3" name="image8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52400" y="0"/>
          <a:ext cx="685800" cy="60007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0</xdr:row>
      <xdr:rowOff>104775</xdr:rowOff>
    </xdr:from>
    <xdr:ext cx="1685925" cy="933450"/>
    <xdr:pic>
      <xdr:nvPicPr>
        <xdr:cNvPr id="2" name="image30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104775"/>
          <a:ext cx="1685925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0</xdr:row>
      <xdr:rowOff>38100</xdr:rowOff>
    </xdr:from>
    <xdr:ext cx="1847850" cy="923925"/>
    <xdr:pic>
      <xdr:nvPicPr>
        <xdr:cNvPr id="3" name="image3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3833475" y="38100"/>
          <a:ext cx="1847850" cy="9239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180975</xdr:colOff>
      <xdr:row>57</xdr:row>
      <xdr:rowOff>76200</xdr:rowOff>
    </xdr:from>
    <xdr:ext cx="1638300" cy="1181100"/>
    <xdr:pic>
      <xdr:nvPicPr>
        <xdr:cNvPr id="4" name="image32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3947775" y="16535400"/>
          <a:ext cx="1638300" cy="1181100"/>
        </a:xfrm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114300</xdr:rowOff>
    </xdr:from>
    <xdr:ext cx="1181100" cy="1113155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14300"/>
          <a:ext cx="1181100" cy="111315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19050</xdr:colOff>
      <xdr:row>0</xdr:row>
      <xdr:rowOff>9525</xdr:rowOff>
    </xdr:from>
    <xdr:ext cx="733425" cy="600075"/>
    <xdr:pic>
      <xdr:nvPicPr>
        <xdr:cNvPr id="2" name="image3.png" descr="Image result for chennai institute of technology logo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9050" y="9525"/>
          <a:ext cx="733425" cy="6000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152400</xdr:colOff>
      <xdr:row>0</xdr:row>
      <xdr:rowOff>0</xdr:rowOff>
    </xdr:from>
    <xdr:ext cx="733425" cy="600075"/>
    <xdr:pic>
      <xdr:nvPicPr>
        <xdr:cNvPr id="2" name="image7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2400" y="0"/>
          <a:ext cx="73342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0</xdr:rowOff>
    </xdr:from>
    <xdr:ext cx="685800" cy="600075"/>
    <xdr:pic>
      <xdr:nvPicPr>
        <xdr:cNvPr id="3" name="image8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52400" y="0"/>
          <a:ext cx="685800" cy="600075"/>
        </a:xfrm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0</xdr:row>
      <xdr:rowOff>104775</xdr:rowOff>
    </xdr:from>
    <xdr:ext cx="1685925" cy="933450"/>
    <xdr:pic>
      <xdr:nvPicPr>
        <xdr:cNvPr id="2" name="image30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104775"/>
          <a:ext cx="1685925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0</xdr:row>
      <xdr:rowOff>38100</xdr:rowOff>
    </xdr:from>
    <xdr:ext cx="1847850" cy="923925"/>
    <xdr:pic>
      <xdr:nvPicPr>
        <xdr:cNvPr id="3" name="image3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3833475" y="38100"/>
          <a:ext cx="1847850" cy="9239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180975</xdr:colOff>
      <xdr:row>57</xdr:row>
      <xdr:rowOff>76200</xdr:rowOff>
    </xdr:from>
    <xdr:ext cx="1638300" cy="1181100"/>
    <xdr:pic>
      <xdr:nvPicPr>
        <xdr:cNvPr id="4" name="image32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3947775" y="16535400"/>
          <a:ext cx="1638300" cy="1181100"/>
        </a:xfrm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114300</xdr:rowOff>
    </xdr:from>
    <xdr:ext cx="1181100" cy="1101725"/>
    <xdr:pic>
      <xdr:nvPicPr>
        <xdr:cNvPr id="2" name="image2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114300"/>
          <a:ext cx="1181100" cy="1101725"/>
        </a:xfrm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19050</xdr:colOff>
      <xdr:row>0</xdr:row>
      <xdr:rowOff>9525</xdr:rowOff>
    </xdr:from>
    <xdr:ext cx="733425" cy="600075"/>
    <xdr:pic>
      <xdr:nvPicPr>
        <xdr:cNvPr id="2" name="image3.png" descr="Image result for chennai institute of technology logo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9050" y="9525"/>
          <a:ext cx="733425" cy="600075"/>
        </a:xfrm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152400</xdr:colOff>
      <xdr:row>0</xdr:row>
      <xdr:rowOff>0</xdr:rowOff>
    </xdr:from>
    <xdr:ext cx="733425" cy="600075"/>
    <xdr:pic>
      <xdr:nvPicPr>
        <xdr:cNvPr id="3" name="image7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52400" y="0"/>
          <a:ext cx="733425" cy="6000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0</xdr:rowOff>
    </xdr:from>
    <xdr:ext cx="685800" cy="600075"/>
    <xdr:pic>
      <xdr:nvPicPr>
        <xdr:cNvPr id="4" name="image8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52400" y="0"/>
          <a:ext cx="685800" cy="600075"/>
        </a:xfrm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180975</xdr:colOff>
      <xdr:row>0</xdr:row>
      <xdr:rowOff>104775</xdr:rowOff>
    </xdr:from>
    <xdr:ext cx="1685925" cy="933450"/>
    <xdr:pic>
      <xdr:nvPicPr>
        <xdr:cNvPr id="2" name="image30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80975" y="104775"/>
          <a:ext cx="1685925" cy="933450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66675</xdr:colOff>
      <xdr:row>0</xdr:row>
      <xdr:rowOff>38100</xdr:rowOff>
    </xdr:from>
    <xdr:ext cx="1847850" cy="923925"/>
    <xdr:pic>
      <xdr:nvPicPr>
        <xdr:cNvPr id="3" name="image31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3833475" y="38100"/>
          <a:ext cx="1847850" cy="92392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180975</xdr:colOff>
      <xdr:row>57</xdr:row>
      <xdr:rowOff>76200</xdr:rowOff>
    </xdr:from>
    <xdr:ext cx="1638300" cy="1181100"/>
    <xdr:pic>
      <xdr:nvPicPr>
        <xdr:cNvPr id="4" name="image32.jp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13947775" y="16535400"/>
          <a:ext cx="1638300" cy="1181100"/>
        </a:xfrm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9525</xdr:rowOff>
    </xdr:from>
    <xdr:ext cx="714375" cy="552450"/>
    <xdr:pic>
      <xdr:nvPicPr>
        <xdr:cNvPr id="2" name="image3.png" descr="Image result for chennai institute of technology logo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9525"/>
          <a:ext cx="714375" cy="552450"/>
        </a:xfrm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85725</xdr:colOff>
      <xdr:row>0</xdr:row>
      <xdr:rowOff>142875</xdr:rowOff>
    </xdr:from>
    <xdr:ext cx="733425" cy="600075"/>
    <xdr:pic>
      <xdr:nvPicPr>
        <xdr:cNvPr id="2" name="image3.png" descr="Image result for chennai institute of technology logo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358775" y="142875"/>
          <a:ext cx="733425" cy="600075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85725</xdr:colOff>
      <xdr:row>0</xdr:row>
      <xdr:rowOff>142875</xdr:rowOff>
    </xdr:from>
    <xdr:ext cx="733425" cy="600075"/>
    <xdr:pic>
      <xdr:nvPicPr>
        <xdr:cNvPr id="2" name="image3.png" descr="Image result for chennai institute of technology logo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695325" y="142875"/>
          <a:ext cx="733425" cy="600075"/>
        </a:xfrm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66675</xdr:rowOff>
    </xdr:from>
    <xdr:ext cx="666750" cy="609600"/>
    <xdr:pic>
      <xdr:nvPicPr>
        <xdr:cNvPr id="2" name="image4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0" y="66675"/>
          <a:ext cx="666750" cy="609600"/>
        </a:xfrm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95250</xdr:colOff>
      <xdr:row>0</xdr:row>
      <xdr:rowOff>9525</xdr:rowOff>
    </xdr:from>
    <xdr:ext cx="714375" cy="552450"/>
    <xdr:pic>
      <xdr:nvPicPr>
        <xdr:cNvPr id="2" name="image3.png" descr="Image result for chennai institute of technology logo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5250" y="9525"/>
          <a:ext cx="714375" cy="5524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ord\III-IT_2025-26_ODD_SEM%20RESULT%20ANALYSI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word\IV_2025-26_ODD_SEM%20RESULT%20ANALYSI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 EEE"/>
      <sheetName val="II EEE"/>
      <sheetName val="SINGLE ARREAR"/>
      <sheetName val="III EEE"/>
      <sheetName val="ABSTRACT 1"/>
      <sheetName val="ABSTRACT 2"/>
      <sheetName val="ABSTRACT 2 AND 8"/>
      <sheetName val="ABSTRACT 3"/>
      <sheetName val="ABSTRACT 4"/>
      <sheetName val="ABSTRACT 5"/>
      <sheetName val="01"/>
      <sheetName val="1"/>
      <sheetName val="2"/>
      <sheetName val="T &amp; NT"/>
      <sheetName val="ABSTRACT 1 AND 6"/>
      <sheetName val="ABSTRACT 2 AND 7"/>
      <sheetName val="ABSTRACT 4 AND 5"/>
      <sheetName val="ABSTRACT 3.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D6">
            <v>42</v>
          </cell>
          <cell r="E6">
            <v>39</v>
          </cell>
        </row>
        <row r="6">
          <cell r="G6">
            <v>1</v>
          </cell>
          <cell r="H6">
            <v>0</v>
          </cell>
          <cell r="I6">
            <v>2</v>
          </cell>
          <cell r="J6">
            <v>0</v>
          </cell>
          <cell r="K6">
            <v>0</v>
          </cell>
          <cell r="L6">
            <v>0</v>
          </cell>
        </row>
        <row r="7">
          <cell r="D7">
            <v>22</v>
          </cell>
          <cell r="E7">
            <v>16</v>
          </cell>
        </row>
        <row r="7">
          <cell r="G7">
            <v>2</v>
          </cell>
          <cell r="H7">
            <v>2</v>
          </cell>
          <cell r="I7">
            <v>0</v>
          </cell>
          <cell r="J7">
            <v>1</v>
          </cell>
          <cell r="K7">
            <v>0</v>
          </cell>
          <cell r="L7">
            <v>0</v>
          </cell>
        </row>
        <row r="8">
          <cell r="D8">
            <v>64</v>
          </cell>
          <cell r="E8">
            <v>55</v>
          </cell>
        </row>
        <row r="8">
          <cell r="G8">
            <v>3</v>
          </cell>
          <cell r="H8">
            <v>2</v>
          </cell>
          <cell r="I8">
            <v>2</v>
          </cell>
          <cell r="J8">
            <v>1</v>
          </cell>
          <cell r="K8">
            <v>0</v>
          </cell>
          <cell r="L8">
            <v>0</v>
          </cell>
        </row>
        <row r="9">
          <cell r="D9">
            <v>16</v>
          </cell>
          <cell r="E9">
            <v>16</v>
          </cell>
        </row>
        <row r="9"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D10">
            <v>11</v>
          </cell>
          <cell r="E10">
            <v>9</v>
          </cell>
        </row>
        <row r="10">
          <cell r="G10">
            <v>1</v>
          </cell>
          <cell r="H10">
            <v>0</v>
          </cell>
          <cell r="I10">
            <v>0</v>
          </cell>
          <cell r="J10">
            <v>1</v>
          </cell>
          <cell r="K10">
            <v>0</v>
          </cell>
          <cell r="L10">
            <v>0</v>
          </cell>
        </row>
        <row r="11">
          <cell r="D11">
            <v>27</v>
          </cell>
          <cell r="E11">
            <v>25</v>
          </cell>
        </row>
        <row r="11">
          <cell r="G11">
            <v>1</v>
          </cell>
          <cell r="H11">
            <v>0</v>
          </cell>
          <cell r="I11">
            <v>0</v>
          </cell>
          <cell r="J11">
            <v>1</v>
          </cell>
          <cell r="K11">
            <v>0</v>
          </cell>
          <cell r="L11">
            <v>0</v>
          </cell>
        </row>
        <row r="12">
          <cell r="D12">
            <v>26</v>
          </cell>
          <cell r="E12">
            <v>23</v>
          </cell>
        </row>
        <row r="12">
          <cell r="G12">
            <v>1</v>
          </cell>
          <cell r="H12">
            <v>0</v>
          </cell>
          <cell r="I12">
            <v>2</v>
          </cell>
          <cell r="J12">
            <v>0</v>
          </cell>
          <cell r="K12">
            <v>0</v>
          </cell>
          <cell r="L12">
            <v>0</v>
          </cell>
        </row>
        <row r="13">
          <cell r="D13">
            <v>11</v>
          </cell>
          <cell r="E13">
            <v>7</v>
          </cell>
        </row>
        <row r="13">
          <cell r="G13">
            <v>1</v>
          </cell>
          <cell r="H13">
            <v>2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D14">
            <v>37</v>
          </cell>
          <cell r="E14">
            <v>30</v>
          </cell>
        </row>
        <row r="14">
          <cell r="G14">
            <v>2</v>
          </cell>
          <cell r="H14">
            <v>2</v>
          </cell>
          <cell r="I14">
            <v>2</v>
          </cell>
          <cell r="J14">
            <v>0</v>
          </cell>
          <cell r="K14">
            <v>0</v>
          </cell>
          <cell r="L14">
            <v>0</v>
          </cell>
        </row>
        <row r="21">
          <cell r="D21">
            <v>47</v>
          </cell>
          <cell r="E21">
            <v>0</v>
          </cell>
        </row>
        <row r="21">
          <cell r="G21">
            <v>2</v>
          </cell>
          <cell r="H21">
            <v>5</v>
          </cell>
          <cell r="I21">
            <v>1</v>
          </cell>
          <cell r="J21">
            <v>0</v>
          </cell>
          <cell r="K21">
            <v>0</v>
          </cell>
          <cell r="L21">
            <v>0</v>
          </cell>
        </row>
        <row r="22">
          <cell r="D22">
            <v>18</v>
          </cell>
          <cell r="E22">
            <v>0</v>
          </cell>
        </row>
        <row r="22"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D23">
            <v>65</v>
          </cell>
          <cell r="E23">
            <v>0</v>
          </cell>
        </row>
        <row r="23">
          <cell r="G23">
            <v>2</v>
          </cell>
          <cell r="H23">
            <v>5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</row>
        <row r="24">
          <cell r="D24">
            <v>25</v>
          </cell>
          <cell r="E24">
            <v>0</v>
          </cell>
        </row>
        <row r="24">
          <cell r="G24">
            <v>1</v>
          </cell>
          <cell r="H24">
            <v>1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D25">
            <v>11</v>
          </cell>
          <cell r="E25">
            <v>0</v>
          </cell>
        </row>
        <row r="25"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D26">
            <v>36</v>
          </cell>
          <cell r="E26">
            <v>0</v>
          </cell>
        </row>
        <row r="26">
          <cell r="G26">
            <v>1</v>
          </cell>
          <cell r="H26">
            <v>1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D27">
            <v>22</v>
          </cell>
          <cell r="E27">
            <v>0</v>
          </cell>
        </row>
        <row r="27">
          <cell r="G27">
            <v>1</v>
          </cell>
          <cell r="H27">
            <v>4</v>
          </cell>
          <cell r="I27">
            <v>1</v>
          </cell>
          <cell r="J27">
            <v>0</v>
          </cell>
          <cell r="K27">
            <v>0</v>
          </cell>
          <cell r="L27">
            <v>0</v>
          </cell>
        </row>
        <row r="28">
          <cell r="D28">
            <v>7</v>
          </cell>
          <cell r="E28">
            <v>0</v>
          </cell>
        </row>
        <row r="28"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D29">
            <v>29</v>
          </cell>
          <cell r="E29">
            <v>0</v>
          </cell>
        </row>
        <row r="29">
          <cell r="G29">
            <v>1</v>
          </cell>
          <cell r="H29">
            <v>4</v>
          </cell>
          <cell r="I29">
            <v>1</v>
          </cell>
          <cell r="J29">
            <v>0</v>
          </cell>
          <cell r="K29">
            <v>0</v>
          </cell>
          <cell r="L29">
            <v>0</v>
          </cell>
        </row>
        <row r="36">
          <cell r="D36">
            <v>45</v>
          </cell>
          <cell r="E36">
            <v>0</v>
          </cell>
        </row>
        <row r="36">
          <cell r="G36">
            <v>0</v>
          </cell>
          <cell r="H36">
            <v>1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D37">
            <v>20</v>
          </cell>
          <cell r="E37">
            <v>0</v>
          </cell>
        </row>
        <row r="37"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D38">
            <v>65</v>
          </cell>
          <cell r="E38">
            <v>0</v>
          </cell>
        </row>
        <row r="38">
          <cell r="G38">
            <v>0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D39">
            <v>19</v>
          </cell>
          <cell r="E39">
            <v>0</v>
          </cell>
        </row>
        <row r="39">
          <cell r="G39">
            <v>0</v>
          </cell>
          <cell r="H39">
            <v>1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D40">
            <v>13</v>
          </cell>
          <cell r="E40">
            <v>0</v>
          </cell>
        </row>
        <row r="40"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</row>
        <row r="41">
          <cell r="D41">
            <v>32</v>
          </cell>
          <cell r="E41">
            <v>0</v>
          </cell>
        </row>
        <row r="41">
          <cell r="G41">
            <v>0</v>
          </cell>
          <cell r="H41">
            <v>1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D42">
            <v>26</v>
          </cell>
          <cell r="E42">
            <v>0</v>
          </cell>
        </row>
        <row r="42"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D43">
            <v>7</v>
          </cell>
          <cell r="E43">
            <v>0</v>
          </cell>
        </row>
        <row r="43"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D44">
            <v>33</v>
          </cell>
          <cell r="E44">
            <v>0</v>
          </cell>
        </row>
        <row r="44"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III IT"/>
      <sheetName val="ABSTRACT 1"/>
      <sheetName val="ABSTRACT 2"/>
      <sheetName val="ABSTRACT3"/>
      <sheetName val="ABSTRACT 3"/>
      <sheetName val="ABSTRACT 4"/>
      <sheetName val="ABSTRACT 5"/>
      <sheetName val="01"/>
      <sheetName val="T &amp; NT"/>
    </sheetNames>
    <sheetDataSet>
      <sheetData sheetId="0">
        <row r="4">
          <cell r="C4" t="str">
            <v>End Semester Result Analysis OCT/NOV 2025</v>
          </cell>
        </row>
        <row r="6">
          <cell r="G6" t="str">
            <v>ES3501</v>
          </cell>
          <cell r="H6" t="str">
            <v>IT3501</v>
          </cell>
          <cell r="I6" t="str">
            <v>IT3502</v>
          </cell>
          <cell r="J6" t="str">
            <v>IT3503</v>
          </cell>
          <cell r="K6" t="str">
            <v>IT3504</v>
          </cell>
          <cell r="L6" t="str">
            <v>IT3505</v>
          </cell>
          <cell r="M6" t="str">
            <v>IT3V13</v>
          </cell>
          <cell r="N6" t="str">
            <v>IT3V15</v>
          </cell>
        </row>
        <row r="7">
          <cell r="G7" t="str">
            <v>EES</v>
          </cell>
          <cell r="H7" t="str">
            <v>POC</v>
          </cell>
          <cell r="I7" t="str">
            <v>DAV</v>
          </cell>
          <cell r="J7" t="str">
            <v>EP</v>
          </cell>
          <cell r="K7" t="str">
            <v>MAD</v>
          </cell>
          <cell r="L7" t="str">
            <v>CCP</v>
          </cell>
          <cell r="M7" t="str">
            <v>UIUX</v>
          </cell>
          <cell r="N7" t="str">
            <v>DEV</v>
          </cell>
        </row>
        <row r="201">
          <cell r="O201">
            <v>190</v>
          </cell>
        </row>
        <row r="202">
          <cell r="G202">
            <v>0</v>
          </cell>
          <cell r="H202">
            <v>2</v>
          </cell>
          <cell r="I202">
            <v>1</v>
          </cell>
          <cell r="J202">
            <v>2</v>
          </cell>
          <cell r="K202">
            <v>1</v>
          </cell>
          <cell r="L202">
            <v>0</v>
          </cell>
          <cell r="M202">
            <v>1</v>
          </cell>
          <cell r="N202">
            <v>1</v>
          </cell>
        </row>
        <row r="203">
          <cell r="G203">
            <v>188</v>
          </cell>
          <cell r="H203">
            <v>1</v>
          </cell>
          <cell r="I203">
            <v>7</v>
          </cell>
          <cell r="J203">
            <v>4</v>
          </cell>
          <cell r="K203">
            <v>2</v>
          </cell>
          <cell r="L203">
            <v>188</v>
          </cell>
          <cell r="M203">
            <v>5</v>
          </cell>
          <cell r="N203">
            <v>2</v>
          </cell>
        </row>
        <row r="204">
          <cell r="G204">
            <v>0</v>
          </cell>
          <cell r="H204">
            <v>5</v>
          </cell>
          <cell r="I204">
            <v>32</v>
          </cell>
          <cell r="J204">
            <v>20</v>
          </cell>
          <cell r="K204">
            <v>35</v>
          </cell>
          <cell r="L204">
            <v>0</v>
          </cell>
          <cell r="M204">
            <v>32</v>
          </cell>
          <cell r="N204">
            <v>23</v>
          </cell>
        </row>
        <row r="205">
          <cell r="G205">
            <v>0</v>
          </cell>
          <cell r="H205">
            <v>123</v>
          </cell>
          <cell r="I205">
            <v>110</v>
          </cell>
          <cell r="J205">
            <v>108</v>
          </cell>
          <cell r="K205">
            <v>102</v>
          </cell>
          <cell r="L205">
            <v>0</v>
          </cell>
          <cell r="M205">
            <v>89</v>
          </cell>
          <cell r="N205">
            <v>101</v>
          </cell>
        </row>
        <row r="206">
          <cell r="G206">
            <v>0</v>
          </cell>
          <cell r="H206">
            <v>50</v>
          </cell>
          <cell r="I206">
            <v>35</v>
          </cell>
          <cell r="J206">
            <v>47</v>
          </cell>
          <cell r="K206">
            <v>35</v>
          </cell>
          <cell r="L206">
            <v>0</v>
          </cell>
          <cell r="M206">
            <v>45</v>
          </cell>
          <cell r="N206">
            <v>50</v>
          </cell>
        </row>
        <row r="207">
          <cell r="G207">
            <v>0</v>
          </cell>
          <cell r="H207">
            <v>6</v>
          </cell>
          <cell r="I207">
            <v>3</v>
          </cell>
          <cell r="J207">
            <v>7</v>
          </cell>
          <cell r="K207">
            <v>9</v>
          </cell>
          <cell r="L207">
            <v>0</v>
          </cell>
          <cell r="M207">
            <v>15</v>
          </cell>
          <cell r="N207">
            <v>11</v>
          </cell>
        </row>
        <row r="208">
          <cell r="O208">
            <v>193</v>
          </cell>
        </row>
        <row r="209">
          <cell r="G209">
            <v>0</v>
          </cell>
          <cell r="H209">
            <v>2</v>
          </cell>
          <cell r="I209">
            <v>1</v>
          </cell>
          <cell r="J209">
            <v>1</v>
          </cell>
          <cell r="K209">
            <v>5</v>
          </cell>
          <cell r="L209">
            <v>0</v>
          </cell>
          <cell r="M209">
            <v>2</v>
          </cell>
          <cell r="N209">
            <v>1</v>
          </cell>
        </row>
        <row r="211">
          <cell r="G211">
            <v>193</v>
          </cell>
          <cell r="H211">
            <v>191</v>
          </cell>
          <cell r="I211">
            <v>192</v>
          </cell>
          <cell r="J211">
            <v>191</v>
          </cell>
          <cell r="K211">
            <v>192</v>
          </cell>
          <cell r="L211">
            <v>193</v>
          </cell>
          <cell r="M211">
            <v>192</v>
          </cell>
          <cell r="N211">
            <v>192</v>
          </cell>
        </row>
        <row r="211">
          <cell r="Q211">
            <v>959</v>
          </cell>
        </row>
        <row r="212">
          <cell r="G212">
            <v>193</v>
          </cell>
          <cell r="H212">
            <v>193</v>
          </cell>
          <cell r="I212">
            <v>193</v>
          </cell>
          <cell r="J212">
            <v>193</v>
          </cell>
          <cell r="K212">
            <v>193</v>
          </cell>
          <cell r="L212">
            <v>193</v>
          </cell>
          <cell r="M212">
            <v>193</v>
          </cell>
          <cell r="N212">
            <v>193</v>
          </cell>
        </row>
        <row r="212">
          <cell r="Q212">
            <v>965</v>
          </cell>
        </row>
        <row r="213">
          <cell r="G213">
            <v>100</v>
          </cell>
          <cell r="H213">
            <v>98.9637305699482</v>
          </cell>
          <cell r="I213">
            <v>99.4818652849741</v>
          </cell>
          <cell r="J213">
            <v>98.9637305699482</v>
          </cell>
          <cell r="K213">
            <v>99.4818652849741</v>
          </cell>
          <cell r="L213">
            <v>100</v>
          </cell>
          <cell r="M213">
            <v>99.4818652849741</v>
          </cell>
          <cell r="N213">
            <v>99.4818652849741</v>
          </cell>
        </row>
        <row r="216">
          <cell r="G216" t="str">
            <v>Class Advisor</v>
          </cell>
          <cell r="H216" t="str">
            <v>Ms.S.Mahalakshmi/Mr.S.Kumaragurubaran</v>
          </cell>
          <cell r="I216" t="str">
            <v>Dr.A.R.Kavitha/Ms.Tharabai</v>
          </cell>
          <cell r="J216" t="str">
            <v>Mr.S.Ravisankar/Mr.A.Anbumani</v>
          </cell>
          <cell r="K216" t="str">
            <v>Mr.A.Marimuthu/Ms.R.Revathy</v>
          </cell>
          <cell r="L216" t="str">
            <v>Class Advisor</v>
          </cell>
          <cell r="M216" t="str">
            <v>Ms.V.Gomathy/Mr.Sumitkumar</v>
          </cell>
          <cell r="N216" t="str">
            <v>Ms.T.N.Charanya/Mr.K.Gunasekar</v>
          </cell>
        </row>
        <row r="241">
          <cell r="F241">
            <v>83</v>
          </cell>
          <cell r="G241">
            <v>85</v>
          </cell>
          <cell r="H241">
            <v>2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</row>
        <row r="246">
          <cell r="F246">
            <v>107</v>
          </cell>
          <cell r="G246">
            <v>108</v>
          </cell>
          <cell r="H246">
            <v>0</v>
          </cell>
          <cell r="I246">
            <v>0</v>
          </cell>
          <cell r="J246">
            <v>0</v>
          </cell>
        </row>
        <row r="246">
          <cell r="L246">
            <v>0</v>
          </cell>
          <cell r="M246">
            <v>1</v>
          </cell>
        </row>
      </sheetData>
      <sheetData sheetId="1" refreshError="1"/>
      <sheetData sheetId="2">
        <row r="2">
          <cell r="C2" t="str">
            <v>Department of Information Technology</v>
          </cell>
        </row>
        <row r="3">
          <cell r="C3" t="str">
            <v>End Semester Result Analysis OCT/NOV 2025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IV IT"/>
      <sheetName val="ABSTRACT 1"/>
      <sheetName val="ABSTRACT 2"/>
      <sheetName val="ABSTRACT3"/>
      <sheetName val="ABSTRACT 3"/>
      <sheetName val="ABSTRACT 4"/>
      <sheetName val="ABSTRACT 5"/>
      <sheetName val="01"/>
      <sheetName val="T &amp; NT"/>
    </sheetNames>
    <sheetDataSet>
      <sheetData sheetId="0">
        <row r="4">
          <cell r="C4" t="str">
            <v>End Semester Result Analysis OCT/NOV 2025</v>
          </cell>
        </row>
        <row r="6">
          <cell r="G6" t="str">
            <v>ES2701</v>
          </cell>
          <cell r="H6" t="str">
            <v>ES2702</v>
          </cell>
          <cell r="I6" t="str">
            <v>HS2703</v>
          </cell>
          <cell r="J6" t="str">
            <v>IT2V26</v>
          </cell>
          <cell r="K6" t="str">
            <v>ME27O1</v>
          </cell>
        </row>
        <row r="7">
          <cell r="G7" t="str">
            <v>Intern</v>
          </cell>
          <cell r="H7" t="str">
            <v>Project</v>
          </cell>
          <cell r="I7" t="str">
            <v>TW</v>
          </cell>
          <cell r="J7" t="str">
            <v>SQM</v>
          </cell>
          <cell r="K7" t="str">
            <v>PE</v>
          </cell>
        </row>
        <row r="132"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</row>
        <row r="133">
          <cell r="G133">
            <v>12</v>
          </cell>
          <cell r="H133">
            <v>32</v>
          </cell>
          <cell r="I133">
            <v>0</v>
          </cell>
          <cell r="J133">
            <v>1</v>
          </cell>
          <cell r="K133">
            <v>0</v>
          </cell>
        </row>
        <row r="134">
          <cell r="G134">
            <v>14</v>
          </cell>
          <cell r="H134">
            <v>48</v>
          </cell>
          <cell r="I134">
            <v>2</v>
          </cell>
          <cell r="J134">
            <v>6</v>
          </cell>
          <cell r="K134">
            <v>0</v>
          </cell>
        </row>
        <row r="135">
          <cell r="G135">
            <v>85</v>
          </cell>
          <cell r="H135">
            <v>29</v>
          </cell>
          <cell r="I135">
            <v>41</v>
          </cell>
          <cell r="J135">
            <v>46</v>
          </cell>
          <cell r="K135">
            <v>28</v>
          </cell>
        </row>
        <row r="136">
          <cell r="G136">
            <v>1</v>
          </cell>
          <cell r="H136">
            <v>3</v>
          </cell>
          <cell r="I136">
            <v>17</v>
          </cell>
          <cell r="J136">
            <v>13</v>
          </cell>
          <cell r="K136">
            <v>30</v>
          </cell>
        </row>
        <row r="137">
          <cell r="G137">
            <v>0</v>
          </cell>
          <cell r="H137">
            <v>0</v>
          </cell>
          <cell r="I137">
            <v>0</v>
          </cell>
          <cell r="J137">
            <v>1</v>
          </cell>
          <cell r="K137">
            <v>2</v>
          </cell>
        </row>
        <row r="138">
          <cell r="L138">
            <v>123</v>
          </cell>
        </row>
        <row r="139"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>
            <v>0</v>
          </cell>
        </row>
        <row r="141">
          <cell r="G141">
            <v>123</v>
          </cell>
          <cell r="H141">
            <v>123</v>
          </cell>
          <cell r="I141">
            <v>64</v>
          </cell>
          <cell r="J141">
            <v>73</v>
          </cell>
          <cell r="K141">
            <v>64</v>
          </cell>
        </row>
        <row r="142">
          <cell r="G142">
            <v>123</v>
          </cell>
          <cell r="H142">
            <v>123</v>
          </cell>
          <cell r="I142">
            <v>64</v>
          </cell>
          <cell r="J142">
            <v>73</v>
          </cell>
          <cell r="K142">
            <v>64</v>
          </cell>
        </row>
        <row r="143">
          <cell r="G143">
            <v>100</v>
          </cell>
          <cell r="H143">
            <v>100</v>
          </cell>
          <cell r="I143">
            <v>100</v>
          </cell>
          <cell r="J143">
            <v>100</v>
          </cell>
          <cell r="K143">
            <v>100</v>
          </cell>
        </row>
        <row r="146">
          <cell r="G146" t="str">
            <v>Ramachandran.V</v>
          </cell>
          <cell r="H146" t="str">
            <v>Ramachandran.V</v>
          </cell>
          <cell r="I146" t="str">
            <v>Dr.Karthikeyan</v>
          </cell>
          <cell r="J146" t="str">
            <v>Ramachandran.V</v>
          </cell>
          <cell r="K146" t="str">
            <v>Dr.Sivakumar</v>
          </cell>
        </row>
        <row r="171">
          <cell r="F171">
            <v>104</v>
          </cell>
          <cell r="G171">
            <v>56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56</v>
          </cell>
        </row>
        <row r="176">
          <cell r="F176">
            <v>47</v>
          </cell>
          <cell r="G176">
            <v>67</v>
          </cell>
          <cell r="H176">
            <v>0</v>
          </cell>
          <cell r="I176">
            <v>0</v>
          </cell>
          <cell r="J176">
            <v>0</v>
          </cell>
        </row>
        <row r="176">
          <cell r="L176">
            <v>0</v>
          </cell>
          <cell r="M176">
            <v>67</v>
          </cell>
        </row>
      </sheetData>
      <sheetData sheetId="1" refreshError="1"/>
      <sheetData sheetId="2">
        <row r="2">
          <cell r="C2" t="str">
            <v>Department of Information Technology</v>
          </cell>
        </row>
        <row r="3">
          <cell r="C3" t="str">
            <v>End Semester Result Analysis OCT/NOV 2025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://rachana.rs/" TargetMode="Externa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436"/>
  <sheetViews>
    <sheetView zoomScale="72" zoomScaleNormal="72" workbookViewId="0">
      <pane ySplit="7" topLeftCell="A8" activePane="bottomLeft" state="frozen"/>
      <selection/>
      <selection pane="bottomLeft" activeCell="W215" sqref="W215"/>
    </sheetView>
  </sheetViews>
  <sheetFormatPr defaultColWidth="12.5833333333333" defaultRowHeight="15" customHeight="1"/>
  <cols>
    <col min="1" max="1" width="5.16666666666667" customWidth="1"/>
    <col min="2" max="2" width="10" customWidth="1"/>
    <col min="3" max="3" width="24.3333333333333" customWidth="1"/>
    <col min="4" max="4" width="8" customWidth="1"/>
    <col min="5" max="5" width="4.41666666666667" customWidth="1"/>
    <col min="6" max="6" width="9.91666666666667" style="777" customWidth="1"/>
    <col min="7" max="11" width="6.41666666666667" style="778" customWidth="1"/>
    <col min="12" max="12" width="8.08333333333333" style="778" customWidth="1"/>
    <col min="13" max="13" width="6.41666666666667" style="778" customWidth="1"/>
    <col min="14" max="14" width="7.66666666666667" style="778" customWidth="1"/>
    <col min="15" max="15" width="6.91666666666667" style="778" customWidth="1"/>
    <col min="16" max="16" width="3.41666666666667" style="778" customWidth="1"/>
    <col min="17" max="17" width="7" style="778" customWidth="1"/>
    <col min="18" max="18" width="7.91666666666667" style="778" customWidth="1"/>
    <col min="19" max="21" width="5.66666666666667" customWidth="1"/>
    <col min="22" max="30" width="7" customWidth="1"/>
    <col min="31" max="31" width="9.5" customWidth="1"/>
    <col min="32" max="32" width="9.91666666666667" customWidth="1"/>
    <col min="33" max="34" width="7" customWidth="1"/>
    <col min="35" max="35" width="7" style="778" customWidth="1"/>
    <col min="36" max="36" width="5.41666666666667" customWidth="1"/>
    <col min="37" max="37" width="5.91666666666667" customWidth="1"/>
    <col min="38" max="38" width="5" customWidth="1"/>
    <col min="39" max="39" width="4.5" customWidth="1"/>
    <col min="40" max="40" width="5.66666666666667" customWidth="1"/>
    <col min="41" max="42" width="4.5" customWidth="1"/>
    <col min="43" max="43" width="5.58333333333333" customWidth="1"/>
    <col min="44" max="44" width="3.41666666666667" customWidth="1"/>
    <col min="45" max="50" width="4.5" customWidth="1"/>
    <col min="51" max="51" width="5.58333333333333" customWidth="1"/>
    <col min="52" max="52" width="4.16666666666667" customWidth="1"/>
    <col min="53" max="53" width="5.91666666666667" customWidth="1"/>
    <col min="54" max="54" width="5" customWidth="1"/>
    <col min="55" max="55" width="4.5" customWidth="1"/>
    <col min="56" max="56" width="5.66666666666667" customWidth="1"/>
    <col min="57" max="57" width="4.5" customWidth="1"/>
    <col min="58" max="58" width="7.08333333333333" customWidth="1"/>
    <col min="59" max="59" width="3.41666666666667" customWidth="1"/>
    <col min="60" max="60" width="3" customWidth="1"/>
    <col min="61" max="61" width="3.41666666666667" customWidth="1"/>
    <col min="62" max="62" width="3" customWidth="1"/>
    <col min="63" max="63" width="2.58333333333333" customWidth="1"/>
    <col min="64" max="64" width="2.91666666666667" customWidth="1"/>
    <col min="65" max="66" width="2.58333333333333" customWidth="1"/>
    <col min="67" max="67" width="6.66666666666667" customWidth="1"/>
    <col min="68" max="68" width="5.5" customWidth="1"/>
    <col min="69" max="69" width="5.08333333333333" customWidth="1"/>
    <col min="70" max="70" width="6.08333333333333" customWidth="1"/>
    <col min="71" max="71" width="5.08333333333333" customWidth="1"/>
    <col min="72" max="72" width="7" customWidth="1"/>
    <col min="73" max="73" width="6.58333333333333" customWidth="1"/>
    <col min="74" max="74" width="7" customWidth="1"/>
    <col min="75" max="75" width="6.58333333333333" customWidth="1"/>
    <col min="76" max="76" width="7.08333333333333" customWidth="1"/>
    <col min="77" max="77" width="4.41666666666667" customWidth="1"/>
    <col min="78" max="78" width="4" customWidth="1"/>
    <col min="79" max="79" width="4.41666666666667" customWidth="1"/>
    <col min="80" max="80" width="4" customWidth="1"/>
    <col min="81" max="81" width="5.5" customWidth="1"/>
    <col min="82" max="82" width="5.08333333333333" customWidth="1"/>
    <col min="83" max="83" width="5.5" customWidth="1"/>
    <col min="84" max="84" width="5.08333333333333" customWidth="1"/>
    <col min="85" max="85" width="2.16666666666667" customWidth="1"/>
    <col min="86" max="86" width="2" customWidth="1"/>
    <col min="87" max="88" width="2.58333333333333" customWidth="1"/>
    <col min="89" max="94" width="6.66666666666667" customWidth="1"/>
    <col min="95" max="95" width="8.08333333333333" customWidth="1"/>
    <col min="96" max="96" width="9.58333333333333" customWidth="1"/>
    <col min="97" max="97" width="9" customWidth="1"/>
    <col min="98" max="99" width="6.66666666666667" customWidth="1"/>
    <col min="100" max="100" width="13.6666666666667" customWidth="1"/>
    <col min="101" max="101" width="32.5833333333333" customWidth="1"/>
    <col min="102" max="102" width="49" customWidth="1"/>
    <col min="103" max="103" width="11.1666666666667" customWidth="1"/>
  </cols>
  <sheetData>
    <row r="1" ht="33.75" spans="1:109">
      <c r="A1" s="375"/>
      <c r="B1" s="2"/>
      <c r="C1" s="376" t="s">
        <v>0</v>
      </c>
      <c r="D1" s="4"/>
      <c r="E1" s="4"/>
      <c r="F1" s="37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6"/>
      <c r="AF1" s="6"/>
      <c r="AG1" s="7"/>
      <c r="AH1" s="7"/>
      <c r="AI1" s="373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</row>
    <row r="2" ht="15.75" spans="1:109">
      <c r="A2" s="8"/>
      <c r="B2" s="9"/>
      <c r="C2" s="378" t="s">
        <v>1</v>
      </c>
      <c r="D2" s="4"/>
      <c r="E2" s="4"/>
      <c r="F2" s="37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  <c r="U2" s="6"/>
      <c r="V2" s="7"/>
      <c r="W2" s="7"/>
      <c r="X2" s="7"/>
      <c r="Y2" s="7"/>
      <c r="Z2" s="7"/>
      <c r="AA2" s="7"/>
      <c r="AB2" s="7"/>
      <c r="AC2" s="7"/>
      <c r="AD2" s="7"/>
      <c r="AE2" s="6"/>
      <c r="AF2" s="6"/>
      <c r="AG2" s="7"/>
      <c r="AH2" s="7"/>
      <c r="AI2" s="373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</row>
    <row r="3" ht="15.75" spans="1:109">
      <c r="A3" s="8"/>
      <c r="B3" s="9"/>
      <c r="C3" s="379" t="s">
        <v>2</v>
      </c>
      <c r="D3" s="4"/>
      <c r="E3" s="4"/>
      <c r="F3" s="37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6"/>
      <c r="U3" s="6"/>
      <c r="V3" s="7"/>
      <c r="W3" s="7"/>
      <c r="X3" s="7"/>
      <c r="Y3" s="7"/>
      <c r="Z3" s="7"/>
      <c r="AA3" s="7"/>
      <c r="AB3" s="7"/>
      <c r="AC3" s="7"/>
      <c r="AD3" s="7"/>
      <c r="AE3" s="6"/>
      <c r="AF3" s="6"/>
      <c r="AG3" s="7"/>
      <c r="AH3" s="7"/>
      <c r="AI3" s="373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</row>
    <row r="4" ht="16.5" spans="1:109">
      <c r="A4" s="11"/>
      <c r="B4" s="12"/>
      <c r="C4" s="380" t="s">
        <v>3</v>
      </c>
      <c r="D4" s="4"/>
      <c r="E4" s="4"/>
      <c r="F4" s="37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6"/>
      <c r="U4" s="6"/>
      <c r="V4" s="7"/>
      <c r="W4" s="7"/>
      <c r="X4" s="7"/>
      <c r="Y4" s="7"/>
      <c r="Z4" s="7"/>
      <c r="AA4" s="7"/>
      <c r="AB4" s="7"/>
      <c r="AC4" s="7"/>
      <c r="AD4" s="7"/>
      <c r="AE4" s="6"/>
      <c r="AF4" s="6"/>
      <c r="AG4" s="7"/>
      <c r="AH4" s="7"/>
      <c r="AI4" s="373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</row>
    <row r="5" ht="15.75" spans="1:109">
      <c r="A5" s="381" t="s">
        <v>4</v>
      </c>
      <c r="B5" s="4"/>
      <c r="C5" s="4"/>
      <c r="D5" s="4"/>
      <c r="E5" s="4"/>
      <c r="F5" s="37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6"/>
      <c r="U5" s="6"/>
      <c r="V5" s="7"/>
      <c r="W5" s="382" t="str">
        <f t="shared" ref="W5:AB5" si="0">G7</f>
        <v>EES</v>
      </c>
      <c r="X5" s="382" t="str">
        <f t="shared" si="0"/>
        <v>CA</v>
      </c>
      <c r="Y5" s="382" t="str">
        <f t="shared" si="0"/>
        <v>OS</v>
      </c>
      <c r="Z5" s="382" t="str">
        <f t="shared" si="0"/>
        <v>DAA</v>
      </c>
      <c r="AA5" s="382" t="str">
        <f t="shared" si="0"/>
        <v>AIML</v>
      </c>
      <c r="AB5" s="382" t="str">
        <f t="shared" si="0"/>
        <v>PYTHON</v>
      </c>
      <c r="AC5" s="382" t="str" cm="1">
        <f t="array" ref="AC5:AD6">M6:N7</f>
        <v>IT4306</v>
      </c>
      <c r="AD5" s="382" t="str">
        <v>MA4302</v>
      </c>
      <c r="AE5" s="382"/>
      <c r="AF5" s="382"/>
      <c r="AG5" s="7"/>
      <c r="AH5" s="7"/>
      <c r="AI5" s="373"/>
      <c r="AJ5" s="383">
        <f>W7+X7+Y7+Z7+AA7+AB7+AC7+AD7</f>
        <v>23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</row>
    <row r="6" ht="15.75" spans="1:109">
      <c r="A6" s="384" t="s">
        <v>5</v>
      </c>
      <c r="B6" s="385" t="s">
        <v>6</v>
      </c>
      <c r="C6" s="384" t="s">
        <v>7</v>
      </c>
      <c r="D6" s="386" t="s">
        <v>8</v>
      </c>
      <c r="E6" s="386" t="s">
        <v>9</v>
      </c>
      <c r="F6" s="387" t="s">
        <v>10</v>
      </c>
      <c r="G6" s="779" t="s">
        <v>11</v>
      </c>
      <c r="H6" s="780" t="s">
        <v>12</v>
      </c>
      <c r="I6" s="780" t="s">
        <v>13</v>
      </c>
      <c r="J6" s="780" t="s">
        <v>14</v>
      </c>
      <c r="K6" s="780" t="s">
        <v>15</v>
      </c>
      <c r="L6" s="780" t="s">
        <v>16</v>
      </c>
      <c r="M6" s="780" t="s">
        <v>17</v>
      </c>
      <c r="N6" s="780" t="s">
        <v>18</v>
      </c>
      <c r="O6" s="389" t="s">
        <v>19</v>
      </c>
      <c r="P6" s="389" t="s">
        <v>20</v>
      </c>
      <c r="Q6" s="390" t="s">
        <v>21</v>
      </c>
      <c r="R6" s="391" t="s">
        <v>22</v>
      </c>
      <c r="S6" s="392" t="s">
        <v>23</v>
      </c>
      <c r="T6" s="781"/>
      <c r="U6" s="394" t="s">
        <v>24</v>
      </c>
      <c r="V6" s="395" t="s">
        <v>25</v>
      </c>
      <c r="W6" s="396" t="str">
        <f t="shared" ref="W6:AB6" si="1">G6</f>
        <v>ES4301</v>
      </c>
      <c r="X6" s="396" t="str">
        <f t="shared" si="1"/>
        <v>IT4301</v>
      </c>
      <c r="Y6" s="396" t="str">
        <f t="shared" si="1"/>
        <v>IT4302</v>
      </c>
      <c r="Z6" s="396" t="str">
        <f t="shared" si="1"/>
        <v>IT4303</v>
      </c>
      <c r="AA6" s="396" t="str">
        <f t="shared" si="1"/>
        <v>IT4304</v>
      </c>
      <c r="AB6" s="396" t="str">
        <f t="shared" si="1"/>
        <v>IT4305</v>
      </c>
      <c r="AC6" s="404" t="str">
        <v>CCP</v>
      </c>
      <c r="AD6" s="404" t="str">
        <v>DM</v>
      </c>
      <c r="AE6" s="404"/>
      <c r="AF6" s="404"/>
      <c r="AG6" s="397" t="s">
        <v>26</v>
      </c>
      <c r="AH6" s="398" t="s">
        <v>27</v>
      </c>
      <c r="AI6" s="399" t="s">
        <v>22</v>
      </c>
      <c r="AJ6" s="400" t="s">
        <v>28</v>
      </c>
      <c r="AK6" s="6"/>
      <c r="AL6" s="6"/>
      <c r="AM6" s="6"/>
      <c r="AN6" s="6"/>
      <c r="AO6" s="6"/>
      <c r="AP6" s="6"/>
      <c r="AQ6" s="6"/>
      <c r="AR6" s="6"/>
      <c r="AS6" s="6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</row>
    <row r="7" ht="30.75" spans="1:109">
      <c r="A7" s="21"/>
      <c r="B7" s="12"/>
      <c r="C7" s="21"/>
      <c r="D7" s="401"/>
      <c r="E7" s="401"/>
      <c r="F7" s="402"/>
      <c r="G7" s="403" t="s">
        <v>29</v>
      </c>
      <c r="H7" s="782" t="s">
        <v>30</v>
      </c>
      <c r="I7" s="782" t="s">
        <v>31</v>
      </c>
      <c r="J7" s="782" t="s">
        <v>32</v>
      </c>
      <c r="K7" s="782" t="s">
        <v>33</v>
      </c>
      <c r="L7" s="782" t="s">
        <v>34</v>
      </c>
      <c r="M7" s="783" t="s">
        <v>35</v>
      </c>
      <c r="N7" s="783" t="s">
        <v>36</v>
      </c>
      <c r="O7" s="405"/>
      <c r="P7" s="405"/>
      <c r="Q7" s="784"/>
      <c r="R7" s="405"/>
      <c r="S7" s="12"/>
      <c r="T7" s="6"/>
      <c r="U7" s="21"/>
      <c r="V7" s="12"/>
      <c r="W7" s="396">
        <v>1</v>
      </c>
      <c r="X7" s="404">
        <v>4</v>
      </c>
      <c r="Y7" s="404">
        <v>4</v>
      </c>
      <c r="Z7" s="404">
        <v>4</v>
      </c>
      <c r="AA7" s="404">
        <v>3</v>
      </c>
      <c r="AB7" s="404">
        <v>1</v>
      </c>
      <c r="AC7" s="404">
        <v>3</v>
      </c>
      <c r="AD7" s="404">
        <v>3</v>
      </c>
      <c r="AE7" s="404"/>
      <c r="AF7" s="404"/>
      <c r="AG7" s="21"/>
      <c r="AH7" s="21"/>
      <c r="AI7" s="405"/>
      <c r="AJ7" s="21"/>
      <c r="AK7" s="406">
        <v>180</v>
      </c>
      <c r="AL7" s="407">
        <v>160</v>
      </c>
      <c r="AM7" s="407">
        <v>140</v>
      </c>
      <c r="AN7" s="407">
        <v>120</v>
      </c>
      <c r="AO7" s="407">
        <v>110</v>
      </c>
      <c r="AP7" s="407">
        <v>100</v>
      </c>
      <c r="AQ7" s="407" t="s">
        <v>37</v>
      </c>
      <c r="AR7" s="6"/>
      <c r="AS7" s="408">
        <f t="shared" ref="AS7:AY7" si="2">AK7</f>
        <v>180</v>
      </c>
      <c r="AT7" s="408">
        <f t="shared" si="2"/>
        <v>160</v>
      </c>
      <c r="AU7" s="408">
        <f t="shared" si="2"/>
        <v>140</v>
      </c>
      <c r="AV7" s="408">
        <f t="shared" si="2"/>
        <v>120</v>
      </c>
      <c r="AW7" s="408">
        <f t="shared" si="2"/>
        <v>110</v>
      </c>
      <c r="AX7" s="408">
        <f t="shared" si="2"/>
        <v>100</v>
      </c>
      <c r="AY7" s="408" t="str">
        <f t="shared" si="2"/>
        <v>&lt;100</v>
      </c>
      <c r="AZ7" s="409" t="s">
        <v>9</v>
      </c>
      <c r="BA7" s="409" t="s">
        <v>25</v>
      </c>
      <c r="BB7" s="409" t="s">
        <v>38</v>
      </c>
      <c r="BC7" s="409" t="s">
        <v>39</v>
      </c>
      <c r="BD7" s="409" t="s">
        <v>36</v>
      </c>
      <c r="BE7" s="409" t="s">
        <v>40</v>
      </c>
      <c r="BF7" s="409"/>
      <c r="BG7" s="409" t="s">
        <v>38</v>
      </c>
      <c r="BH7" s="409" t="s">
        <v>39</v>
      </c>
      <c r="BI7" s="409" t="s">
        <v>36</v>
      </c>
      <c r="BJ7" s="409" t="s">
        <v>40</v>
      </c>
      <c r="BK7" s="409" t="s">
        <v>41</v>
      </c>
      <c r="BL7" s="409" t="s">
        <v>42</v>
      </c>
      <c r="BM7" s="7"/>
      <c r="BN7" s="7"/>
      <c r="BO7" s="7"/>
      <c r="BP7" s="410" t="s">
        <v>43</v>
      </c>
      <c r="BQ7" s="410" t="s">
        <v>44</v>
      </c>
      <c r="BR7" s="410" t="s">
        <v>45</v>
      </c>
      <c r="BS7" s="410" t="s">
        <v>46</v>
      </c>
      <c r="BT7" s="410" t="s">
        <v>47</v>
      </c>
      <c r="BU7" s="410" t="s">
        <v>48</v>
      </c>
      <c r="BV7" s="410" t="s">
        <v>49</v>
      </c>
      <c r="BW7" s="410" t="s">
        <v>50</v>
      </c>
      <c r="BX7" s="409"/>
      <c r="BY7" s="410" t="s">
        <v>43</v>
      </c>
      <c r="BZ7" s="410" t="s">
        <v>44</v>
      </c>
      <c r="CA7" s="410" t="s">
        <v>45</v>
      </c>
      <c r="CB7" s="410" t="s">
        <v>46</v>
      </c>
      <c r="CC7" s="410" t="s">
        <v>47</v>
      </c>
      <c r="CD7" s="410" t="s">
        <v>48</v>
      </c>
      <c r="CE7" s="410" t="s">
        <v>49</v>
      </c>
      <c r="CF7" s="410" t="s">
        <v>50</v>
      </c>
      <c r="CG7" s="410" t="s">
        <v>41</v>
      </c>
      <c r="CH7" s="410" t="s">
        <v>42</v>
      </c>
      <c r="CI7" s="7"/>
      <c r="CJ7" s="7"/>
      <c r="CK7" s="409" t="str">
        <f t="shared" ref="CK7:CP7" si="3">G6</f>
        <v>ES4301</v>
      </c>
      <c r="CL7" s="409" t="str">
        <f t="shared" si="3"/>
        <v>IT4301</v>
      </c>
      <c r="CM7" s="409" t="str">
        <f t="shared" si="3"/>
        <v>IT4302</v>
      </c>
      <c r="CN7" s="409" t="str">
        <f t="shared" si="3"/>
        <v>IT4303</v>
      </c>
      <c r="CO7" s="409" t="str">
        <f t="shared" si="3"/>
        <v>IT4304</v>
      </c>
      <c r="CP7" s="409" t="str">
        <f t="shared" si="3"/>
        <v>IT4305</v>
      </c>
      <c r="CQ7" s="409" t="str" cm="1">
        <f t="array" ref="CQ7:CR7">M6:N6</f>
        <v>IT4306</v>
      </c>
      <c r="CR7" s="409" t="str">
        <v>MA4302</v>
      </c>
      <c r="CS7" s="409"/>
      <c r="CT7" s="409" t="s">
        <v>51</v>
      </c>
      <c r="CU7" s="409" t="str">
        <f t="shared" ref="CU7:CW7" si="4">A6</f>
        <v>Sno</v>
      </c>
      <c r="CV7" s="372" t="str">
        <f t="shared" si="4"/>
        <v>Reg No</v>
      </c>
      <c r="CW7" s="409" t="str">
        <f t="shared" si="4"/>
        <v>Name of the Students</v>
      </c>
      <c r="CX7" s="409" t="s">
        <v>52</v>
      </c>
      <c r="CY7" s="411" t="s">
        <v>53</v>
      </c>
      <c r="CZ7" s="7"/>
      <c r="DA7" s="412" t="s">
        <v>54</v>
      </c>
      <c r="DB7" s="412" t="s">
        <v>55</v>
      </c>
      <c r="DC7" s="7"/>
      <c r="DD7" s="7"/>
      <c r="DE7" s="7"/>
    </row>
    <row r="8" ht="24.75" customHeight="1" spans="1:109">
      <c r="A8" s="413">
        <v>1</v>
      </c>
      <c r="B8" s="785" t="s">
        <v>56</v>
      </c>
      <c r="C8" s="786" t="s">
        <v>57</v>
      </c>
      <c r="D8" s="787" t="s">
        <v>42</v>
      </c>
      <c r="E8" s="787" t="s">
        <v>54</v>
      </c>
      <c r="F8" s="788"/>
      <c r="G8" s="779" t="s">
        <v>58</v>
      </c>
      <c r="H8" s="780" t="s">
        <v>59</v>
      </c>
      <c r="I8" s="780" t="s">
        <v>58</v>
      </c>
      <c r="J8" s="780" t="s">
        <v>60</v>
      </c>
      <c r="K8" s="780" t="s">
        <v>58</v>
      </c>
      <c r="L8" s="780" t="s">
        <v>61</v>
      </c>
      <c r="M8" s="780" t="s">
        <v>58</v>
      </c>
      <c r="N8" s="780" t="s">
        <v>59</v>
      </c>
      <c r="O8" s="421">
        <f>COUNTIF(G8:N8,"U")+COUNTIF(G8:N8,"UA")+COUNTIF(G8:N8,"WH")</f>
        <v>0</v>
      </c>
      <c r="P8" s="422"/>
      <c r="Q8" s="423">
        <f t="shared" ref="Q8:Q71" si="5">AH8</f>
        <v>23</v>
      </c>
      <c r="R8" s="789">
        <v>8.68</v>
      </c>
      <c r="S8" s="425"/>
      <c r="T8" s="426"/>
      <c r="U8" s="427"/>
      <c r="V8" s="428" t="s">
        <v>62</v>
      </c>
      <c r="W8" s="429">
        <f>IF(G8="O",10,IF(G8="A+",9,IF(G8="A",8,IF(G8="B+",7,IF(G8="B",6,IF(G8="C",5,IF(G8="RA",0,IF(G8="U",0,IF(G8="UA",0,0)))))))))</f>
        <v>10</v>
      </c>
      <c r="X8" s="429">
        <f t="shared" ref="X8:AD8" si="6">IF(H8="O",10,IF(H8="A+",9,IF(H8="A",8,IF(H8="B+",7,IF(H8="B",6,IF(H8="C",5,IF(H8="RA",0,IF(H8="U",0,IF(H8="UA",0,0)))))))))</f>
        <v>7</v>
      </c>
      <c r="Y8" s="429">
        <f t="shared" si="6"/>
        <v>10</v>
      </c>
      <c r="Z8" s="429">
        <f t="shared" si="6"/>
        <v>9</v>
      </c>
      <c r="AA8" s="429">
        <f t="shared" si="6"/>
        <v>10</v>
      </c>
      <c r="AB8" s="429">
        <f t="shared" si="6"/>
        <v>8</v>
      </c>
      <c r="AC8" s="429">
        <f t="shared" si="6"/>
        <v>10</v>
      </c>
      <c r="AD8" s="429">
        <f t="shared" si="6"/>
        <v>7</v>
      </c>
      <c r="AE8" s="429"/>
      <c r="AF8" s="429"/>
      <c r="AG8" s="430">
        <f>(W8*W$7)+(X8*X$7)+(Y8*Y$7)+(Z8*Z$7)+(AA8*AA$7)+(AB8*AB$7)+(AC8*AC$7)+(AD8*AD$7)</f>
        <v>203</v>
      </c>
      <c r="AH8" s="430">
        <f>IF(W8=0,0,W$7)+IF(X8=0,0,X$7)+IF(Y8=0,0,Y$7)+IF(Z8=0,0,Z$7)+IF(AA8=0,0,AA$7)+IF(AB8=0,0,AB$7)+IF(AC8=0,0,AC$7)+IF(AD8=0,0,AD$7)</f>
        <v>23</v>
      </c>
      <c r="AI8" s="431">
        <f t="shared" ref="AI8:AI71" si="7">IF(AH8=0,0,AG8/AH8)</f>
        <v>8.82608695652174</v>
      </c>
      <c r="AJ8" s="408" t="str">
        <f>IF(AH8=23,"P","F")</f>
        <v>P</v>
      </c>
      <c r="AK8" s="408">
        <f t="shared" ref="AK8:AK71" si="8">IF(F8&gt;179,1,0)</f>
        <v>0</v>
      </c>
      <c r="AL8" s="408">
        <f t="shared" ref="AL8:AL71" si="9">IF(F8&gt;159,1,0)-AK8</f>
        <v>0</v>
      </c>
      <c r="AM8" s="408">
        <f t="shared" ref="AM8:AM71" si="10">IF(F8&gt;139,1,0)-(AK8+AL8)</f>
        <v>0</v>
      </c>
      <c r="AN8" s="408">
        <f t="shared" ref="AN8:AN71" si="11">IF(F8&gt;119,1,0)-(AK8+AL8+AM8)</f>
        <v>0</v>
      </c>
      <c r="AO8" s="408">
        <f t="shared" ref="AO8:AO71" si="12">IF(F8&gt;109,1,0)-(AK8+AL8+AM8+AN8)</f>
        <v>0</v>
      </c>
      <c r="AP8" s="408">
        <f t="shared" ref="AP8:AP71" si="13">IF(F8&gt;=100,1,0)-(AK8+AL8+AM8+AN8+AO8)</f>
        <v>0</v>
      </c>
      <c r="AQ8" s="408">
        <f t="shared" ref="AQ8:AQ71" si="14">IF(F8&lt;100,1,0)</f>
        <v>1</v>
      </c>
      <c r="AR8" s="6"/>
      <c r="AS8" s="408">
        <f t="shared" ref="AS8:AS71" si="15">IF(AK8=0,0,AJ8)</f>
        <v>0</v>
      </c>
      <c r="AT8" s="408">
        <f t="shared" ref="AT8:AT71" si="16">IF(AL8=0,0,AJ8)</f>
        <v>0</v>
      </c>
      <c r="AU8" s="408">
        <f t="shared" ref="AU8:AU71" si="17">IF(AM8=0,0,AJ8)</f>
        <v>0</v>
      </c>
      <c r="AV8" s="408">
        <f t="shared" ref="AV8:AV71" si="18">IF(AN8=0,0,AJ8)</f>
        <v>0</v>
      </c>
      <c r="AW8" s="408">
        <f t="shared" ref="AW8:AW71" si="19">IF(AO8=0,0,AJ8)</f>
        <v>0</v>
      </c>
      <c r="AX8" s="408">
        <f t="shared" ref="AX8:AX71" si="20">IF(AP8=0,0,AJ8)</f>
        <v>0</v>
      </c>
      <c r="AY8" s="408" t="str">
        <f t="shared" ref="AY8:AY71" si="21">IF(AQ8=0,0,AJ8)</f>
        <v>P</v>
      </c>
      <c r="AZ8" s="409" t="str">
        <f t="shared" ref="AZ8:AZ71" si="22">CONCATENATE(E8,D8)</f>
        <v>HF</v>
      </c>
      <c r="BA8" s="409" t="str">
        <f t="shared" ref="BA8:BA71" si="23">CONCATENATE(AZ8,V8)</f>
        <v>HFT</v>
      </c>
      <c r="BB8" s="409" t="str">
        <f t="shared" ref="BB8:BB71" si="24">IF(AZ8="HM",AJ8,"#")</f>
        <v>#</v>
      </c>
      <c r="BC8" s="409" t="str">
        <f t="shared" ref="BC8:BC71" si="25">IF(AZ8="HF",AJ8,"#")</f>
        <v>P</v>
      </c>
      <c r="BD8" s="409" t="str">
        <f t="shared" ref="BD8:BD71" si="26">IF(AZ8="DM",AJ8,"#")</f>
        <v>#</v>
      </c>
      <c r="BE8" s="409" t="str">
        <f t="shared" ref="BE8:BE71" si="27">IF(AZ8="DF",AJ8,"#")</f>
        <v>#</v>
      </c>
      <c r="BF8" s="409"/>
      <c r="BG8" s="409" t="str">
        <f t="shared" ref="BG8:BG71" si="28">IF(AZ8="HM",O8,"#")</f>
        <v>#</v>
      </c>
      <c r="BH8" s="409">
        <f t="shared" ref="BH8:BH71" si="29">IF(AZ8="HF",O8,"#")</f>
        <v>0</v>
      </c>
      <c r="BI8" s="409" t="str">
        <f t="shared" ref="BI8:BI71" si="30">IF(AZ8="DM",O8,"#")</f>
        <v>#</v>
      </c>
      <c r="BJ8" s="409" t="str">
        <f t="shared" ref="BJ8:BJ71" si="31">IF(AZ8="DF",O8,"#")</f>
        <v>#</v>
      </c>
      <c r="BK8" s="409" t="str">
        <f t="shared" ref="BK8:BK71" si="32">IF(D8="M",O8,"#")</f>
        <v>#</v>
      </c>
      <c r="BL8" s="409">
        <f t="shared" ref="BL8:BL71" si="33">IF(D8="F",O8,"#")</f>
        <v>0</v>
      </c>
      <c r="BM8" s="7"/>
      <c r="BN8" s="7"/>
      <c r="BO8" s="7"/>
      <c r="BP8" s="409" t="str">
        <f t="shared" ref="BP8:BP71" si="34">IF(BA8="HMT",AJ8,"#")</f>
        <v>#</v>
      </c>
      <c r="BQ8" s="409" t="str">
        <f t="shared" ref="BQ8:BQ71" si="35">IF(BA8="HFT",AJ8,"#")</f>
        <v>P</v>
      </c>
      <c r="BR8" s="409" t="str">
        <f t="shared" ref="BR8:BR71" si="36">IF(BA8="DMT",AJ8,"#")</f>
        <v>#</v>
      </c>
      <c r="BS8" s="409" t="str">
        <f t="shared" ref="BS8:BS71" si="37">IF(BA8="DFT",AJ8,"#")</f>
        <v>#</v>
      </c>
      <c r="BT8" s="409" t="str">
        <f t="shared" ref="BT8:BT71" si="38">IF(BA8="HMNT",AJ8,"#")</f>
        <v>#</v>
      </c>
      <c r="BU8" s="409" t="str">
        <f t="shared" ref="BU8:BU71" si="39">IF(BA8="HFNT",AJ8,"#")</f>
        <v>#</v>
      </c>
      <c r="BV8" s="409" t="str">
        <f t="shared" ref="BV8:BV71" si="40">IF(BA8="DMNT",AJ8,"#")</f>
        <v>#</v>
      </c>
      <c r="BW8" s="409" t="str">
        <f t="shared" ref="BW8:BW71" si="41">IF(BA8="DFNT",AJ8,"#")</f>
        <v>#</v>
      </c>
      <c r="BX8" s="409"/>
      <c r="BY8" s="409" t="str">
        <f t="shared" ref="BY8:BY71" si="42">IF(BA8="HMT",O8,"#")</f>
        <v>#</v>
      </c>
      <c r="BZ8" s="409">
        <f t="shared" ref="BZ8:BZ71" si="43">IF(BA8="HFT",O8,"#")</f>
        <v>0</v>
      </c>
      <c r="CA8" s="409" t="str">
        <f t="shared" ref="CA8:CA71" si="44">IF(BA8="DMT",O8,"#")</f>
        <v>#</v>
      </c>
      <c r="CB8" s="409" t="str">
        <f t="shared" ref="CB8:CB71" si="45">IF(BA8="DFT",O8,"#")</f>
        <v>#</v>
      </c>
      <c r="CC8" s="409" t="str">
        <f t="shared" ref="CC8:CC71" si="46">IF(BA8="HMNT",O8,"#")</f>
        <v>#</v>
      </c>
      <c r="CD8" s="409" t="str">
        <f t="shared" ref="CD8:CD71" si="47">IF(BA8="HFNT",O8,"#")</f>
        <v>#</v>
      </c>
      <c r="CE8" s="409" t="str">
        <f t="shared" ref="CE8:CE71" si="48">IF(BA8="DMNT",O8,"#")</f>
        <v>#</v>
      </c>
      <c r="CF8" s="409" t="str">
        <f t="shared" ref="CF8:CF71" si="49">IF(BA8="DFNT",O8,"#")</f>
        <v>#</v>
      </c>
      <c r="CG8" s="409" t="str">
        <f t="shared" ref="CG8:CG71" si="50">IF(D8="M",O8,"#")</f>
        <v>#</v>
      </c>
      <c r="CH8" s="409">
        <f t="shared" ref="CH8:CH71" si="51">IF(D8="F",O8,"#")</f>
        <v>0</v>
      </c>
      <c r="CI8" s="7"/>
      <c r="CJ8" s="7"/>
      <c r="CK8" s="409" t="str">
        <f>IF(W8=0,"EEP,"," ")</f>
        <v> </v>
      </c>
      <c r="CL8" s="409" t="str">
        <f>IF(X8=0,"POC,"," ")</f>
        <v> </v>
      </c>
      <c r="CM8" s="409" t="str">
        <f>IF(Y8=0,"DAV,"," ")</f>
        <v> </v>
      </c>
      <c r="CN8" s="409" t="str">
        <f>IF(Z8=0,"EP,"," ")</f>
        <v> </v>
      </c>
      <c r="CO8" s="409" t="str">
        <f>IF(AA8=0,"MAD,"," ")</f>
        <v> </v>
      </c>
      <c r="CP8" s="409" t="str">
        <f>IF(AB8=0,"CCP,"," ")</f>
        <v> </v>
      </c>
      <c r="CQ8" s="409" t="str">
        <f>IF(AC8=0,"UIUX,"," ")</f>
        <v> </v>
      </c>
      <c r="CR8" s="409" t="str">
        <f>IF(AD8=0,"DEV,"," ")</f>
        <v> </v>
      </c>
      <c r="CS8" s="409"/>
      <c r="CT8" s="409">
        <f t="shared" ref="CT8:CT71" si="52">O8</f>
        <v>0</v>
      </c>
      <c r="CU8" s="409">
        <f t="shared" ref="CU8:CW8" si="53">A8</f>
        <v>1</v>
      </c>
      <c r="CV8" s="372" t="str">
        <f t="shared" si="53"/>
        <v>24IT0001</v>
      </c>
      <c r="CW8" s="432" t="str">
        <f t="shared" si="53"/>
        <v>ABARNA G</v>
      </c>
      <c r="CX8" s="433" t="str">
        <f t="shared" ref="CX8:CX68" si="54">CONCATENATE(CK8,CL8,CM8,CN8,CO8,CP8,CQ8,CR8,CS8)</f>
        <v>        </v>
      </c>
      <c r="CY8" s="409">
        <f t="shared" ref="CY8:CY71" si="55">CT8</f>
        <v>0</v>
      </c>
      <c r="CZ8" s="7"/>
      <c r="DA8" s="409">
        <f t="shared" ref="DA8:DA71" si="56">IF(E8="H",O8,"#")</f>
        <v>0</v>
      </c>
      <c r="DB8" s="409" t="str">
        <f t="shared" ref="DB8:DB71" si="57">IF(E8="D",O8,"#")</f>
        <v>#</v>
      </c>
      <c r="DC8" s="7"/>
      <c r="DD8" s="7"/>
      <c r="DE8" s="7"/>
    </row>
    <row r="9" ht="24.75" customHeight="1" spans="1:109">
      <c r="A9" s="413">
        <v>2</v>
      </c>
      <c r="B9" s="790" t="s">
        <v>63</v>
      </c>
      <c r="C9" s="791" t="s">
        <v>64</v>
      </c>
      <c r="D9" s="787" t="s">
        <v>41</v>
      </c>
      <c r="E9" s="787" t="s">
        <v>55</v>
      </c>
      <c r="F9" s="788"/>
      <c r="G9" s="792" t="s">
        <v>58</v>
      </c>
      <c r="H9" s="793" t="s">
        <v>59</v>
      </c>
      <c r="I9" s="793" t="s">
        <v>61</v>
      </c>
      <c r="J9" s="793" t="s">
        <v>60</v>
      </c>
      <c r="K9" s="793" t="s">
        <v>58</v>
      </c>
      <c r="L9" s="793" t="s">
        <v>61</v>
      </c>
      <c r="M9" s="793" t="s">
        <v>58</v>
      </c>
      <c r="N9" s="793" t="s">
        <v>59</v>
      </c>
      <c r="O9" s="421">
        <f t="shared" ref="O9:O72" si="58">COUNTIF(G9:N9,"U")+COUNTIF(G9:N9,"UA")+COUNTIF(G9:N9,"WH")</f>
        <v>0</v>
      </c>
      <c r="P9" s="422"/>
      <c r="Q9" s="423">
        <f t="shared" si="5"/>
        <v>23</v>
      </c>
      <c r="R9" s="794">
        <v>8.36</v>
      </c>
      <c r="S9" s="425"/>
      <c r="T9" s="426"/>
      <c r="U9" s="427"/>
      <c r="V9" s="428" t="s">
        <v>62</v>
      </c>
      <c r="W9" s="429">
        <f t="shared" ref="W9:W40" si="59">IF(G9="O",10,IF(G9="A+",9,IF(G9="A",8,IF(G9="B+",7,IF(G9="B",6,IF(G9="C",5,IF(G9="RA",0,IF(G9="U",0,IF(G9="UA",0,0)))))))))</f>
        <v>10</v>
      </c>
      <c r="X9" s="429">
        <f t="shared" ref="X9:X40" si="60">IF(H9="O",10,IF(H9="A+",9,IF(H9="A",8,IF(H9="B+",7,IF(H9="B",6,IF(H9="C",5,IF(H9="RA",0,IF(H9="U",0,IF(H9="UA",0,0)))))))))</f>
        <v>7</v>
      </c>
      <c r="Y9" s="429">
        <f t="shared" ref="Y9:Y40" si="61">IF(I9="O",10,IF(I9="A+",9,IF(I9="A",8,IF(I9="B+",7,IF(I9="B",6,IF(I9="C",5,IF(I9="RA",0,IF(I9="U",0,IF(I9="UA",0,0)))))))))</f>
        <v>8</v>
      </c>
      <c r="Z9" s="429">
        <f t="shared" ref="Z9:Z40" si="62">IF(J9="O",10,IF(J9="A+",9,IF(J9="A",8,IF(J9="B+",7,IF(J9="B",6,IF(J9="C",5,IF(J9="RA",0,IF(J9="U",0,IF(J9="UA",0,0)))))))))</f>
        <v>9</v>
      </c>
      <c r="AA9" s="429">
        <f t="shared" ref="AA9:AA40" si="63">IF(K9="O",10,IF(K9="A+",9,IF(K9="A",8,IF(K9="B+",7,IF(K9="B",6,IF(K9="C",5,IF(K9="RA",0,IF(K9="U",0,IF(K9="UA",0,0)))))))))</f>
        <v>10</v>
      </c>
      <c r="AB9" s="429">
        <f t="shared" ref="AB9:AB40" si="64">IF(L9="O",10,IF(L9="A+",9,IF(L9="A",8,IF(L9="B+",7,IF(L9="B",6,IF(L9="C",5,IF(L9="RA",0,IF(L9="U",0,IF(L9="UA",0,0)))))))))</f>
        <v>8</v>
      </c>
      <c r="AC9" s="429">
        <f t="shared" ref="AC9:AC40" si="65">IF(M9="O",10,IF(M9="A+",9,IF(M9="A",8,IF(M9="B+",7,IF(M9="B",6,IF(M9="C",5,IF(M9="RA",0,IF(M9="U",0,IF(M9="UA",0,0)))))))))</f>
        <v>10</v>
      </c>
      <c r="AD9" s="429">
        <f t="shared" ref="AD9:AD40" si="66">IF(N9="O",10,IF(N9="A+",9,IF(N9="A",8,IF(N9="B+",7,IF(N9="B",6,IF(N9="C",5,IF(N9="RA",0,IF(N9="U",0,IF(N9="UA",0,0)))))))))</f>
        <v>7</v>
      </c>
      <c r="AE9" s="429"/>
      <c r="AF9" s="429"/>
      <c r="AG9" s="430">
        <f t="shared" ref="AG9:AG40" si="67">(W9*W$7)+(X9*X$7)+(Y9*Y$7)+(Z9*Z$7)+(AA9*AA$7)+(AB9*AB$7)+(AC9*AC$7)+(AD9*AD$7)</f>
        <v>195</v>
      </c>
      <c r="AH9" s="430">
        <f t="shared" ref="AH9:AH40" si="68">IF(W9=0,0,W$7)+IF(X9=0,0,X$7)+IF(Y9=0,0,Y$7)+IF(Z9=0,0,Z$7)+IF(AA9=0,0,AA$7)+IF(AB9=0,0,AB$7)+IF(AC9=0,0,AC$7)+IF(AD9=0,0,AD$7)</f>
        <v>23</v>
      </c>
      <c r="AI9" s="431">
        <f t="shared" si="7"/>
        <v>8.47826086956522</v>
      </c>
      <c r="AJ9" s="408" t="str">
        <f t="shared" ref="AJ9:AJ40" si="69">IF(AH9=23,"P","F")</f>
        <v>P</v>
      </c>
      <c r="AK9" s="408">
        <f t="shared" si="8"/>
        <v>0</v>
      </c>
      <c r="AL9" s="408">
        <f t="shared" si="9"/>
        <v>0</v>
      </c>
      <c r="AM9" s="408">
        <f t="shared" si="10"/>
        <v>0</v>
      </c>
      <c r="AN9" s="408">
        <f t="shared" si="11"/>
        <v>0</v>
      </c>
      <c r="AO9" s="408">
        <f t="shared" si="12"/>
        <v>0</v>
      </c>
      <c r="AP9" s="408">
        <f t="shared" si="13"/>
        <v>0</v>
      </c>
      <c r="AQ9" s="408">
        <f t="shared" si="14"/>
        <v>1</v>
      </c>
      <c r="AR9" s="6"/>
      <c r="AS9" s="408">
        <f t="shared" si="15"/>
        <v>0</v>
      </c>
      <c r="AT9" s="408">
        <f t="shared" si="16"/>
        <v>0</v>
      </c>
      <c r="AU9" s="408">
        <f t="shared" si="17"/>
        <v>0</v>
      </c>
      <c r="AV9" s="408">
        <f t="shared" si="18"/>
        <v>0</v>
      </c>
      <c r="AW9" s="408">
        <f t="shared" si="19"/>
        <v>0</v>
      </c>
      <c r="AX9" s="408">
        <f t="shared" si="20"/>
        <v>0</v>
      </c>
      <c r="AY9" s="408" t="str">
        <f t="shared" si="21"/>
        <v>P</v>
      </c>
      <c r="AZ9" s="409" t="str">
        <f t="shared" si="22"/>
        <v>DM</v>
      </c>
      <c r="BA9" s="409" t="str">
        <f t="shared" si="23"/>
        <v>DMT</v>
      </c>
      <c r="BB9" s="409" t="str">
        <f t="shared" si="24"/>
        <v>#</v>
      </c>
      <c r="BC9" s="409" t="str">
        <f t="shared" si="25"/>
        <v>#</v>
      </c>
      <c r="BD9" s="409" t="str">
        <f t="shared" si="26"/>
        <v>P</v>
      </c>
      <c r="BE9" s="409" t="str">
        <f t="shared" si="27"/>
        <v>#</v>
      </c>
      <c r="BF9" s="409"/>
      <c r="BG9" s="409" t="str">
        <f t="shared" si="28"/>
        <v>#</v>
      </c>
      <c r="BH9" s="409" t="str">
        <f t="shared" si="29"/>
        <v>#</v>
      </c>
      <c r="BI9" s="409">
        <f t="shared" si="30"/>
        <v>0</v>
      </c>
      <c r="BJ9" s="409" t="str">
        <f t="shared" si="31"/>
        <v>#</v>
      </c>
      <c r="BK9" s="409">
        <f t="shared" si="32"/>
        <v>0</v>
      </c>
      <c r="BL9" s="409" t="str">
        <f t="shared" si="33"/>
        <v>#</v>
      </c>
      <c r="BM9" s="7"/>
      <c r="BN9" s="7"/>
      <c r="BO9" s="7"/>
      <c r="BP9" s="409" t="str">
        <f t="shared" si="34"/>
        <v>#</v>
      </c>
      <c r="BQ9" s="409" t="str">
        <f t="shared" si="35"/>
        <v>#</v>
      </c>
      <c r="BR9" s="409" t="str">
        <f t="shared" si="36"/>
        <v>P</v>
      </c>
      <c r="BS9" s="409" t="str">
        <f t="shared" si="37"/>
        <v>#</v>
      </c>
      <c r="BT9" s="409" t="str">
        <f t="shared" si="38"/>
        <v>#</v>
      </c>
      <c r="BU9" s="409" t="str">
        <f t="shared" si="39"/>
        <v>#</v>
      </c>
      <c r="BV9" s="409" t="str">
        <f t="shared" si="40"/>
        <v>#</v>
      </c>
      <c r="BW9" s="409" t="str">
        <f t="shared" si="41"/>
        <v>#</v>
      </c>
      <c r="BX9" s="409"/>
      <c r="BY9" s="409" t="str">
        <f t="shared" si="42"/>
        <v>#</v>
      </c>
      <c r="BZ9" s="409" t="str">
        <f t="shared" si="43"/>
        <v>#</v>
      </c>
      <c r="CA9" s="409">
        <f t="shared" si="44"/>
        <v>0</v>
      </c>
      <c r="CB9" s="409" t="str">
        <f t="shared" si="45"/>
        <v>#</v>
      </c>
      <c r="CC9" s="409" t="str">
        <f t="shared" si="46"/>
        <v>#</v>
      </c>
      <c r="CD9" s="409" t="str">
        <f t="shared" si="47"/>
        <v>#</v>
      </c>
      <c r="CE9" s="409" t="str">
        <f t="shared" si="48"/>
        <v>#</v>
      </c>
      <c r="CF9" s="409" t="str">
        <f t="shared" si="49"/>
        <v>#</v>
      </c>
      <c r="CG9" s="409">
        <f t="shared" si="50"/>
        <v>0</v>
      </c>
      <c r="CH9" s="409" t="str">
        <f t="shared" si="51"/>
        <v>#</v>
      </c>
      <c r="CI9" s="7"/>
      <c r="CJ9" s="7"/>
      <c r="CK9" s="409" t="str">
        <f t="shared" ref="CK9:CK40" si="70">IF(W9=0,"EEP,"," ")</f>
        <v> </v>
      </c>
      <c r="CL9" s="409" t="str">
        <f t="shared" ref="CL9:CL40" si="71">IF(X9=0,"POC,"," ")</f>
        <v> </v>
      </c>
      <c r="CM9" s="409" t="str">
        <f t="shared" ref="CM9:CM40" si="72">IF(Y9=0,"DAV,"," ")</f>
        <v> </v>
      </c>
      <c r="CN9" s="409" t="str">
        <f t="shared" ref="CN9:CN40" si="73">IF(Z9=0,"EP,"," ")</f>
        <v> </v>
      </c>
      <c r="CO9" s="409" t="str">
        <f t="shared" ref="CO9:CO40" si="74">IF(AA9=0,"MAD,"," ")</f>
        <v> </v>
      </c>
      <c r="CP9" s="409" t="str">
        <f t="shared" ref="CP9:CP40" si="75">IF(AB9=0,"CCP,"," ")</f>
        <v> </v>
      </c>
      <c r="CQ9" s="409" t="str">
        <f t="shared" ref="CQ9:CQ40" si="76">IF(AC9=0,"UIUX,"," ")</f>
        <v> </v>
      </c>
      <c r="CR9" s="409" t="str">
        <f t="shared" ref="CR9:CR40" si="77">IF(AD9=0,"DEV,"," ")</f>
        <v> </v>
      </c>
      <c r="CS9" s="409"/>
      <c r="CT9" s="409">
        <f t="shared" si="52"/>
        <v>0</v>
      </c>
      <c r="CU9" s="409">
        <f t="shared" ref="CU9:CW9" si="78">A9</f>
        <v>2</v>
      </c>
      <c r="CV9" s="372" t="str">
        <f t="shared" si="78"/>
        <v>24IT0002</v>
      </c>
      <c r="CW9" s="432" t="str">
        <f t="shared" si="78"/>
        <v>ABHIJEETH V N</v>
      </c>
      <c r="CX9" s="433" t="str">
        <f t="shared" si="54"/>
        <v>        </v>
      </c>
      <c r="CY9" s="409">
        <f t="shared" si="55"/>
        <v>0</v>
      </c>
      <c r="CZ9" s="7"/>
      <c r="DA9" s="409" t="str">
        <f t="shared" si="56"/>
        <v>#</v>
      </c>
      <c r="DB9" s="409">
        <f t="shared" si="57"/>
        <v>0</v>
      </c>
      <c r="DC9" s="7"/>
      <c r="DD9" s="7"/>
      <c r="DE9" s="7"/>
    </row>
    <row r="10" ht="24.75" customHeight="1" spans="1:109">
      <c r="A10" s="413">
        <v>3</v>
      </c>
      <c r="B10" s="790" t="s">
        <v>65</v>
      </c>
      <c r="C10" s="791" t="s">
        <v>66</v>
      </c>
      <c r="D10" s="787" t="s">
        <v>41</v>
      </c>
      <c r="E10" s="787" t="s">
        <v>54</v>
      </c>
      <c r="F10" s="788"/>
      <c r="G10" s="792" t="s">
        <v>58</v>
      </c>
      <c r="H10" s="793" t="s">
        <v>59</v>
      </c>
      <c r="I10" s="793" t="s">
        <v>61</v>
      </c>
      <c r="J10" s="793" t="s">
        <v>58</v>
      </c>
      <c r="K10" s="793" t="s">
        <v>58</v>
      </c>
      <c r="L10" s="793" t="s">
        <v>61</v>
      </c>
      <c r="M10" s="793" t="s">
        <v>58</v>
      </c>
      <c r="N10" s="793" t="s">
        <v>59</v>
      </c>
      <c r="O10" s="421">
        <f t="shared" si="58"/>
        <v>0</v>
      </c>
      <c r="P10" s="422"/>
      <c r="Q10" s="423">
        <f t="shared" si="5"/>
        <v>23</v>
      </c>
      <c r="R10" s="795">
        <v>8.52</v>
      </c>
      <c r="S10" s="425"/>
      <c r="T10" s="426"/>
      <c r="U10" s="427"/>
      <c r="V10" s="428" t="s">
        <v>62</v>
      </c>
      <c r="W10" s="429">
        <f t="shared" si="59"/>
        <v>10</v>
      </c>
      <c r="X10" s="429">
        <f t="shared" si="60"/>
        <v>7</v>
      </c>
      <c r="Y10" s="429">
        <f t="shared" si="61"/>
        <v>8</v>
      </c>
      <c r="Z10" s="429">
        <f t="shared" si="62"/>
        <v>10</v>
      </c>
      <c r="AA10" s="429">
        <f t="shared" si="63"/>
        <v>10</v>
      </c>
      <c r="AB10" s="429">
        <f t="shared" si="64"/>
        <v>8</v>
      </c>
      <c r="AC10" s="429">
        <f t="shared" si="65"/>
        <v>10</v>
      </c>
      <c r="AD10" s="429">
        <f t="shared" si="66"/>
        <v>7</v>
      </c>
      <c r="AE10" s="429"/>
      <c r="AF10" s="429"/>
      <c r="AG10" s="430">
        <f t="shared" si="67"/>
        <v>199</v>
      </c>
      <c r="AH10" s="430">
        <f t="shared" si="68"/>
        <v>23</v>
      </c>
      <c r="AI10" s="431">
        <f t="shared" si="7"/>
        <v>8.65217391304348</v>
      </c>
      <c r="AJ10" s="408" t="str">
        <f t="shared" si="69"/>
        <v>P</v>
      </c>
      <c r="AK10" s="408">
        <f t="shared" si="8"/>
        <v>0</v>
      </c>
      <c r="AL10" s="408">
        <f t="shared" si="9"/>
        <v>0</v>
      </c>
      <c r="AM10" s="408">
        <f t="shared" si="10"/>
        <v>0</v>
      </c>
      <c r="AN10" s="408">
        <f t="shared" si="11"/>
        <v>0</v>
      </c>
      <c r="AO10" s="408">
        <f t="shared" si="12"/>
        <v>0</v>
      </c>
      <c r="AP10" s="408">
        <f t="shared" si="13"/>
        <v>0</v>
      </c>
      <c r="AQ10" s="408">
        <f t="shared" si="14"/>
        <v>1</v>
      </c>
      <c r="AR10" s="6"/>
      <c r="AS10" s="408">
        <f t="shared" si="15"/>
        <v>0</v>
      </c>
      <c r="AT10" s="408">
        <f t="shared" si="16"/>
        <v>0</v>
      </c>
      <c r="AU10" s="408">
        <f t="shared" si="17"/>
        <v>0</v>
      </c>
      <c r="AV10" s="408">
        <f t="shared" si="18"/>
        <v>0</v>
      </c>
      <c r="AW10" s="408">
        <f t="shared" si="19"/>
        <v>0</v>
      </c>
      <c r="AX10" s="408">
        <f t="shared" si="20"/>
        <v>0</v>
      </c>
      <c r="AY10" s="408" t="str">
        <f t="shared" si="21"/>
        <v>P</v>
      </c>
      <c r="AZ10" s="409" t="str">
        <f t="shared" si="22"/>
        <v>HM</v>
      </c>
      <c r="BA10" s="409" t="str">
        <f t="shared" si="23"/>
        <v>HMT</v>
      </c>
      <c r="BB10" s="409" t="str">
        <f t="shared" si="24"/>
        <v>P</v>
      </c>
      <c r="BC10" s="409" t="str">
        <f t="shared" si="25"/>
        <v>#</v>
      </c>
      <c r="BD10" s="409" t="str">
        <f t="shared" si="26"/>
        <v>#</v>
      </c>
      <c r="BE10" s="409" t="str">
        <f t="shared" si="27"/>
        <v>#</v>
      </c>
      <c r="BF10" s="409"/>
      <c r="BG10" s="409">
        <f t="shared" si="28"/>
        <v>0</v>
      </c>
      <c r="BH10" s="409" t="str">
        <f t="shared" si="29"/>
        <v>#</v>
      </c>
      <c r="BI10" s="409" t="str">
        <f t="shared" si="30"/>
        <v>#</v>
      </c>
      <c r="BJ10" s="409" t="str">
        <f t="shared" si="31"/>
        <v>#</v>
      </c>
      <c r="BK10" s="409">
        <f t="shared" si="32"/>
        <v>0</v>
      </c>
      <c r="BL10" s="409" t="str">
        <f t="shared" si="33"/>
        <v>#</v>
      </c>
      <c r="BM10" s="7"/>
      <c r="BN10" s="7"/>
      <c r="BO10" s="7"/>
      <c r="BP10" s="409" t="str">
        <f t="shared" si="34"/>
        <v>P</v>
      </c>
      <c r="BQ10" s="409" t="str">
        <f t="shared" si="35"/>
        <v>#</v>
      </c>
      <c r="BR10" s="409" t="str">
        <f t="shared" si="36"/>
        <v>#</v>
      </c>
      <c r="BS10" s="409" t="str">
        <f t="shared" si="37"/>
        <v>#</v>
      </c>
      <c r="BT10" s="409" t="str">
        <f t="shared" si="38"/>
        <v>#</v>
      </c>
      <c r="BU10" s="409" t="str">
        <f t="shared" si="39"/>
        <v>#</v>
      </c>
      <c r="BV10" s="409" t="str">
        <f t="shared" si="40"/>
        <v>#</v>
      </c>
      <c r="BW10" s="409" t="str">
        <f t="shared" si="41"/>
        <v>#</v>
      </c>
      <c r="BX10" s="409"/>
      <c r="BY10" s="409">
        <f t="shared" si="42"/>
        <v>0</v>
      </c>
      <c r="BZ10" s="409" t="str">
        <f t="shared" si="43"/>
        <v>#</v>
      </c>
      <c r="CA10" s="409" t="str">
        <f t="shared" si="44"/>
        <v>#</v>
      </c>
      <c r="CB10" s="409" t="str">
        <f t="shared" si="45"/>
        <v>#</v>
      </c>
      <c r="CC10" s="409" t="str">
        <f t="shared" si="46"/>
        <v>#</v>
      </c>
      <c r="CD10" s="409" t="str">
        <f t="shared" si="47"/>
        <v>#</v>
      </c>
      <c r="CE10" s="409" t="str">
        <f t="shared" si="48"/>
        <v>#</v>
      </c>
      <c r="CF10" s="409" t="str">
        <f t="shared" si="49"/>
        <v>#</v>
      </c>
      <c r="CG10" s="409">
        <f t="shared" si="50"/>
        <v>0</v>
      </c>
      <c r="CH10" s="409" t="str">
        <f t="shared" si="51"/>
        <v>#</v>
      </c>
      <c r="CI10" s="7"/>
      <c r="CJ10" s="7"/>
      <c r="CK10" s="409" t="str">
        <f t="shared" si="70"/>
        <v> </v>
      </c>
      <c r="CL10" s="409" t="str">
        <f t="shared" si="71"/>
        <v> </v>
      </c>
      <c r="CM10" s="409" t="str">
        <f t="shared" si="72"/>
        <v> </v>
      </c>
      <c r="CN10" s="409" t="str">
        <f t="shared" si="73"/>
        <v> </v>
      </c>
      <c r="CO10" s="409" t="str">
        <f t="shared" si="74"/>
        <v> </v>
      </c>
      <c r="CP10" s="409" t="str">
        <f t="shared" si="75"/>
        <v> </v>
      </c>
      <c r="CQ10" s="409" t="str">
        <f t="shared" si="76"/>
        <v> </v>
      </c>
      <c r="CR10" s="409" t="str">
        <f t="shared" si="77"/>
        <v> </v>
      </c>
      <c r="CS10" s="409"/>
      <c r="CT10" s="409">
        <f t="shared" si="52"/>
        <v>0</v>
      </c>
      <c r="CU10" s="409">
        <f t="shared" ref="CU10:CW10" si="79">A10</f>
        <v>3</v>
      </c>
      <c r="CV10" s="372" t="str">
        <f t="shared" si="79"/>
        <v>24IT0003</v>
      </c>
      <c r="CW10" s="432" t="str">
        <f t="shared" si="79"/>
        <v>ADITHYA A M</v>
      </c>
      <c r="CX10" s="433" t="str">
        <f t="shared" si="54"/>
        <v>        </v>
      </c>
      <c r="CY10" s="409">
        <f t="shared" si="55"/>
        <v>0</v>
      </c>
      <c r="CZ10" s="7"/>
      <c r="DA10" s="409">
        <f t="shared" si="56"/>
        <v>0</v>
      </c>
      <c r="DB10" s="409" t="str">
        <f t="shared" si="57"/>
        <v>#</v>
      </c>
      <c r="DC10" s="7"/>
      <c r="DD10" s="7"/>
      <c r="DE10" s="7"/>
    </row>
    <row r="11" ht="24.75" customHeight="1" spans="1:109">
      <c r="A11" s="413">
        <v>4</v>
      </c>
      <c r="B11" s="790" t="s">
        <v>67</v>
      </c>
      <c r="C11" s="791" t="s">
        <v>68</v>
      </c>
      <c r="D11" s="787" t="s">
        <v>41</v>
      </c>
      <c r="E11" s="787" t="s">
        <v>54</v>
      </c>
      <c r="F11" s="788"/>
      <c r="G11" s="792" t="s">
        <v>58</v>
      </c>
      <c r="H11" s="793" t="s">
        <v>69</v>
      </c>
      <c r="I11" s="793" t="s">
        <v>59</v>
      </c>
      <c r="J11" s="793" t="s">
        <v>60</v>
      </c>
      <c r="K11" s="793" t="s">
        <v>61</v>
      </c>
      <c r="L11" s="793" t="s">
        <v>61</v>
      </c>
      <c r="M11" s="793" t="s">
        <v>58</v>
      </c>
      <c r="N11" s="793" t="s">
        <v>59</v>
      </c>
      <c r="O11" s="421">
        <f t="shared" si="58"/>
        <v>0</v>
      </c>
      <c r="P11" s="422"/>
      <c r="Q11" s="423">
        <f t="shared" si="5"/>
        <v>23</v>
      </c>
      <c r="R11" s="794">
        <v>7.76</v>
      </c>
      <c r="S11" s="425"/>
      <c r="T11" s="426"/>
      <c r="U11" s="427"/>
      <c r="V11" s="428" t="s">
        <v>62</v>
      </c>
      <c r="W11" s="429">
        <f t="shared" si="59"/>
        <v>10</v>
      </c>
      <c r="X11" s="429">
        <f t="shared" si="60"/>
        <v>6</v>
      </c>
      <c r="Y11" s="429">
        <f t="shared" si="61"/>
        <v>7</v>
      </c>
      <c r="Z11" s="429">
        <f t="shared" si="62"/>
        <v>9</v>
      </c>
      <c r="AA11" s="429">
        <f t="shared" si="63"/>
        <v>8</v>
      </c>
      <c r="AB11" s="429">
        <f t="shared" si="64"/>
        <v>8</v>
      </c>
      <c r="AC11" s="429">
        <f t="shared" si="65"/>
        <v>10</v>
      </c>
      <c r="AD11" s="429">
        <f t="shared" si="66"/>
        <v>7</v>
      </c>
      <c r="AE11" s="429"/>
      <c r="AF11" s="429"/>
      <c r="AG11" s="430">
        <f t="shared" si="67"/>
        <v>181</v>
      </c>
      <c r="AH11" s="430">
        <f t="shared" si="68"/>
        <v>23</v>
      </c>
      <c r="AI11" s="431">
        <f t="shared" si="7"/>
        <v>7.8695652173913</v>
      </c>
      <c r="AJ11" s="408" t="str">
        <f t="shared" si="69"/>
        <v>P</v>
      </c>
      <c r="AK11" s="408">
        <f t="shared" si="8"/>
        <v>0</v>
      </c>
      <c r="AL11" s="408">
        <f t="shared" si="9"/>
        <v>0</v>
      </c>
      <c r="AM11" s="408">
        <f t="shared" si="10"/>
        <v>0</v>
      </c>
      <c r="AN11" s="408">
        <f t="shared" si="11"/>
        <v>0</v>
      </c>
      <c r="AO11" s="408">
        <f t="shared" si="12"/>
        <v>0</v>
      </c>
      <c r="AP11" s="408">
        <f t="shared" si="13"/>
        <v>0</v>
      </c>
      <c r="AQ11" s="408">
        <f t="shared" si="14"/>
        <v>1</v>
      </c>
      <c r="AR11" s="6"/>
      <c r="AS11" s="408">
        <f t="shared" si="15"/>
        <v>0</v>
      </c>
      <c r="AT11" s="408">
        <f t="shared" si="16"/>
        <v>0</v>
      </c>
      <c r="AU11" s="408">
        <f t="shared" si="17"/>
        <v>0</v>
      </c>
      <c r="AV11" s="408">
        <f t="shared" si="18"/>
        <v>0</v>
      </c>
      <c r="AW11" s="408">
        <f t="shared" si="19"/>
        <v>0</v>
      </c>
      <c r="AX11" s="408">
        <f t="shared" si="20"/>
        <v>0</v>
      </c>
      <c r="AY11" s="408" t="str">
        <f t="shared" si="21"/>
        <v>P</v>
      </c>
      <c r="AZ11" s="409" t="str">
        <f t="shared" si="22"/>
        <v>HM</v>
      </c>
      <c r="BA11" s="409" t="str">
        <f t="shared" si="23"/>
        <v>HMT</v>
      </c>
      <c r="BB11" s="409" t="str">
        <f t="shared" si="24"/>
        <v>P</v>
      </c>
      <c r="BC11" s="409" t="str">
        <f t="shared" si="25"/>
        <v>#</v>
      </c>
      <c r="BD11" s="409" t="str">
        <f t="shared" si="26"/>
        <v>#</v>
      </c>
      <c r="BE11" s="409" t="str">
        <f t="shared" si="27"/>
        <v>#</v>
      </c>
      <c r="BF11" s="409"/>
      <c r="BG11" s="409">
        <f t="shared" si="28"/>
        <v>0</v>
      </c>
      <c r="BH11" s="409" t="str">
        <f t="shared" si="29"/>
        <v>#</v>
      </c>
      <c r="BI11" s="409" t="str">
        <f t="shared" si="30"/>
        <v>#</v>
      </c>
      <c r="BJ11" s="409" t="str">
        <f t="shared" si="31"/>
        <v>#</v>
      </c>
      <c r="BK11" s="409">
        <f t="shared" si="32"/>
        <v>0</v>
      </c>
      <c r="BL11" s="409" t="str">
        <f t="shared" si="33"/>
        <v>#</v>
      </c>
      <c r="BM11" s="7"/>
      <c r="BN11" s="7"/>
      <c r="BO11" s="7"/>
      <c r="BP11" s="409" t="str">
        <f t="shared" si="34"/>
        <v>P</v>
      </c>
      <c r="BQ11" s="409" t="str">
        <f t="shared" si="35"/>
        <v>#</v>
      </c>
      <c r="BR11" s="409" t="str">
        <f t="shared" si="36"/>
        <v>#</v>
      </c>
      <c r="BS11" s="409" t="str">
        <f t="shared" si="37"/>
        <v>#</v>
      </c>
      <c r="BT11" s="409" t="str">
        <f t="shared" si="38"/>
        <v>#</v>
      </c>
      <c r="BU11" s="409" t="str">
        <f t="shared" si="39"/>
        <v>#</v>
      </c>
      <c r="BV11" s="409" t="str">
        <f t="shared" si="40"/>
        <v>#</v>
      </c>
      <c r="BW11" s="409" t="str">
        <f t="shared" si="41"/>
        <v>#</v>
      </c>
      <c r="BX11" s="409"/>
      <c r="BY11" s="409">
        <f t="shared" si="42"/>
        <v>0</v>
      </c>
      <c r="BZ11" s="409" t="str">
        <f t="shared" si="43"/>
        <v>#</v>
      </c>
      <c r="CA11" s="409" t="str">
        <f t="shared" si="44"/>
        <v>#</v>
      </c>
      <c r="CB11" s="409" t="str">
        <f t="shared" si="45"/>
        <v>#</v>
      </c>
      <c r="CC11" s="409" t="str">
        <f t="shared" si="46"/>
        <v>#</v>
      </c>
      <c r="CD11" s="409" t="str">
        <f t="shared" si="47"/>
        <v>#</v>
      </c>
      <c r="CE11" s="409" t="str">
        <f t="shared" si="48"/>
        <v>#</v>
      </c>
      <c r="CF11" s="409" t="str">
        <f t="shared" si="49"/>
        <v>#</v>
      </c>
      <c r="CG11" s="409">
        <f t="shared" si="50"/>
        <v>0</v>
      </c>
      <c r="CH11" s="409" t="str">
        <f t="shared" si="51"/>
        <v>#</v>
      </c>
      <c r="CI11" s="7"/>
      <c r="CJ11" s="7"/>
      <c r="CK11" s="409" t="str">
        <f t="shared" si="70"/>
        <v> </v>
      </c>
      <c r="CL11" s="409" t="str">
        <f t="shared" si="71"/>
        <v> </v>
      </c>
      <c r="CM11" s="409" t="str">
        <f t="shared" si="72"/>
        <v> </v>
      </c>
      <c r="CN11" s="409" t="str">
        <f t="shared" si="73"/>
        <v> </v>
      </c>
      <c r="CO11" s="409" t="str">
        <f t="shared" si="74"/>
        <v> </v>
      </c>
      <c r="CP11" s="409" t="str">
        <f t="shared" si="75"/>
        <v> </v>
      </c>
      <c r="CQ11" s="409" t="str">
        <f t="shared" si="76"/>
        <v> </v>
      </c>
      <c r="CR11" s="409" t="str">
        <f t="shared" si="77"/>
        <v> </v>
      </c>
      <c r="CS11" s="409"/>
      <c r="CT11" s="409">
        <f t="shared" si="52"/>
        <v>0</v>
      </c>
      <c r="CU11" s="409">
        <f t="shared" ref="CU11:CW11" si="80">A11</f>
        <v>4</v>
      </c>
      <c r="CV11" s="372" t="str">
        <f t="shared" si="80"/>
        <v>24IT0004</v>
      </c>
      <c r="CW11" s="432" t="str">
        <f t="shared" si="80"/>
        <v>ADITHYA AJAY</v>
      </c>
      <c r="CX11" s="433" t="str">
        <f t="shared" si="54"/>
        <v>        </v>
      </c>
      <c r="CY11" s="409">
        <f t="shared" si="55"/>
        <v>0</v>
      </c>
      <c r="CZ11" s="7"/>
      <c r="DA11" s="409">
        <f t="shared" si="56"/>
        <v>0</v>
      </c>
      <c r="DB11" s="409" t="str">
        <f t="shared" si="57"/>
        <v>#</v>
      </c>
      <c r="DC11" s="7"/>
      <c r="DD11" s="7"/>
      <c r="DE11" s="7"/>
    </row>
    <row r="12" ht="24.75" customHeight="1" spans="1:109">
      <c r="A12" s="413">
        <v>5</v>
      </c>
      <c r="B12" s="790" t="s">
        <v>70</v>
      </c>
      <c r="C12" s="791" t="s">
        <v>71</v>
      </c>
      <c r="D12" s="787" t="s">
        <v>42</v>
      </c>
      <c r="E12" s="787" t="s">
        <v>55</v>
      </c>
      <c r="F12" s="788"/>
      <c r="G12" s="792" t="s">
        <v>58</v>
      </c>
      <c r="H12" s="793" t="s">
        <v>69</v>
      </c>
      <c r="I12" s="793" t="s">
        <v>59</v>
      </c>
      <c r="J12" s="793" t="s">
        <v>60</v>
      </c>
      <c r="K12" s="793" t="s">
        <v>61</v>
      </c>
      <c r="L12" s="793" t="s">
        <v>59</v>
      </c>
      <c r="M12" s="793" t="s">
        <v>58</v>
      </c>
      <c r="N12" s="793" t="s">
        <v>72</v>
      </c>
      <c r="O12" s="421">
        <f t="shared" si="58"/>
        <v>0</v>
      </c>
      <c r="P12" s="422"/>
      <c r="Q12" s="423">
        <f t="shared" si="5"/>
        <v>23</v>
      </c>
      <c r="R12" s="794">
        <v>7.28</v>
      </c>
      <c r="S12" s="425"/>
      <c r="T12" s="426"/>
      <c r="U12" s="427"/>
      <c r="V12" s="428" t="s">
        <v>62</v>
      </c>
      <c r="W12" s="429">
        <f t="shared" si="59"/>
        <v>10</v>
      </c>
      <c r="X12" s="429">
        <f t="shared" si="60"/>
        <v>6</v>
      </c>
      <c r="Y12" s="429">
        <f t="shared" si="61"/>
        <v>7</v>
      </c>
      <c r="Z12" s="429">
        <f t="shared" si="62"/>
        <v>9</v>
      </c>
      <c r="AA12" s="429">
        <f t="shared" si="63"/>
        <v>8</v>
      </c>
      <c r="AB12" s="429">
        <f t="shared" si="64"/>
        <v>7</v>
      </c>
      <c r="AC12" s="429">
        <f t="shared" si="65"/>
        <v>10</v>
      </c>
      <c r="AD12" s="429">
        <f t="shared" si="66"/>
        <v>5</v>
      </c>
      <c r="AE12" s="429"/>
      <c r="AF12" s="429"/>
      <c r="AG12" s="430">
        <f t="shared" si="67"/>
        <v>174</v>
      </c>
      <c r="AH12" s="430">
        <f t="shared" si="68"/>
        <v>23</v>
      </c>
      <c r="AI12" s="431">
        <f t="shared" si="7"/>
        <v>7.56521739130435</v>
      </c>
      <c r="AJ12" s="408" t="str">
        <f t="shared" si="69"/>
        <v>P</v>
      </c>
      <c r="AK12" s="408">
        <f t="shared" si="8"/>
        <v>0</v>
      </c>
      <c r="AL12" s="408">
        <f t="shared" si="9"/>
        <v>0</v>
      </c>
      <c r="AM12" s="408">
        <f t="shared" si="10"/>
        <v>0</v>
      </c>
      <c r="AN12" s="408">
        <f t="shared" si="11"/>
        <v>0</v>
      </c>
      <c r="AO12" s="408">
        <f t="shared" si="12"/>
        <v>0</v>
      </c>
      <c r="AP12" s="408">
        <f t="shared" si="13"/>
        <v>0</v>
      </c>
      <c r="AQ12" s="408">
        <f t="shared" si="14"/>
        <v>1</v>
      </c>
      <c r="AR12" s="6"/>
      <c r="AS12" s="408">
        <f t="shared" si="15"/>
        <v>0</v>
      </c>
      <c r="AT12" s="408">
        <f t="shared" si="16"/>
        <v>0</v>
      </c>
      <c r="AU12" s="408">
        <f t="shared" si="17"/>
        <v>0</v>
      </c>
      <c r="AV12" s="408">
        <f t="shared" si="18"/>
        <v>0</v>
      </c>
      <c r="AW12" s="408">
        <f t="shared" si="19"/>
        <v>0</v>
      </c>
      <c r="AX12" s="408">
        <f t="shared" si="20"/>
        <v>0</v>
      </c>
      <c r="AY12" s="408" t="str">
        <f t="shared" si="21"/>
        <v>P</v>
      </c>
      <c r="AZ12" s="409" t="str">
        <f t="shared" si="22"/>
        <v>DF</v>
      </c>
      <c r="BA12" s="409" t="str">
        <f t="shared" si="23"/>
        <v>DFT</v>
      </c>
      <c r="BB12" s="409" t="str">
        <f t="shared" si="24"/>
        <v>#</v>
      </c>
      <c r="BC12" s="409" t="str">
        <f t="shared" si="25"/>
        <v>#</v>
      </c>
      <c r="BD12" s="409" t="str">
        <f t="shared" si="26"/>
        <v>#</v>
      </c>
      <c r="BE12" s="409" t="str">
        <f t="shared" si="27"/>
        <v>P</v>
      </c>
      <c r="BF12" s="409"/>
      <c r="BG12" s="409" t="str">
        <f t="shared" si="28"/>
        <v>#</v>
      </c>
      <c r="BH12" s="409" t="str">
        <f t="shared" si="29"/>
        <v>#</v>
      </c>
      <c r="BI12" s="409" t="str">
        <f t="shared" si="30"/>
        <v>#</v>
      </c>
      <c r="BJ12" s="409">
        <f t="shared" si="31"/>
        <v>0</v>
      </c>
      <c r="BK12" s="409" t="str">
        <f t="shared" si="32"/>
        <v>#</v>
      </c>
      <c r="BL12" s="409">
        <f t="shared" si="33"/>
        <v>0</v>
      </c>
      <c r="BM12" s="7"/>
      <c r="BN12" s="7"/>
      <c r="BO12" s="7"/>
      <c r="BP12" s="409" t="str">
        <f t="shared" si="34"/>
        <v>#</v>
      </c>
      <c r="BQ12" s="409" t="str">
        <f t="shared" si="35"/>
        <v>#</v>
      </c>
      <c r="BR12" s="409" t="str">
        <f t="shared" si="36"/>
        <v>#</v>
      </c>
      <c r="BS12" s="409" t="str">
        <f t="shared" si="37"/>
        <v>P</v>
      </c>
      <c r="BT12" s="409" t="str">
        <f t="shared" si="38"/>
        <v>#</v>
      </c>
      <c r="BU12" s="409" t="str">
        <f t="shared" si="39"/>
        <v>#</v>
      </c>
      <c r="BV12" s="409" t="str">
        <f t="shared" si="40"/>
        <v>#</v>
      </c>
      <c r="BW12" s="409" t="str">
        <f t="shared" si="41"/>
        <v>#</v>
      </c>
      <c r="BX12" s="409"/>
      <c r="BY12" s="409" t="str">
        <f t="shared" si="42"/>
        <v>#</v>
      </c>
      <c r="BZ12" s="409" t="str">
        <f t="shared" si="43"/>
        <v>#</v>
      </c>
      <c r="CA12" s="409" t="str">
        <f t="shared" si="44"/>
        <v>#</v>
      </c>
      <c r="CB12" s="409">
        <f t="shared" si="45"/>
        <v>0</v>
      </c>
      <c r="CC12" s="409" t="str">
        <f t="shared" si="46"/>
        <v>#</v>
      </c>
      <c r="CD12" s="409" t="str">
        <f t="shared" si="47"/>
        <v>#</v>
      </c>
      <c r="CE12" s="409" t="str">
        <f t="shared" si="48"/>
        <v>#</v>
      </c>
      <c r="CF12" s="409" t="str">
        <f t="shared" si="49"/>
        <v>#</v>
      </c>
      <c r="CG12" s="409" t="str">
        <f t="shared" si="50"/>
        <v>#</v>
      </c>
      <c r="CH12" s="409">
        <f t="shared" si="51"/>
        <v>0</v>
      </c>
      <c r="CI12" s="7"/>
      <c r="CJ12" s="7"/>
      <c r="CK12" s="409" t="str">
        <f t="shared" si="70"/>
        <v> </v>
      </c>
      <c r="CL12" s="409" t="str">
        <f t="shared" si="71"/>
        <v> </v>
      </c>
      <c r="CM12" s="409" t="str">
        <f t="shared" si="72"/>
        <v> </v>
      </c>
      <c r="CN12" s="409" t="str">
        <f t="shared" si="73"/>
        <v> </v>
      </c>
      <c r="CO12" s="409" t="str">
        <f t="shared" si="74"/>
        <v> </v>
      </c>
      <c r="CP12" s="409" t="str">
        <f t="shared" si="75"/>
        <v> </v>
      </c>
      <c r="CQ12" s="409" t="str">
        <f t="shared" si="76"/>
        <v> </v>
      </c>
      <c r="CR12" s="409" t="str">
        <f t="shared" si="77"/>
        <v> </v>
      </c>
      <c r="CS12" s="409"/>
      <c r="CT12" s="409">
        <f t="shared" si="52"/>
        <v>0</v>
      </c>
      <c r="CU12" s="409">
        <f t="shared" ref="CU12:CW12" si="81">A12</f>
        <v>5</v>
      </c>
      <c r="CV12" s="372" t="str">
        <f t="shared" si="81"/>
        <v>24IT0005</v>
      </c>
      <c r="CW12" s="432" t="str">
        <f t="shared" si="81"/>
        <v>AISHVARRYA A</v>
      </c>
      <c r="CX12" s="433" t="str">
        <f t="shared" si="54"/>
        <v>        </v>
      </c>
      <c r="CY12" s="409">
        <f t="shared" si="55"/>
        <v>0</v>
      </c>
      <c r="CZ12" s="7"/>
      <c r="DA12" s="409" t="str">
        <f t="shared" si="56"/>
        <v>#</v>
      </c>
      <c r="DB12" s="409">
        <f t="shared" si="57"/>
        <v>0</v>
      </c>
      <c r="DC12" s="7"/>
      <c r="DD12" s="7"/>
      <c r="DE12" s="7"/>
    </row>
    <row r="13" ht="24.75" customHeight="1" spans="1:109">
      <c r="A13" s="413">
        <v>6</v>
      </c>
      <c r="B13" s="790" t="s">
        <v>73</v>
      </c>
      <c r="C13" s="791" t="s">
        <v>74</v>
      </c>
      <c r="D13" s="787" t="s">
        <v>42</v>
      </c>
      <c r="E13" s="787" t="s">
        <v>55</v>
      </c>
      <c r="F13" s="788"/>
      <c r="G13" s="792" t="s">
        <v>58</v>
      </c>
      <c r="H13" s="793" t="s">
        <v>61</v>
      </c>
      <c r="I13" s="793" t="s">
        <v>58</v>
      </c>
      <c r="J13" s="793" t="s">
        <v>60</v>
      </c>
      <c r="K13" s="793" t="s">
        <v>58</v>
      </c>
      <c r="L13" s="793" t="s">
        <v>61</v>
      </c>
      <c r="M13" s="793" t="s">
        <v>58</v>
      </c>
      <c r="N13" s="793" t="s">
        <v>59</v>
      </c>
      <c r="O13" s="421">
        <f t="shared" si="58"/>
        <v>0</v>
      </c>
      <c r="P13" s="422"/>
      <c r="Q13" s="423">
        <f t="shared" si="5"/>
        <v>23</v>
      </c>
      <c r="R13" s="795">
        <v>8.8</v>
      </c>
      <c r="S13" s="425"/>
      <c r="T13" s="426"/>
      <c r="U13" s="427"/>
      <c r="V13" s="428" t="s">
        <v>62</v>
      </c>
      <c r="W13" s="429">
        <f t="shared" si="59"/>
        <v>10</v>
      </c>
      <c r="X13" s="429">
        <f t="shared" si="60"/>
        <v>8</v>
      </c>
      <c r="Y13" s="429">
        <f t="shared" si="61"/>
        <v>10</v>
      </c>
      <c r="Z13" s="429">
        <f t="shared" si="62"/>
        <v>9</v>
      </c>
      <c r="AA13" s="429">
        <f t="shared" si="63"/>
        <v>10</v>
      </c>
      <c r="AB13" s="429">
        <f t="shared" si="64"/>
        <v>8</v>
      </c>
      <c r="AC13" s="429">
        <f t="shared" si="65"/>
        <v>10</v>
      </c>
      <c r="AD13" s="429">
        <f t="shared" si="66"/>
        <v>7</v>
      </c>
      <c r="AE13" s="429"/>
      <c r="AF13" s="429"/>
      <c r="AG13" s="430">
        <f t="shared" si="67"/>
        <v>207</v>
      </c>
      <c r="AH13" s="430">
        <f t="shared" si="68"/>
        <v>23</v>
      </c>
      <c r="AI13" s="431">
        <f t="shared" si="7"/>
        <v>9</v>
      </c>
      <c r="AJ13" s="408" t="str">
        <f t="shared" si="69"/>
        <v>P</v>
      </c>
      <c r="AK13" s="408">
        <f t="shared" si="8"/>
        <v>0</v>
      </c>
      <c r="AL13" s="408">
        <f t="shared" si="9"/>
        <v>0</v>
      </c>
      <c r="AM13" s="408">
        <f t="shared" si="10"/>
        <v>0</v>
      </c>
      <c r="AN13" s="408">
        <f t="shared" si="11"/>
        <v>0</v>
      </c>
      <c r="AO13" s="408">
        <f t="shared" si="12"/>
        <v>0</v>
      </c>
      <c r="AP13" s="408">
        <f t="shared" si="13"/>
        <v>0</v>
      </c>
      <c r="AQ13" s="408">
        <f t="shared" si="14"/>
        <v>1</v>
      </c>
      <c r="AR13" s="6"/>
      <c r="AS13" s="408">
        <f t="shared" si="15"/>
        <v>0</v>
      </c>
      <c r="AT13" s="408">
        <f t="shared" si="16"/>
        <v>0</v>
      </c>
      <c r="AU13" s="408">
        <f t="shared" si="17"/>
        <v>0</v>
      </c>
      <c r="AV13" s="408">
        <f t="shared" si="18"/>
        <v>0</v>
      </c>
      <c r="AW13" s="408">
        <f t="shared" si="19"/>
        <v>0</v>
      </c>
      <c r="AX13" s="408">
        <f t="shared" si="20"/>
        <v>0</v>
      </c>
      <c r="AY13" s="408" t="str">
        <f t="shared" si="21"/>
        <v>P</v>
      </c>
      <c r="AZ13" s="409" t="str">
        <f t="shared" si="22"/>
        <v>DF</v>
      </c>
      <c r="BA13" s="409" t="str">
        <f t="shared" si="23"/>
        <v>DFT</v>
      </c>
      <c r="BB13" s="409" t="str">
        <f t="shared" si="24"/>
        <v>#</v>
      </c>
      <c r="BC13" s="409" t="str">
        <f t="shared" si="25"/>
        <v>#</v>
      </c>
      <c r="BD13" s="409" t="str">
        <f t="shared" si="26"/>
        <v>#</v>
      </c>
      <c r="BE13" s="409" t="str">
        <f t="shared" si="27"/>
        <v>P</v>
      </c>
      <c r="BF13" s="409"/>
      <c r="BG13" s="409" t="str">
        <f t="shared" si="28"/>
        <v>#</v>
      </c>
      <c r="BH13" s="409" t="str">
        <f t="shared" si="29"/>
        <v>#</v>
      </c>
      <c r="BI13" s="409" t="str">
        <f t="shared" si="30"/>
        <v>#</v>
      </c>
      <c r="BJ13" s="409">
        <f t="shared" si="31"/>
        <v>0</v>
      </c>
      <c r="BK13" s="409" t="str">
        <f t="shared" si="32"/>
        <v>#</v>
      </c>
      <c r="BL13" s="409">
        <f t="shared" si="33"/>
        <v>0</v>
      </c>
      <c r="BM13" s="7"/>
      <c r="BN13" s="7"/>
      <c r="BO13" s="7"/>
      <c r="BP13" s="409" t="str">
        <f t="shared" si="34"/>
        <v>#</v>
      </c>
      <c r="BQ13" s="409" t="str">
        <f t="shared" si="35"/>
        <v>#</v>
      </c>
      <c r="BR13" s="409" t="str">
        <f t="shared" si="36"/>
        <v>#</v>
      </c>
      <c r="BS13" s="409" t="str">
        <f t="shared" si="37"/>
        <v>P</v>
      </c>
      <c r="BT13" s="409" t="str">
        <f t="shared" si="38"/>
        <v>#</v>
      </c>
      <c r="BU13" s="409" t="str">
        <f t="shared" si="39"/>
        <v>#</v>
      </c>
      <c r="BV13" s="409" t="str">
        <f t="shared" si="40"/>
        <v>#</v>
      </c>
      <c r="BW13" s="409" t="str">
        <f t="shared" si="41"/>
        <v>#</v>
      </c>
      <c r="BX13" s="409"/>
      <c r="BY13" s="409" t="str">
        <f t="shared" si="42"/>
        <v>#</v>
      </c>
      <c r="BZ13" s="409" t="str">
        <f t="shared" si="43"/>
        <v>#</v>
      </c>
      <c r="CA13" s="409" t="str">
        <f t="shared" si="44"/>
        <v>#</v>
      </c>
      <c r="CB13" s="409">
        <f t="shared" si="45"/>
        <v>0</v>
      </c>
      <c r="CC13" s="409" t="str">
        <f t="shared" si="46"/>
        <v>#</v>
      </c>
      <c r="CD13" s="409" t="str">
        <f t="shared" si="47"/>
        <v>#</v>
      </c>
      <c r="CE13" s="409" t="str">
        <f t="shared" si="48"/>
        <v>#</v>
      </c>
      <c r="CF13" s="409" t="str">
        <f t="shared" si="49"/>
        <v>#</v>
      </c>
      <c r="CG13" s="409" t="str">
        <f t="shared" si="50"/>
        <v>#</v>
      </c>
      <c r="CH13" s="409">
        <f t="shared" si="51"/>
        <v>0</v>
      </c>
      <c r="CI13" s="7"/>
      <c r="CJ13" s="7"/>
      <c r="CK13" s="409" t="str">
        <f t="shared" si="70"/>
        <v> </v>
      </c>
      <c r="CL13" s="409" t="str">
        <f t="shared" si="71"/>
        <v> </v>
      </c>
      <c r="CM13" s="409" t="str">
        <f t="shared" si="72"/>
        <v> </v>
      </c>
      <c r="CN13" s="409" t="str">
        <f t="shared" si="73"/>
        <v> </v>
      </c>
      <c r="CO13" s="409" t="str">
        <f t="shared" si="74"/>
        <v> </v>
      </c>
      <c r="CP13" s="409" t="str">
        <f t="shared" si="75"/>
        <v> </v>
      </c>
      <c r="CQ13" s="409" t="str">
        <f t="shared" si="76"/>
        <v> </v>
      </c>
      <c r="CR13" s="409" t="str">
        <f t="shared" si="77"/>
        <v> </v>
      </c>
      <c r="CS13" s="409"/>
      <c r="CT13" s="409">
        <f t="shared" si="52"/>
        <v>0</v>
      </c>
      <c r="CU13" s="409">
        <f t="shared" ref="CU13:CW13" si="82">A13</f>
        <v>6</v>
      </c>
      <c r="CV13" s="372" t="str">
        <f t="shared" si="82"/>
        <v>24IT0006</v>
      </c>
      <c r="CW13" s="432" t="str">
        <f t="shared" si="82"/>
        <v>AISHWARYA S</v>
      </c>
      <c r="CX13" s="433" t="str">
        <f t="shared" si="54"/>
        <v>        </v>
      </c>
      <c r="CY13" s="409">
        <f t="shared" si="55"/>
        <v>0</v>
      </c>
      <c r="CZ13" s="7"/>
      <c r="DA13" s="409" t="str">
        <f t="shared" si="56"/>
        <v>#</v>
      </c>
      <c r="DB13" s="409">
        <f t="shared" si="57"/>
        <v>0</v>
      </c>
      <c r="DC13" s="7"/>
      <c r="DD13" s="7"/>
      <c r="DE13" s="7"/>
    </row>
    <row r="14" ht="24.75" customHeight="1" spans="1:109">
      <c r="A14" s="413">
        <v>7</v>
      </c>
      <c r="B14" s="790" t="s">
        <v>75</v>
      </c>
      <c r="C14" s="791" t="s">
        <v>76</v>
      </c>
      <c r="D14" s="787" t="s">
        <v>41</v>
      </c>
      <c r="E14" s="787" t="s">
        <v>54</v>
      </c>
      <c r="F14" s="788"/>
      <c r="G14" s="792" t="s">
        <v>58</v>
      </c>
      <c r="H14" s="793" t="s">
        <v>69</v>
      </c>
      <c r="I14" s="793" t="s">
        <v>59</v>
      </c>
      <c r="J14" s="796" t="s">
        <v>77</v>
      </c>
      <c r="K14" s="793" t="s">
        <v>61</v>
      </c>
      <c r="L14" s="793" t="s">
        <v>59</v>
      </c>
      <c r="M14" s="793" t="s">
        <v>58</v>
      </c>
      <c r="N14" s="796" t="s">
        <v>77</v>
      </c>
      <c r="O14" s="421">
        <f t="shared" si="58"/>
        <v>0</v>
      </c>
      <c r="P14" s="422"/>
      <c r="Q14" s="423">
        <f t="shared" si="5"/>
        <v>16</v>
      </c>
      <c r="R14" s="794">
        <v>7.41</v>
      </c>
      <c r="S14" s="425"/>
      <c r="T14" s="426"/>
      <c r="U14" s="427"/>
      <c r="V14" s="428" t="s">
        <v>62</v>
      </c>
      <c r="W14" s="429">
        <f t="shared" si="59"/>
        <v>10</v>
      </c>
      <c r="X14" s="429">
        <f t="shared" si="60"/>
        <v>6</v>
      </c>
      <c r="Y14" s="429">
        <f t="shared" si="61"/>
        <v>7</v>
      </c>
      <c r="Z14" s="429">
        <f t="shared" si="62"/>
        <v>0</v>
      </c>
      <c r="AA14" s="429">
        <f t="shared" si="63"/>
        <v>8</v>
      </c>
      <c r="AB14" s="429">
        <f t="shared" si="64"/>
        <v>7</v>
      </c>
      <c r="AC14" s="429">
        <f t="shared" si="65"/>
        <v>10</v>
      </c>
      <c r="AD14" s="429">
        <f t="shared" si="66"/>
        <v>0</v>
      </c>
      <c r="AE14" s="429"/>
      <c r="AF14" s="429"/>
      <c r="AG14" s="430">
        <f t="shared" si="67"/>
        <v>123</v>
      </c>
      <c r="AH14" s="430">
        <f t="shared" si="68"/>
        <v>16</v>
      </c>
      <c r="AI14" s="431">
        <f t="shared" si="7"/>
        <v>7.6875</v>
      </c>
      <c r="AJ14" s="408" t="str">
        <f t="shared" si="69"/>
        <v>F</v>
      </c>
      <c r="AK14" s="408">
        <f t="shared" si="8"/>
        <v>0</v>
      </c>
      <c r="AL14" s="408">
        <f t="shared" si="9"/>
        <v>0</v>
      </c>
      <c r="AM14" s="408">
        <f t="shared" si="10"/>
        <v>0</v>
      </c>
      <c r="AN14" s="408">
        <f t="shared" si="11"/>
        <v>0</v>
      </c>
      <c r="AO14" s="408">
        <f t="shared" si="12"/>
        <v>0</v>
      </c>
      <c r="AP14" s="408">
        <f t="shared" si="13"/>
        <v>0</v>
      </c>
      <c r="AQ14" s="408">
        <f t="shared" si="14"/>
        <v>1</v>
      </c>
      <c r="AR14" s="6"/>
      <c r="AS14" s="408">
        <f t="shared" si="15"/>
        <v>0</v>
      </c>
      <c r="AT14" s="408">
        <f t="shared" si="16"/>
        <v>0</v>
      </c>
      <c r="AU14" s="408">
        <f t="shared" si="17"/>
        <v>0</v>
      </c>
      <c r="AV14" s="408">
        <f t="shared" si="18"/>
        <v>0</v>
      </c>
      <c r="AW14" s="408">
        <f t="shared" si="19"/>
        <v>0</v>
      </c>
      <c r="AX14" s="408">
        <f t="shared" si="20"/>
        <v>0</v>
      </c>
      <c r="AY14" s="408" t="str">
        <f t="shared" si="21"/>
        <v>F</v>
      </c>
      <c r="AZ14" s="409" t="str">
        <f t="shared" si="22"/>
        <v>HM</v>
      </c>
      <c r="BA14" s="409" t="str">
        <f t="shared" si="23"/>
        <v>HMT</v>
      </c>
      <c r="BB14" s="409" t="str">
        <f t="shared" si="24"/>
        <v>F</v>
      </c>
      <c r="BC14" s="409" t="str">
        <f t="shared" si="25"/>
        <v>#</v>
      </c>
      <c r="BD14" s="409" t="str">
        <f t="shared" si="26"/>
        <v>#</v>
      </c>
      <c r="BE14" s="409" t="str">
        <f t="shared" si="27"/>
        <v>#</v>
      </c>
      <c r="BF14" s="409"/>
      <c r="BG14" s="409">
        <f t="shared" si="28"/>
        <v>0</v>
      </c>
      <c r="BH14" s="409" t="str">
        <f t="shared" si="29"/>
        <v>#</v>
      </c>
      <c r="BI14" s="409" t="str">
        <f t="shared" si="30"/>
        <v>#</v>
      </c>
      <c r="BJ14" s="409" t="str">
        <f t="shared" si="31"/>
        <v>#</v>
      </c>
      <c r="BK14" s="409">
        <f t="shared" si="32"/>
        <v>0</v>
      </c>
      <c r="BL14" s="409" t="str">
        <f t="shared" si="33"/>
        <v>#</v>
      </c>
      <c r="BM14" s="7"/>
      <c r="BN14" s="7"/>
      <c r="BO14" s="7"/>
      <c r="BP14" s="409" t="str">
        <f t="shared" si="34"/>
        <v>F</v>
      </c>
      <c r="BQ14" s="409" t="str">
        <f t="shared" si="35"/>
        <v>#</v>
      </c>
      <c r="BR14" s="409" t="str">
        <f t="shared" si="36"/>
        <v>#</v>
      </c>
      <c r="BS14" s="409" t="str">
        <f t="shared" si="37"/>
        <v>#</v>
      </c>
      <c r="BT14" s="409" t="str">
        <f t="shared" si="38"/>
        <v>#</v>
      </c>
      <c r="BU14" s="409" t="str">
        <f t="shared" si="39"/>
        <v>#</v>
      </c>
      <c r="BV14" s="409" t="str">
        <f t="shared" si="40"/>
        <v>#</v>
      </c>
      <c r="BW14" s="409" t="str">
        <f t="shared" si="41"/>
        <v>#</v>
      </c>
      <c r="BX14" s="409"/>
      <c r="BY14" s="409">
        <f t="shared" si="42"/>
        <v>0</v>
      </c>
      <c r="BZ14" s="409" t="str">
        <f t="shared" si="43"/>
        <v>#</v>
      </c>
      <c r="CA14" s="409" t="str">
        <f t="shared" si="44"/>
        <v>#</v>
      </c>
      <c r="CB14" s="409" t="str">
        <f t="shared" si="45"/>
        <v>#</v>
      </c>
      <c r="CC14" s="409" t="str">
        <f t="shared" si="46"/>
        <v>#</v>
      </c>
      <c r="CD14" s="409" t="str">
        <f t="shared" si="47"/>
        <v>#</v>
      </c>
      <c r="CE14" s="409" t="str">
        <f t="shared" si="48"/>
        <v>#</v>
      </c>
      <c r="CF14" s="409" t="str">
        <f t="shared" si="49"/>
        <v>#</v>
      </c>
      <c r="CG14" s="409">
        <f t="shared" si="50"/>
        <v>0</v>
      </c>
      <c r="CH14" s="409" t="str">
        <f t="shared" si="51"/>
        <v>#</v>
      </c>
      <c r="CI14" s="7"/>
      <c r="CJ14" s="7"/>
      <c r="CK14" s="409" t="str">
        <f t="shared" si="70"/>
        <v> </v>
      </c>
      <c r="CL14" s="409" t="str">
        <f t="shared" si="71"/>
        <v> </v>
      </c>
      <c r="CM14" s="409" t="str">
        <f t="shared" si="72"/>
        <v> </v>
      </c>
      <c r="CN14" s="409" t="str">
        <f t="shared" si="73"/>
        <v>EP,</v>
      </c>
      <c r="CO14" s="409" t="str">
        <f t="shared" si="74"/>
        <v> </v>
      </c>
      <c r="CP14" s="409" t="str">
        <f t="shared" si="75"/>
        <v> </v>
      </c>
      <c r="CQ14" s="409" t="str">
        <f t="shared" si="76"/>
        <v> </v>
      </c>
      <c r="CR14" s="409" t="str">
        <f t="shared" si="77"/>
        <v>DEV,</v>
      </c>
      <c r="CS14" s="409"/>
      <c r="CT14" s="409">
        <f t="shared" si="52"/>
        <v>0</v>
      </c>
      <c r="CU14" s="409">
        <f t="shared" ref="CU14:CW14" si="83">A14</f>
        <v>7</v>
      </c>
      <c r="CV14" s="372" t="str">
        <f t="shared" si="83"/>
        <v>24IT0007</v>
      </c>
      <c r="CW14" s="432" t="str">
        <f t="shared" si="83"/>
        <v>AJAY J</v>
      </c>
      <c r="CX14" s="433" t="str">
        <f t="shared" si="54"/>
        <v>   EP,   DEV,</v>
      </c>
      <c r="CY14" s="409">
        <f t="shared" si="55"/>
        <v>0</v>
      </c>
      <c r="CZ14" s="7"/>
      <c r="DA14" s="409">
        <f t="shared" si="56"/>
        <v>0</v>
      </c>
      <c r="DB14" s="409" t="str">
        <f t="shared" si="57"/>
        <v>#</v>
      </c>
      <c r="DC14" s="7"/>
      <c r="DD14" s="7"/>
      <c r="DE14" s="7"/>
    </row>
    <row r="15" ht="24.75" customHeight="1" spans="1:109">
      <c r="A15" s="413">
        <v>8</v>
      </c>
      <c r="B15" s="790" t="s">
        <v>78</v>
      </c>
      <c r="C15" s="791" t="s">
        <v>79</v>
      </c>
      <c r="D15" s="787" t="s">
        <v>42</v>
      </c>
      <c r="E15" s="787" t="s">
        <v>54</v>
      </c>
      <c r="F15" s="788"/>
      <c r="G15" s="792" t="s">
        <v>58</v>
      </c>
      <c r="H15" s="793" t="s">
        <v>61</v>
      </c>
      <c r="I15" s="793" t="s">
        <v>60</v>
      </c>
      <c r="J15" s="793" t="s">
        <v>60</v>
      </c>
      <c r="K15" s="793" t="s">
        <v>58</v>
      </c>
      <c r="L15" s="793" t="s">
        <v>61</v>
      </c>
      <c r="M15" s="793" t="s">
        <v>58</v>
      </c>
      <c r="N15" s="793" t="s">
        <v>59</v>
      </c>
      <c r="O15" s="421">
        <f t="shared" si="58"/>
        <v>0</v>
      </c>
      <c r="P15" s="422"/>
      <c r="Q15" s="423">
        <f t="shared" si="5"/>
        <v>23</v>
      </c>
      <c r="R15" s="795">
        <v>8.64</v>
      </c>
      <c r="S15" s="425"/>
      <c r="T15" s="426"/>
      <c r="U15" s="427"/>
      <c r="V15" s="428" t="s">
        <v>62</v>
      </c>
      <c r="W15" s="429">
        <f t="shared" si="59"/>
        <v>10</v>
      </c>
      <c r="X15" s="429">
        <f t="shared" si="60"/>
        <v>8</v>
      </c>
      <c r="Y15" s="429">
        <f t="shared" si="61"/>
        <v>9</v>
      </c>
      <c r="Z15" s="429">
        <f t="shared" si="62"/>
        <v>9</v>
      </c>
      <c r="AA15" s="429">
        <f t="shared" si="63"/>
        <v>10</v>
      </c>
      <c r="AB15" s="429">
        <f t="shared" si="64"/>
        <v>8</v>
      </c>
      <c r="AC15" s="429">
        <f t="shared" si="65"/>
        <v>10</v>
      </c>
      <c r="AD15" s="429">
        <f t="shared" si="66"/>
        <v>7</v>
      </c>
      <c r="AE15" s="429"/>
      <c r="AF15" s="429"/>
      <c r="AG15" s="430">
        <f t="shared" si="67"/>
        <v>203</v>
      </c>
      <c r="AH15" s="430">
        <f t="shared" si="68"/>
        <v>23</v>
      </c>
      <c r="AI15" s="431">
        <f t="shared" si="7"/>
        <v>8.82608695652174</v>
      </c>
      <c r="AJ15" s="408" t="str">
        <f t="shared" si="69"/>
        <v>P</v>
      </c>
      <c r="AK15" s="408">
        <f t="shared" si="8"/>
        <v>0</v>
      </c>
      <c r="AL15" s="408">
        <f t="shared" si="9"/>
        <v>0</v>
      </c>
      <c r="AM15" s="408">
        <f t="shared" si="10"/>
        <v>0</v>
      </c>
      <c r="AN15" s="408">
        <f t="shared" si="11"/>
        <v>0</v>
      </c>
      <c r="AO15" s="408">
        <f t="shared" si="12"/>
        <v>0</v>
      </c>
      <c r="AP15" s="408">
        <f t="shared" si="13"/>
        <v>0</v>
      </c>
      <c r="AQ15" s="408">
        <f t="shared" si="14"/>
        <v>1</v>
      </c>
      <c r="AR15" s="6"/>
      <c r="AS15" s="408">
        <f t="shared" si="15"/>
        <v>0</v>
      </c>
      <c r="AT15" s="408">
        <f t="shared" si="16"/>
        <v>0</v>
      </c>
      <c r="AU15" s="408">
        <f t="shared" si="17"/>
        <v>0</v>
      </c>
      <c r="AV15" s="408">
        <f t="shared" si="18"/>
        <v>0</v>
      </c>
      <c r="AW15" s="408">
        <f t="shared" si="19"/>
        <v>0</v>
      </c>
      <c r="AX15" s="408">
        <f t="shared" si="20"/>
        <v>0</v>
      </c>
      <c r="AY15" s="408" t="str">
        <f t="shared" si="21"/>
        <v>P</v>
      </c>
      <c r="AZ15" s="409" t="str">
        <f t="shared" si="22"/>
        <v>HF</v>
      </c>
      <c r="BA15" s="409" t="str">
        <f t="shared" si="23"/>
        <v>HFT</v>
      </c>
      <c r="BB15" s="409" t="str">
        <f t="shared" si="24"/>
        <v>#</v>
      </c>
      <c r="BC15" s="409" t="str">
        <f t="shared" si="25"/>
        <v>P</v>
      </c>
      <c r="BD15" s="409" t="str">
        <f t="shared" si="26"/>
        <v>#</v>
      </c>
      <c r="BE15" s="409" t="str">
        <f t="shared" si="27"/>
        <v>#</v>
      </c>
      <c r="BF15" s="409"/>
      <c r="BG15" s="409" t="str">
        <f t="shared" si="28"/>
        <v>#</v>
      </c>
      <c r="BH15" s="409">
        <f t="shared" si="29"/>
        <v>0</v>
      </c>
      <c r="BI15" s="409" t="str">
        <f t="shared" si="30"/>
        <v>#</v>
      </c>
      <c r="BJ15" s="409" t="str">
        <f t="shared" si="31"/>
        <v>#</v>
      </c>
      <c r="BK15" s="409" t="str">
        <f t="shared" si="32"/>
        <v>#</v>
      </c>
      <c r="BL15" s="409">
        <f t="shared" si="33"/>
        <v>0</v>
      </c>
      <c r="BM15" s="7"/>
      <c r="BN15" s="7"/>
      <c r="BO15" s="7"/>
      <c r="BP15" s="409" t="str">
        <f t="shared" si="34"/>
        <v>#</v>
      </c>
      <c r="BQ15" s="409" t="str">
        <f t="shared" si="35"/>
        <v>P</v>
      </c>
      <c r="BR15" s="409" t="str">
        <f t="shared" si="36"/>
        <v>#</v>
      </c>
      <c r="BS15" s="409" t="str">
        <f t="shared" si="37"/>
        <v>#</v>
      </c>
      <c r="BT15" s="409" t="str">
        <f t="shared" si="38"/>
        <v>#</v>
      </c>
      <c r="BU15" s="409" t="str">
        <f t="shared" si="39"/>
        <v>#</v>
      </c>
      <c r="BV15" s="409" t="str">
        <f t="shared" si="40"/>
        <v>#</v>
      </c>
      <c r="BW15" s="409" t="str">
        <f t="shared" si="41"/>
        <v>#</v>
      </c>
      <c r="BX15" s="409"/>
      <c r="BY15" s="409" t="str">
        <f t="shared" si="42"/>
        <v>#</v>
      </c>
      <c r="BZ15" s="409">
        <f t="shared" si="43"/>
        <v>0</v>
      </c>
      <c r="CA15" s="409" t="str">
        <f t="shared" si="44"/>
        <v>#</v>
      </c>
      <c r="CB15" s="409" t="str">
        <f t="shared" si="45"/>
        <v>#</v>
      </c>
      <c r="CC15" s="409" t="str">
        <f t="shared" si="46"/>
        <v>#</v>
      </c>
      <c r="CD15" s="409" t="str">
        <f t="shared" si="47"/>
        <v>#</v>
      </c>
      <c r="CE15" s="409" t="str">
        <f t="shared" si="48"/>
        <v>#</v>
      </c>
      <c r="CF15" s="409" t="str">
        <f t="shared" si="49"/>
        <v>#</v>
      </c>
      <c r="CG15" s="409" t="str">
        <f t="shared" si="50"/>
        <v>#</v>
      </c>
      <c r="CH15" s="409">
        <f t="shared" si="51"/>
        <v>0</v>
      </c>
      <c r="CI15" s="7"/>
      <c r="CJ15" s="7"/>
      <c r="CK15" s="409" t="str">
        <f t="shared" si="70"/>
        <v> </v>
      </c>
      <c r="CL15" s="409" t="str">
        <f t="shared" si="71"/>
        <v> </v>
      </c>
      <c r="CM15" s="409" t="str">
        <f t="shared" si="72"/>
        <v> </v>
      </c>
      <c r="CN15" s="409" t="str">
        <f t="shared" si="73"/>
        <v> </v>
      </c>
      <c r="CO15" s="409" t="str">
        <f t="shared" si="74"/>
        <v> </v>
      </c>
      <c r="CP15" s="409" t="str">
        <f t="shared" si="75"/>
        <v> </v>
      </c>
      <c r="CQ15" s="409" t="str">
        <f t="shared" si="76"/>
        <v> </v>
      </c>
      <c r="CR15" s="409" t="str">
        <f t="shared" si="77"/>
        <v> </v>
      </c>
      <c r="CS15" s="409"/>
      <c r="CT15" s="409">
        <f t="shared" si="52"/>
        <v>0</v>
      </c>
      <c r="CU15" s="409">
        <f t="shared" ref="CU15:CW15" si="84">A15</f>
        <v>8</v>
      </c>
      <c r="CV15" s="372" t="str">
        <f t="shared" si="84"/>
        <v>24IT0008</v>
      </c>
      <c r="CW15" s="432" t="str">
        <f t="shared" si="84"/>
        <v>AKSHAYA I</v>
      </c>
      <c r="CX15" s="433" t="str">
        <f t="shared" si="54"/>
        <v>        </v>
      </c>
      <c r="CY15" s="409">
        <f t="shared" si="55"/>
        <v>0</v>
      </c>
      <c r="CZ15" s="7"/>
      <c r="DA15" s="409">
        <f t="shared" si="56"/>
        <v>0</v>
      </c>
      <c r="DB15" s="409" t="str">
        <f t="shared" si="57"/>
        <v>#</v>
      </c>
      <c r="DC15" s="7"/>
      <c r="DD15" s="7"/>
      <c r="DE15" s="7"/>
    </row>
    <row r="16" ht="24.75" customHeight="1" spans="1:109">
      <c r="A16" s="413">
        <v>9</v>
      </c>
      <c r="B16" s="790" t="s">
        <v>80</v>
      </c>
      <c r="C16" s="791" t="s">
        <v>81</v>
      </c>
      <c r="D16" s="787" t="s">
        <v>42</v>
      </c>
      <c r="E16" s="787" t="s">
        <v>55</v>
      </c>
      <c r="F16" s="788"/>
      <c r="G16" s="792" t="s">
        <v>58</v>
      </c>
      <c r="H16" s="793" t="s">
        <v>61</v>
      </c>
      <c r="I16" s="793" t="s">
        <v>60</v>
      </c>
      <c r="J16" s="793" t="s">
        <v>60</v>
      </c>
      <c r="K16" s="793" t="s">
        <v>58</v>
      </c>
      <c r="L16" s="793" t="s">
        <v>60</v>
      </c>
      <c r="M16" s="793" t="s">
        <v>58</v>
      </c>
      <c r="N16" s="793" t="s">
        <v>59</v>
      </c>
      <c r="O16" s="421">
        <f t="shared" si="58"/>
        <v>0</v>
      </c>
      <c r="P16" s="422"/>
      <c r="Q16" s="423">
        <f t="shared" si="5"/>
        <v>23</v>
      </c>
      <c r="R16" s="795">
        <v>8.8</v>
      </c>
      <c r="S16" s="425"/>
      <c r="T16" s="426"/>
      <c r="U16" s="427"/>
      <c r="V16" s="428" t="s">
        <v>62</v>
      </c>
      <c r="W16" s="429">
        <f t="shared" si="59"/>
        <v>10</v>
      </c>
      <c r="X16" s="429">
        <f t="shared" si="60"/>
        <v>8</v>
      </c>
      <c r="Y16" s="429">
        <f t="shared" si="61"/>
        <v>9</v>
      </c>
      <c r="Z16" s="429">
        <f t="shared" si="62"/>
        <v>9</v>
      </c>
      <c r="AA16" s="429">
        <f t="shared" si="63"/>
        <v>10</v>
      </c>
      <c r="AB16" s="429">
        <f t="shared" si="64"/>
        <v>9</v>
      </c>
      <c r="AC16" s="429">
        <f t="shared" si="65"/>
        <v>10</v>
      </c>
      <c r="AD16" s="429">
        <f t="shared" si="66"/>
        <v>7</v>
      </c>
      <c r="AE16" s="429"/>
      <c r="AF16" s="429"/>
      <c r="AG16" s="430">
        <f t="shared" si="67"/>
        <v>204</v>
      </c>
      <c r="AH16" s="430">
        <f t="shared" si="68"/>
        <v>23</v>
      </c>
      <c r="AI16" s="431">
        <f t="shared" si="7"/>
        <v>8.8695652173913</v>
      </c>
      <c r="AJ16" s="408" t="str">
        <f t="shared" si="69"/>
        <v>P</v>
      </c>
      <c r="AK16" s="408">
        <f t="shared" si="8"/>
        <v>0</v>
      </c>
      <c r="AL16" s="408">
        <f t="shared" si="9"/>
        <v>0</v>
      </c>
      <c r="AM16" s="408">
        <f t="shared" si="10"/>
        <v>0</v>
      </c>
      <c r="AN16" s="408">
        <f t="shared" si="11"/>
        <v>0</v>
      </c>
      <c r="AO16" s="408">
        <f t="shared" si="12"/>
        <v>0</v>
      </c>
      <c r="AP16" s="408">
        <f t="shared" si="13"/>
        <v>0</v>
      </c>
      <c r="AQ16" s="408">
        <f t="shared" si="14"/>
        <v>1</v>
      </c>
      <c r="AR16" s="6"/>
      <c r="AS16" s="408">
        <f t="shared" si="15"/>
        <v>0</v>
      </c>
      <c r="AT16" s="408">
        <f t="shared" si="16"/>
        <v>0</v>
      </c>
      <c r="AU16" s="408">
        <f t="shared" si="17"/>
        <v>0</v>
      </c>
      <c r="AV16" s="408">
        <f t="shared" si="18"/>
        <v>0</v>
      </c>
      <c r="AW16" s="408">
        <f t="shared" si="19"/>
        <v>0</v>
      </c>
      <c r="AX16" s="408">
        <f t="shared" si="20"/>
        <v>0</v>
      </c>
      <c r="AY16" s="408" t="str">
        <f t="shared" si="21"/>
        <v>P</v>
      </c>
      <c r="AZ16" s="409" t="str">
        <f t="shared" si="22"/>
        <v>DF</v>
      </c>
      <c r="BA16" s="409" t="str">
        <f t="shared" si="23"/>
        <v>DFT</v>
      </c>
      <c r="BB16" s="409" t="str">
        <f t="shared" si="24"/>
        <v>#</v>
      </c>
      <c r="BC16" s="409" t="str">
        <f t="shared" si="25"/>
        <v>#</v>
      </c>
      <c r="BD16" s="409" t="str">
        <f t="shared" si="26"/>
        <v>#</v>
      </c>
      <c r="BE16" s="409" t="str">
        <f t="shared" si="27"/>
        <v>P</v>
      </c>
      <c r="BF16" s="409"/>
      <c r="BG16" s="409" t="str">
        <f t="shared" si="28"/>
        <v>#</v>
      </c>
      <c r="BH16" s="409" t="str">
        <f t="shared" si="29"/>
        <v>#</v>
      </c>
      <c r="BI16" s="409" t="str">
        <f t="shared" si="30"/>
        <v>#</v>
      </c>
      <c r="BJ16" s="409">
        <f t="shared" si="31"/>
        <v>0</v>
      </c>
      <c r="BK16" s="409" t="str">
        <f t="shared" si="32"/>
        <v>#</v>
      </c>
      <c r="BL16" s="409">
        <f t="shared" si="33"/>
        <v>0</v>
      </c>
      <c r="BM16" s="7"/>
      <c r="BN16" s="7"/>
      <c r="BO16" s="7"/>
      <c r="BP16" s="409" t="str">
        <f t="shared" si="34"/>
        <v>#</v>
      </c>
      <c r="BQ16" s="409" t="str">
        <f t="shared" si="35"/>
        <v>#</v>
      </c>
      <c r="BR16" s="409" t="str">
        <f t="shared" si="36"/>
        <v>#</v>
      </c>
      <c r="BS16" s="409" t="str">
        <f t="shared" si="37"/>
        <v>P</v>
      </c>
      <c r="BT16" s="409" t="str">
        <f t="shared" si="38"/>
        <v>#</v>
      </c>
      <c r="BU16" s="409" t="str">
        <f t="shared" si="39"/>
        <v>#</v>
      </c>
      <c r="BV16" s="409" t="str">
        <f t="shared" si="40"/>
        <v>#</v>
      </c>
      <c r="BW16" s="409" t="str">
        <f t="shared" si="41"/>
        <v>#</v>
      </c>
      <c r="BX16" s="409"/>
      <c r="BY16" s="409" t="str">
        <f t="shared" si="42"/>
        <v>#</v>
      </c>
      <c r="BZ16" s="409" t="str">
        <f t="shared" si="43"/>
        <v>#</v>
      </c>
      <c r="CA16" s="409" t="str">
        <f t="shared" si="44"/>
        <v>#</v>
      </c>
      <c r="CB16" s="409">
        <f t="shared" si="45"/>
        <v>0</v>
      </c>
      <c r="CC16" s="409" t="str">
        <f t="shared" si="46"/>
        <v>#</v>
      </c>
      <c r="CD16" s="409" t="str">
        <f t="shared" si="47"/>
        <v>#</v>
      </c>
      <c r="CE16" s="409" t="str">
        <f t="shared" si="48"/>
        <v>#</v>
      </c>
      <c r="CF16" s="409" t="str">
        <f t="shared" si="49"/>
        <v>#</v>
      </c>
      <c r="CG16" s="409" t="str">
        <f t="shared" si="50"/>
        <v>#</v>
      </c>
      <c r="CH16" s="409">
        <f t="shared" si="51"/>
        <v>0</v>
      </c>
      <c r="CI16" s="7"/>
      <c r="CJ16" s="7"/>
      <c r="CK16" s="409" t="str">
        <f t="shared" si="70"/>
        <v> </v>
      </c>
      <c r="CL16" s="409" t="str">
        <f t="shared" si="71"/>
        <v> </v>
      </c>
      <c r="CM16" s="409" t="str">
        <f t="shared" si="72"/>
        <v> </v>
      </c>
      <c r="CN16" s="409" t="str">
        <f t="shared" si="73"/>
        <v> </v>
      </c>
      <c r="CO16" s="409" t="str">
        <f t="shared" si="74"/>
        <v> </v>
      </c>
      <c r="CP16" s="409" t="str">
        <f t="shared" si="75"/>
        <v> </v>
      </c>
      <c r="CQ16" s="409" t="str">
        <f t="shared" si="76"/>
        <v> </v>
      </c>
      <c r="CR16" s="409" t="str">
        <f t="shared" si="77"/>
        <v> </v>
      </c>
      <c r="CS16" s="409"/>
      <c r="CT16" s="409">
        <f t="shared" si="52"/>
        <v>0</v>
      </c>
      <c r="CU16" s="409">
        <f t="shared" ref="CU16:CW16" si="85">A16</f>
        <v>9</v>
      </c>
      <c r="CV16" s="372" t="str">
        <f t="shared" si="85"/>
        <v>24IT0009</v>
      </c>
      <c r="CW16" s="432" t="str">
        <f t="shared" si="85"/>
        <v>AKSHAYA T</v>
      </c>
      <c r="CX16" s="433" t="str">
        <f t="shared" si="54"/>
        <v>        </v>
      </c>
      <c r="CY16" s="409">
        <f t="shared" si="55"/>
        <v>0</v>
      </c>
      <c r="CZ16" s="7"/>
      <c r="DA16" s="409" t="str">
        <f t="shared" si="56"/>
        <v>#</v>
      </c>
      <c r="DB16" s="409">
        <f t="shared" si="57"/>
        <v>0</v>
      </c>
      <c r="DC16" s="7"/>
      <c r="DD16" s="7"/>
      <c r="DE16" s="7"/>
    </row>
    <row r="17" ht="24.75" customHeight="1" spans="1:109">
      <c r="A17" s="413">
        <v>10</v>
      </c>
      <c r="B17" s="790" t="s">
        <v>82</v>
      </c>
      <c r="C17" s="791" t="s">
        <v>83</v>
      </c>
      <c r="D17" s="787" t="s">
        <v>42</v>
      </c>
      <c r="E17" s="787" t="s">
        <v>54</v>
      </c>
      <c r="F17" s="788"/>
      <c r="G17" s="792" t="s">
        <v>58</v>
      </c>
      <c r="H17" s="793" t="s">
        <v>61</v>
      </c>
      <c r="I17" s="793" t="s">
        <v>59</v>
      </c>
      <c r="J17" s="793" t="s">
        <v>60</v>
      </c>
      <c r="K17" s="793" t="s">
        <v>58</v>
      </c>
      <c r="L17" s="793" t="s">
        <v>61</v>
      </c>
      <c r="M17" s="793" t="s">
        <v>58</v>
      </c>
      <c r="N17" s="793" t="s">
        <v>59</v>
      </c>
      <c r="O17" s="421">
        <f t="shared" si="58"/>
        <v>0</v>
      </c>
      <c r="P17" s="422"/>
      <c r="Q17" s="423">
        <f t="shared" si="5"/>
        <v>23</v>
      </c>
      <c r="R17" s="794">
        <v>8.32</v>
      </c>
      <c r="S17" s="425"/>
      <c r="T17" s="426"/>
      <c r="U17" s="427"/>
      <c r="V17" s="428" t="s">
        <v>62</v>
      </c>
      <c r="W17" s="429">
        <f t="shared" si="59"/>
        <v>10</v>
      </c>
      <c r="X17" s="429">
        <f t="shared" si="60"/>
        <v>8</v>
      </c>
      <c r="Y17" s="429">
        <f t="shared" si="61"/>
        <v>7</v>
      </c>
      <c r="Z17" s="429">
        <f t="shared" si="62"/>
        <v>9</v>
      </c>
      <c r="AA17" s="429">
        <f t="shared" si="63"/>
        <v>10</v>
      </c>
      <c r="AB17" s="429">
        <f t="shared" si="64"/>
        <v>8</v>
      </c>
      <c r="AC17" s="429">
        <f t="shared" si="65"/>
        <v>10</v>
      </c>
      <c r="AD17" s="429">
        <f t="shared" si="66"/>
        <v>7</v>
      </c>
      <c r="AE17" s="429"/>
      <c r="AF17" s="429"/>
      <c r="AG17" s="430">
        <f t="shared" si="67"/>
        <v>195</v>
      </c>
      <c r="AH17" s="430">
        <f t="shared" si="68"/>
        <v>23</v>
      </c>
      <c r="AI17" s="431">
        <f t="shared" si="7"/>
        <v>8.47826086956522</v>
      </c>
      <c r="AJ17" s="408" t="str">
        <f t="shared" si="69"/>
        <v>P</v>
      </c>
      <c r="AK17" s="408">
        <f t="shared" si="8"/>
        <v>0</v>
      </c>
      <c r="AL17" s="408">
        <f t="shared" si="9"/>
        <v>0</v>
      </c>
      <c r="AM17" s="408">
        <f t="shared" si="10"/>
        <v>0</v>
      </c>
      <c r="AN17" s="408">
        <f t="shared" si="11"/>
        <v>0</v>
      </c>
      <c r="AO17" s="408">
        <f t="shared" si="12"/>
        <v>0</v>
      </c>
      <c r="AP17" s="408">
        <f t="shared" si="13"/>
        <v>0</v>
      </c>
      <c r="AQ17" s="408">
        <f t="shared" si="14"/>
        <v>1</v>
      </c>
      <c r="AR17" s="6"/>
      <c r="AS17" s="408">
        <f t="shared" si="15"/>
        <v>0</v>
      </c>
      <c r="AT17" s="408">
        <f t="shared" si="16"/>
        <v>0</v>
      </c>
      <c r="AU17" s="408">
        <f t="shared" si="17"/>
        <v>0</v>
      </c>
      <c r="AV17" s="408">
        <f t="shared" si="18"/>
        <v>0</v>
      </c>
      <c r="AW17" s="408">
        <f t="shared" si="19"/>
        <v>0</v>
      </c>
      <c r="AX17" s="408">
        <f t="shared" si="20"/>
        <v>0</v>
      </c>
      <c r="AY17" s="408" t="str">
        <f t="shared" si="21"/>
        <v>P</v>
      </c>
      <c r="AZ17" s="409" t="str">
        <f t="shared" si="22"/>
        <v>HF</v>
      </c>
      <c r="BA17" s="409" t="str">
        <f t="shared" si="23"/>
        <v>HFT</v>
      </c>
      <c r="BB17" s="409" t="str">
        <f t="shared" si="24"/>
        <v>#</v>
      </c>
      <c r="BC17" s="409" t="str">
        <f t="shared" si="25"/>
        <v>P</v>
      </c>
      <c r="BD17" s="409" t="str">
        <f t="shared" si="26"/>
        <v>#</v>
      </c>
      <c r="BE17" s="409" t="str">
        <f t="shared" si="27"/>
        <v>#</v>
      </c>
      <c r="BF17" s="409"/>
      <c r="BG17" s="409" t="str">
        <f t="shared" si="28"/>
        <v>#</v>
      </c>
      <c r="BH17" s="409">
        <f t="shared" si="29"/>
        <v>0</v>
      </c>
      <c r="BI17" s="409" t="str">
        <f t="shared" si="30"/>
        <v>#</v>
      </c>
      <c r="BJ17" s="409" t="str">
        <f t="shared" si="31"/>
        <v>#</v>
      </c>
      <c r="BK17" s="409" t="str">
        <f t="shared" si="32"/>
        <v>#</v>
      </c>
      <c r="BL17" s="409">
        <f t="shared" si="33"/>
        <v>0</v>
      </c>
      <c r="BM17" s="7"/>
      <c r="BN17" s="7"/>
      <c r="BO17" s="7"/>
      <c r="BP17" s="409" t="str">
        <f t="shared" si="34"/>
        <v>#</v>
      </c>
      <c r="BQ17" s="409" t="str">
        <f t="shared" si="35"/>
        <v>P</v>
      </c>
      <c r="BR17" s="409" t="str">
        <f t="shared" si="36"/>
        <v>#</v>
      </c>
      <c r="BS17" s="409" t="str">
        <f t="shared" si="37"/>
        <v>#</v>
      </c>
      <c r="BT17" s="409" t="str">
        <f t="shared" si="38"/>
        <v>#</v>
      </c>
      <c r="BU17" s="409" t="str">
        <f t="shared" si="39"/>
        <v>#</v>
      </c>
      <c r="BV17" s="409" t="str">
        <f t="shared" si="40"/>
        <v>#</v>
      </c>
      <c r="BW17" s="409" t="str">
        <f t="shared" si="41"/>
        <v>#</v>
      </c>
      <c r="BX17" s="409"/>
      <c r="BY17" s="409" t="str">
        <f t="shared" si="42"/>
        <v>#</v>
      </c>
      <c r="BZ17" s="409">
        <f t="shared" si="43"/>
        <v>0</v>
      </c>
      <c r="CA17" s="409" t="str">
        <f t="shared" si="44"/>
        <v>#</v>
      </c>
      <c r="CB17" s="409" t="str">
        <f t="shared" si="45"/>
        <v>#</v>
      </c>
      <c r="CC17" s="409" t="str">
        <f t="shared" si="46"/>
        <v>#</v>
      </c>
      <c r="CD17" s="409" t="str">
        <f t="shared" si="47"/>
        <v>#</v>
      </c>
      <c r="CE17" s="409" t="str">
        <f t="shared" si="48"/>
        <v>#</v>
      </c>
      <c r="CF17" s="409" t="str">
        <f t="shared" si="49"/>
        <v>#</v>
      </c>
      <c r="CG17" s="409" t="str">
        <f t="shared" si="50"/>
        <v>#</v>
      </c>
      <c r="CH17" s="409">
        <f t="shared" si="51"/>
        <v>0</v>
      </c>
      <c r="CI17" s="7"/>
      <c r="CJ17" s="7"/>
      <c r="CK17" s="409" t="str">
        <f t="shared" si="70"/>
        <v> </v>
      </c>
      <c r="CL17" s="409" t="str">
        <f t="shared" si="71"/>
        <v> </v>
      </c>
      <c r="CM17" s="409" t="str">
        <f t="shared" si="72"/>
        <v> </v>
      </c>
      <c r="CN17" s="409" t="str">
        <f t="shared" si="73"/>
        <v> </v>
      </c>
      <c r="CO17" s="409" t="str">
        <f t="shared" si="74"/>
        <v> </v>
      </c>
      <c r="CP17" s="409" t="str">
        <f t="shared" si="75"/>
        <v> </v>
      </c>
      <c r="CQ17" s="409" t="str">
        <f t="shared" si="76"/>
        <v> </v>
      </c>
      <c r="CR17" s="409" t="str">
        <f t="shared" si="77"/>
        <v> </v>
      </c>
      <c r="CS17" s="409"/>
      <c r="CT17" s="409">
        <f t="shared" si="52"/>
        <v>0</v>
      </c>
      <c r="CU17" s="409">
        <f t="shared" ref="CU17:CW17" si="86">A17</f>
        <v>10</v>
      </c>
      <c r="CV17" s="372" t="str">
        <f t="shared" si="86"/>
        <v>24IT0010</v>
      </c>
      <c r="CW17" s="432" t="str">
        <f t="shared" si="86"/>
        <v>AMIZHTHINI I</v>
      </c>
      <c r="CX17" s="433" t="str">
        <f t="shared" si="54"/>
        <v>        </v>
      </c>
      <c r="CY17" s="409">
        <f t="shared" si="55"/>
        <v>0</v>
      </c>
      <c r="CZ17" s="7"/>
      <c r="DA17" s="409">
        <f t="shared" si="56"/>
        <v>0</v>
      </c>
      <c r="DB17" s="409" t="str">
        <f t="shared" si="57"/>
        <v>#</v>
      </c>
      <c r="DC17" s="7"/>
      <c r="DD17" s="7"/>
      <c r="DE17" s="7"/>
    </row>
    <row r="18" ht="24.75" customHeight="1" spans="1:109">
      <c r="A18" s="413">
        <v>11</v>
      </c>
      <c r="B18" s="790" t="s">
        <v>84</v>
      </c>
      <c r="C18" s="791" t="s">
        <v>85</v>
      </c>
      <c r="D18" s="787" t="s">
        <v>42</v>
      </c>
      <c r="E18" s="787" t="s">
        <v>54</v>
      </c>
      <c r="F18" s="788"/>
      <c r="G18" s="792" t="s">
        <v>58</v>
      </c>
      <c r="H18" s="793" t="s">
        <v>60</v>
      </c>
      <c r="I18" s="793" t="s">
        <v>58</v>
      </c>
      <c r="J18" s="793" t="s">
        <v>60</v>
      </c>
      <c r="K18" s="793" t="s">
        <v>58</v>
      </c>
      <c r="L18" s="793" t="s">
        <v>58</v>
      </c>
      <c r="M18" s="793" t="s">
        <v>58</v>
      </c>
      <c r="N18" s="793" t="s">
        <v>59</v>
      </c>
      <c r="O18" s="421">
        <f t="shared" si="58"/>
        <v>0</v>
      </c>
      <c r="P18" s="422"/>
      <c r="Q18" s="423">
        <f t="shared" si="5"/>
        <v>23</v>
      </c>
      <c r="R18" s="797">
        <v>9.24</v>
      </c>
      <c r="S18" s="425"/>
      <c r="T18" s="426"/>
      <c r="U18" s="427"/>
      <c r="V18" s="428" t="s">
        <v>62</v>
      </c>
      <c r="W18" s="429">
        <f t="shared" si="59"/>
        <v>10</v>
      </c>
      <c r="X18" s="429">
        <f t="shared" si="60"/>
        <v>9</v>
      </c>
      <c r="Y18" s="429">
        <f t="shared" si="61"/>
        <v>10</v>
      </c>
      <c r="Z18" s="429">
        <f t="shared" si="62"/>
        <v>9</v>
      </c>
      <c r="AA18" s="429">
        <f t="shared" si="63"/>
        <v>10</v>
      </c>
      <c r="AB18" s="429">
        <f t="shared" si="64"/>
        <v>10</v>
      </c>
      <c r="AC18" s="429">
        <f t="shared" si="65"/>
        <v>10</v>
      </c>
      <c r="AD18" s="429">
        <f t="shared" si="66"/>
        <v>7</v>
      </c>
      <c r="AE18" s="429"/>
      <c r="AF18" s="429"/>
      <c r="AG18" s="430">
        <f t="shared" si="67"/>
        <v>213</v>
      </c>
      <c r="AH18" s="430">
        <f t="shared" si="68"/>
        <v>23</v>
      </c>
      <c r="AI18" s="431">
        <f t="shared" si="7"/>
        <v>9.26086956521739</v>
      </c>
      <c r="AJ18" s="408" t="str">
        <f t="shared" si="69"/>
        <v>P</v>
      </c>
      <c r="AK18" s="408">
        <f t="shared" si="8"/>
        <v>0</v>
      </c>
      <c r="AL18" s="408">
        <f t="shared" si="9"/>
        <v>0</v>
      </c>
      <c r="AM18" s="408">
        <f t="shared" si="10"/>
        <v>0</v>
      </c>
      <c r="AN18" s="408">
        <f t="shared" si="11"/>
        <v>0</v>
      </c>
      <c r="AO18" s="408">
        <f t="shared" si="12"/>
        <v>0</v>
      </c>
      <c r="AP18" s="408">
        <f t="shared" si="13"/>
        <v>0</v>
      </c>
      <c r="AQ18" s="408">
        <f t="shared" si="14"/>
        <v>1</v>
      </c>
      <c r="AR18" s="6"/>
      <c r="AS18" s="408">
        <f t="shared" si="15"/>
        <v>0</v>
      </c>
      <c r="AT18" s="408">
        <f t="shared" si="16"/>
        <v>0</v>
      </c>
      <c r="AU18" s="408">
        <f t="shared" si="17"/>
        <v>0</v>
      </c>
      <c r="AV18" s="408">
        <f t="shared" si="18"/>
        <v>0</v>
      </c>
      <c r="AW18" s="408">
        <f t="shared" si="19"/>
        <v>0</v>
      </c>
      <c r="AX18" s="408">
        <f t="shared" si="20"/>
        <v>0</v>
      </c>
      <c r="AY18" s="408" t="str">
        <f t="shared" si="21"/>
        <v>P</v>
      </c>
      <c r="AZ18" s="409" t="str">
        <f t="shared" si="22"/>
        <v>HF</v>
      </c>
      <c r="BA18" s="409" t="str">
        <f t="shared" si="23"/>
        <v>HFT</v>
      </c>
      <c r="BB18" s="409" t="str">
        <f t="shared" si="24"/>
        <v>#</v>
      </c>
      <c r="BC18" s="409" t="str">
        <f t="shared" si="25"/>
        <v>P</v>
      </c>
      <c r="BD18" s="409" t="str">
        <f t="shared" si="26"/>
        <v>#</v>
      </c>
      <c r="BE18" s="409" t="str">
        <f t="shared" si="27"/>
        <v>#</v>
      </c>
      <c r="BF18" s="409"/>
      <c r="BG18" s="409" t="str">
        <f t="shared" si="28"/>
        <v>#</v>
      </c>
      <c r="BH18" s="409">
        <f t="shared" si="29"/>
        <v>0</v>
      </c>
      <c r="BI18" s="409" t="str">
        <f t="shared" si="30"/>
        <v>#</v>
      </c>
      <c r="BJ18" s="409" t="str">
        <f t="shared" si="31"/>
        <v>#</v>
      </c>
      <c r="BK18" s="409" t="str">
        <f t="shared" si="32"/>
        <v>#</v>
      </c>
      <c r="BL18" s="409">
        <f t="shared" si="33"/>
        <v>0</v>
      </c>
      <c r="BM18" s="7"/>
      <c r="BN18" s="7"/>
      <c r="BO18" s="7"/>
      <c r="BP18" s="409" t="str">
        <f t="shared" si="34"/>
        <v>#</v>
      </c>
      <c r="BQ18" s="409" t="str">
        <f t="shared" si="35"/>
        <v>P</v>
      </c>
      <c r="BR18" s="409" t="str">
        <f t="shared" si="36"/>
        <v>#</v>
      </c>
      <c r="BS18" s="409" t="str">
        <f t="shared" si="37"/>
        <v>#</v>
      </c>
      <c r="BT18" s="409" t="str">
        <f t="shared" si="38"/>
        <v>#</v>
      </c>
      <c r="BU18" s="409" t="str">
        <f t="shared" si="39"/>
        <v>#</v>
      </c>
      <c r="BV18" s="409" t="str">
        <f t="shared" si="40"/>
        <v>#</v>
      </c>
      <c r="BW18" s="409" t="str">
        <f t="shared" si="41"/>
        <v>#</v>
      </c>
      <c r="BX18" s="409"/>
      <c r="BY18" s="409" t="str">
        <f t="shared" si="42"/>
        <v>#</v>
      </c>
      <c r="BZ18" s="409">
        <f t="shared" si="43"/>
        <v>0</v>
      </c>
      <c r="CA18" s="409" t="str">
        <f t="shared" si="44"/>
        <v>#</v>
      </c>
      <c r="CB18" s="409" t="str">
        <f t="shared" si="45"/>
        <v>#</v>
      </c>
      <c r="CC18" s="409" t="str">
        <f t="shared" si="46"/>
        <v>#</v>
      </c>
      <c r="CD18" s="409" t="str">
        <f t="shared" si="47"/>
        <v>#</v>
      </c>
      <c r="CE18" s="409" t="str">
        <f t="shared" si="48"/>
        <v>#</v>
      </c>
      <c r="CF18" s="409" t="str">
        <f t="shared" si="49"/>
        <v>#</v>
      </c>
      <c r="CG18" s="409" t="str">
        <f t="shared" si="50"/>
        <v>#</v>
      </c>
      <c r="CH18" s="409">
        <f t="shared" si="51"/>
        <v>0</v>
      </c>
      <c r="CI18" s="7"/>
      <c r="CJ18" s="7"/>
      <c r="CK18" s="409" t="str">
        <f t="shared" si="70"/>
        <v> </v>
      </c>
      <c r="CL18" s="409" t="str">
        <f t="shared" si="71"/>
        <v> </v>
      </c>
      <c r="CM18" s="409" t="str">
        <f t="shared" si="72"/>
        <v> </v>
      </c>
      <c r="CN18" s="409" t="str">
        <f t="shared" si="73"/>
        <v> </v>
      </c>
      <c r="CO18" s="409" t="str">
        <f t="shared" si="74"/>
        <v> </v>
      </c>
      <c r="CP18" s="409" t="str">
        <f t="shared" si="75"/>
        <v> </v>
      </c>
      <c r="CQ18" s="409" t="str">
        <f t="shared" si="76"/>
        <v> </v>
      </c>
      <c r="CR18" s="409" t="str">
        <f t="shared" si="77"/>
        <v> </v>
      </c>
      <c r="CS18" s="409"/>
      <c r="CT18" s="409">
        <f t="shared" si="52"/>
        <v>0</v>
      </c>
      <c r="CU18" s="409">
        <f t="shared" ref="CU18:CW18" si="87">A18</f>
        <v>11</v>
      </c>
      <c r="CV18" s="372" t="str">
        <f t="shared" si="87"/>
        <v>24IT0011</v>
      </c>
      <c r="CW18" s="432" t="str">
        <f t="shared" si="87"/>
        <v>ANGELIN FELINA A</v>
      </c>
      <c r="CX18" s="433" t="str">
        <f t="shared" si="54"/>
        <v>        </v>
      </c>
      <c r="CY18" s="409">
        <f t="shared" si="55"/>
        <v>0</v>
      </c>
      <c r="CZ18" s="7"/>
      <c r="DA18" s="409">
        <f t="shared" si="56"/>
        <v>0</v>
      </c>
      <c r="DB18" s="409" t="str">
        <f t="shared" si="57"/>
        <v>#</v>
      </c>
      <c r="DC18" s="7"/>
      <c r="DD18" s="7"/>
      <c r="DE18" s="7"/>
    </row>
    <row r="19" ht="24.75" customHeight="1" spans="1:109">
      <c r="A19" s="413">
        <v>12</v>
      </c>
      <c r="B19" s="790" t="s">
        <v>86</v>
      </c>
      <c r="C19" s="791" t="s">
        <v>87</v>
      </c>
      <c r="D19" s="787" t="s">
        <v>41</v>
      </c>
      <c r="E19" s="787" t="s">
        <v>55</v>
      </c>
      <c r="F19" s="788"/>
      <c r="G19" s="792" t="s">
        <v>58</v>
      </c>
      <c r="H19" s="793" t="s">
        <v>61</v>
      </c>
      <c r="I19" s="793" t="s">
        <v>61</v>
      </c>
      <c r="J19" s="793" t="s">
        <v>60</v>
      </c>
      <c r="K19" s="793" t="s">
        <v>61</v>
      </c>
      <c r="L19" s="793" t="s">
        <v>61</v>
      </c>
      <c r="M19" s="793" t="s">
        <v>58</v>
      </c>
      <c r="N19" s="793" t="s">
        <v>59</v>
      </c>
      <c r="O19" s="421">
        <f t="shared" si="58"/>
        <v>0</v>
      </c>
      <c r="P19" s="422"/>
      <c r="Q19" s="423">
        <f t="shared" si="5"/>
        <v>23</v>
      </c>
      <c r="R19" s="794">
        <v>8.16</v>
      </c>
      <c r="S19" s="425"/>
      <c r="T19" s="426"/>
      <c r="U19" s="427"/>
      <c r="V19" s="428" t="s">
        <v>62</v>
      </c>
      <c r="W19" s="429">
        <f t="shared" si="59"/>
        <v>10</v>
      </c>
      <c r="X19" s="429">
        <f t="shared" si="60"/>
        <v>8</v>
      </c>
      <c r="Y19" s="429">
        <f t="shared" si="61"/>
        <v>8</v>
      </c>
      <c r="Z19" s="429">
        <f t="shared" si="62"/>
        <v>9</v>
      </c>
      <c r="AA19" s="429">
        <f t="shared" si="63"/>
        <v>8</v>
      </c>
      <c r="AB19" s="429">
        <f t="shared" si="64"/>
        <v>8</v>
      </c>
      <c r="AC19" s="429">
        <f t="shared" si="65"/>
        <v>10</v>
      </c>
      <c r="AD19" s="429">
        <f t="shared" si="66"/>
        <v>7</v>
      </c>
      <c r="AE19" s="429"/>
      <c r="AF19" s="429"/>
      <c r="AG19" s="430">
        <f t="shared" si="67"/>
        <v>193</v>
      </c>
      <c r="AH19" s="430">
        <f t="shared" si="68"/>
        <v>23</v>
      </c>
      <c r="AI19" s="431">
        <f t="shared" si="7"/>
        <v>8.39130434782609</v>
      </c>
      <c r="AJ19" s="408" t="str">
        <f t="shared" si="69"/>
        <v>P</v>
      </c>
      <c r="AK19" s="408">
        <f t="shared" si="8"/>
        <v>0</v>
      </c>
      <c r="AL19" s="408">
        <f t="shared" si="9"/>
        <v>0</v>
      </c>
      <c r="AM19" s="408">
        <f t="shared" si="10"/>
        <v>0</v>
      </c>
      <c r="AN19" s="408">
        <f t="shared" si="11"/>
        <v>0</v>
      </c>
      <c r="AO19" s="408">
        <f t="shared" si="12"/>
        <v>0</v>
      </c>
      <c r="AP19" s="408">
        <f t="shared" si="13"/>
        <v>0</v>
      </c>
      <c r="AQ19" s="408">
        <f t="shared" si="14"/>
        <v>1</v>
      </c>
      <c r="AR19" s="6"/>
      <c r="AS19" s="408">
        <f t="shared" si="15"/>
        <v>0</v>
      </c>
      <c r="AT19" s="408">
        <f t="shared" si="16"/>
        <v>0</v>
      </c>
      <c r="AU19" s="408">
        <f t="shared" si="17"/>
        <v>0</v>
      </c>
      <c r="AV19" s="408">
        <f t="shared" si="18"/>
        <v>0</v>
      </c>
      <c r="AW19" s="408">
        <f t="shared" si="19"/>
        <v>0</v>
      </c>
      <c r="AX19" s="408">
        <f t="shared" si="20"/>
        <v>0</v>
      </c>
      <c r="AY19" s="408" t="str">
        <f t="shared" si="21"/>
        <v>P</v>
      </c>
      <c r="AZ19" s="409" t="str">
        <f t="shared" si="22"/>
        <v>DM</v>
      </c>
      <c r="BA19" s="409" t="str">
        <f t="shared" si="23"/>
        <v>DMT</v>
      </c>
      <c r="BB19" s="409" t="str">
        <f t="shared" si="24"/>
        <v>#</v>
      </c>
      <c r="BC19" s="409" t="str">
        <f t="shared" si="25"/>
        <v>#</v>
      </c>
      <c r="BD19" s="409" t="str">
        <f t="shared" si="26"/>
        <v>P</v>
      </c>
      <c r="BE19" s="409" t="str">
        <f t="shared" si="27"/>
        <v>#</v>
      </c>
      <c r="BF19" s="409"/>
      <c r="BG19" s="409" t="str">
        <f t="shared" si="28"/>
        <v>#</v>
      </c>
      <c r="BH19" s="409" t="str">
        <f t="shared" si="29"/>
        <v>#</v>
      </c>
      <c r="BI19" s="409">
        <f t="shared" si="30"/>
        <v>0</v>
      </c>
      <c r="BJ19" s="409" t="str">
        <f t="shared" si="31"/>
        <v>#</v>
      </c>
      <c r="BK19" s="409">
        <f t="shared" si="32"/>
        <v>0</v>
      </c>
      <c r="BL19" s="409" t="str">
        <f t="shared" si="33"/>
        <v>#</v>
      </c>
      <c r="BM19" s="7"/>
      <c r="BN19" s="7"/>
      <c r="BO19" s="7"/>
      <c r="BP19" s="409" t="str">
        <f t="shared" si="34"/>
        <v>#</v>
      </c>
      <c r="BQ19" s="409" t="str">
        <f t="shared" si="35"/>
        <v>#</v>
      </c>
      <c r="BR19" s="409" t="str">
        <f t="shared" si="36"/>
        <v>P</v>
      </c>
      <c r="BS19" s="409" t="str">
        <f t="shared" si="37"/>
        <v>#</v>
      </c>
      <c r="BT19" s="409" t="str">
        <f t="shared" si="38"/>
        <v>#</v>
      </c>
      <c r="BU19" s="409" t="str">
        <f t="shared" si="39"/>
        <v>#</v>
      </c>
      <c r="BV19" s="409" t="str">
        <f t="shared" si="40"/>
        <v>#</v>
      </c>
      <c r="BW19" s="409" t="str">
        <f t="shared" si="41"/>
        <v>#</v>
      </c>
      <c r="BX19" s="409"/>
      <c r="BY19" s="409" t="str">
        <f t="shared" si="42"/>
        <v>#</v>
      </c>
      <c r="BZ19" s="409" t="str">
        <f t="shared" si="43"/>
        <v>#</v>
      </c>
      <c r="CA19" s="409">
        <f t="shared" si="44"/>
        <v>0</v>
      </c>
      <c r="CB19" s="409" t="str">
        <f t="shared" si="45"/>
        <v>#</v>
      </c>
      <c r="CC19" s="409" t="str">
        <f t="shared" si="46"/>
        <v>#</v>
      </c>
      <c r="CD19" s="409" t="str">
        <f t="shared" si="47"/>
        <v>#</v>
      </c>
      <c r="CE19" s="409" t="str">
        <f t="shared" si="48"/>
        <v>#</v>
      </c>
      <c r="CF19" s="409" t="str">
        <f t="shared" si="49"/>
        <v>#</v>
      </c>
      <c r="CG19" s="409">
        <f t="shared" si="50"/>
        <v>0</v>
      </c>
      <c r="CH19" s="409" t="str">
        <f t="shared" si="51"/>
        <v>#</v>
      </c>
      <c r="CI19" s="7"/>
      <c r="CJ19" s="7"/>
      <c r="CK19" s="409" t="str">
        <f t="shared" si="70"/>
        <v> </v>
      </c>
      <c r="CL19" s="409" t="str">
        <f t="shared" si="71"/>
        <v> </v>
      </c>
      <c r="CM19" s="409" t="str">
        <f t="shared" si="72"/>
        <v> </v>
      </c>
      <c r="CN19" s="409" t="str">
        <f t="shared" si="73"/>
        <v> </v>
      </c>
      <c r="CO19" s="409" t="str">
        <f t="shared" si="74"/>
        <v> </v>
      </c>
      <c r="CP19" s="409" t="str">
        <f t="shared" si="75"/>
        <v> </v>
      </c>
      <c r="CQ19" s="409" t="str">
        <f t="shared" si="76"/>
        <v> </v>
      </c>
      <c r="CR19" s="409" t="str">
        <f t="shared" si="77"/>
        <v> </v>
      </c>
      <c r="CS19" s="409"/>
      <c r="CT19" s="409">
        <f t="shared" si="52"/>
        <v>0</v>
      </c>
      <c r="CU19" s="409">
        <f t="shared" ref="CU19:CW19" si="88">A19</f>
        <v>12</v>
      </c>
      <c r="CV19" s="372" t="str">
        <f t="shared" si="88"/>
        <v>24IT0012</v>
      </c>
      <c r="CW19" s="432" t="str">
        <f t="shared" si="88"/>
        <v>AQSAR AKKIM T A</v>
      </c>
      <c r="CX19" s="433" t="str">
        <f t="shared" si="54"/>
        <v>        </v>
      </c>
      <c r="CY19" s="409">
        <f t="shared" si="55"/>
        <v>0</v>
      </c>
      <c r="CZ19" s="7"/>
      <c r="DA19" s="409" t="str">
        <f t="shared" si="56"/>
        <v>#</v>
      </c>
      <c r="DB19" s="409">
        <f t="shared" si="57"/>
        <v>0</v>
      </c>
      <c r="DC19" s="7"/>
      <c r="DD19" s="7"/>
      <c r="DE19" s="7"/>
    </row>
    <row r="20" ht="24.75" customHeight="1" spans="1:109">
      <c r="A20" s="413">
        <v>13</v>
      </c>
      <c r="B20" s="790" t="s">
        <v>88</v>
      </c>
      <c r="C20" s="791" t="s">
        <v>89</v>
      </c>
      <c r="D20" s="798" t="s">
        <v>41</v>
      </c>
      <c r="E20" s="798" t="s">
        <v>55</v>
      </c>
      <c r="F20" s="788"/>
      <c r="G20" s="792" t="s">
        <v>58</v>
      </c>
      <c r="H20" s="793" t="s">
        <v>61</v>
      </c>
      <c r="I20" s="793" t="s">
        <v>60</v>
      </c>
      <c r="J20" s="793" t="s">
        <v>60</v>
      </c>
      <c r="K20" s="793" t="s">
        <v>60</v>
      </c>
      <c r="L20" s="793" t="s">
        <v>61</v>
      </c>
      <c r="M20" s="793" t="s">
        <v>58</v>
      </c>
      <c r="N20" s="793" t="s">
        <v>59</v>
      </c>
      <c r="O20" s="421">
        <f t="shared" si="58"/>
        <v>0</v>
      </c>
      <c r="P20" s="422"/>
      <c r="Q20" s="423">
        <f t="shared" si="5"/>
        <v>23</v>
      </c>
      <c r="R20" s="794">
        <v>8.48</v>
      </c>
      <c r="S20" s="425"/>
      <c r="T20" s="426"/>
      <c r="U20" s="427"/>
      <c r="V20" s="428" t="s">
        <v>62</v>
      </c>
      <c r="W20" s="429">
        <f t="shared" si="59"/>
        <v>10</v>
      </c>
      <c r="X20" s="429">
        <f t="shared" si="60"/>
        <v>8</v>
      </c>
      <c r="Y20" s="429">
        <f t="shared" si="61"/>
        <v>9</v>
      </c>
      <c r="Z20" s="429">
        <f t="shared" si="62"/>
        <v>9</v>
      </c>
      <c r="AA20" s="429">
        <f t="shared" si="63"/>
        <v>9</v>
      </c>
      <c r="AB20" s="429">
        <f t="shared" si="64"/>
        <v>8</v>
      </c>
      <c r="AC20" s="429">
        <f t="shared" si="65"/>
        <v>10</v>
      </c>
      <c r="AD20" s="429">
        <f t="shared" si="66"/>
        <v>7</v>
      </c>
      <c r="AE20" s="429"/>
      <c r="AF20" s="429"/>
      <c r="AG20" s="430">
        <f t="shared" si="67"/>
        <v>200</v>
      </c>
      <c r="AH20" s="430">
        <f t="shared" si="68"/>
        <v>23</v>
      </c>
      <c r="AI20" s="431">
        <f t="shared" si="7"/>
        <v>8.69565217391304</v>
      </c>
      <c r="AJ20" s="408" t="str">
        <f t="shared" si="69"/>
        <v>P</v>
      </c>
      <c r="AK20" s="408">
        <f t="shared" si="8"/>
        <v>0</v>
      </c>
      <c r="AL20" s="408">
        <f t="shared" si="9"/>
        <v>0</v>
      </c>
      <c r="AM20" s="408">
        <f t="shared" si="10"/>
        <v>0</v>
      </c>
      <c r="AN20" s="408">
        <f t="shared" si="11"/>
        <v>0</v>
      </c>
      <c r="AO20" s="408">
        <f t="shared" si="12"/>
        <v>0</v>
      </c>
      <c r="AP20" s="408">
        <f t="shared" si="13"/>
        <v>0</v>
      </c>
      <c r="AQ20" s="408">
        <f t="shared" si="14"/>
        <v>1</v>
      </c>
      <c r="AR20" s="6"/>
      <c r="AS20" s="408">
        <f t="shared" si="15"/>
        <v>0</v>
      </c>
      <c r="AT20" s="408">
        <f t="shared" si="16"/>
        <v>0</v>
      </c>
      <c r="AU20" s="408">
        <f t="shared" si="17"/>
        <v>0</v>
      </c>
      <c r="AV20" s="408">
        <f t="shared" si="18"/>
        <v>0</v>
      </c>
      <c r="AW20" s="408">
        <f t="shared" si="19"/>
        <v>0</v>
      </c>
      <c r="AX20" s="408">
        <f t="shared" si="20"/>
        <v>0</v>
      </c>
      <c r="AY20" s="408" t="str">
        <f t="shared" si="21"/>
        <v>P</v>
      </c>
      <c r="AZ20" s="409" t="str">
        <f t="shared" si="22"/>
        <v>DM</v>
      </c>
      <c r="BA20" s="409" t="str">
        <f t="shared" si="23"/>
        <v>DMT</v>
      </c>
      <c r="BB20" s="409" t="str">
        <f t="shared" si="24"/>
        <v>#</v>
      </c>
      <c r="BC20" s="409" t="str">
        <f t="shared" si="25"/>
        <v>#</v>
      </c>
      <c r="BD20" s="409" t="str">
        <f t="shared" si="26"/>
        <v>P</v>
      </c>
      <c r="BE20" s="409" t="str">
        <f t="shared" si="27"/>
        <v>#</v>
      </c>
      <c r="BF20" s="409"/>
      <c r="BG20" s="409" t="str">
        <f t="shared" si="28"/>
        <v>#</v>
      </c>
      <c r="BH20" s="409" t="str">
        <f t="shared" si="29"/>
        <v>#</v>
      </c>
      <c r="BI20" s="409">
        <f t="shared" si="30"/>
        <v>0</v>
      </c>
      <c r="BJ20" s="409" t="str">
        <f t="shared" si="31"/>
        <v>#</v>
      </c>
      <c r="BK20" s="409">
        <f t="shared" si="32"/>
        <v>0</v>
      </c>
      <c r="BL20" s="409" t="str">
        <f t="shared" si="33"/>
        <v>#</v>
      </c>
      <c r="BM20" s="7"/>
      <c r="BN20" s="7"/>
      <c r="BO20" s="7"/>
      <c r="BP20" s="409" t="str">
        <f t="shared" si="34"/>
        <v>#</v>
      </c>
      <c r="BQ20" s="409" t="str">
        <f t="shared" si="35"/>
        <v>#</v>
      </c>
      <c r="BR20" s="409" t="str">
        <f t="shared" si="36"/>
        <v>P</v>
      </c>
      <c r="BS20" s="409" t="str">
        <f t="shared" si="37"/>
        <v>#</v>
      </c>
      <c r="BT20" s="409" t="str">
        <f t="shared" si="38"/>
        <v>#</v>
      </c>
      <c r="BU20" s="409" t="str">
        <f t="shared" si="39"/>
        <v>#</v>
      </c>
      <c r="BV20" s="409" t="str">
        <f t="shared" si="40"/>
        <v>#</v>
      </c>
      <c r="BW20" s="409" t="str">
        <f t="shared" si="41"/>
        <v>#</v>
      </c>
      <c r="BX20" s="409"/>
      <c r="BY20" s="409" t="str">
        <f t="shared" si="42"/>
        <v>#</v>
      </c>
      <c r="BZ20" s="409" t="str">
        <f t="shared" si="43"/>
        <v>#</v>
      </c>
      <c r="CA20" s="409">
        <f t="shared" si="44"/>
        <v>0</v>
      </c>
      <c r="CB20" s="409" t="str">
        <f t="shared" si="45"/>
        <v>#</v>
      </c>
      <c r="CC20" s="409" t="str">
        <f t="shared" si="46"/>
        <v>#</v>
      </c>
      <c r="CD20" s="409" t="str">
        <f t="shared" si="47"/>
        <v>#</v>
      </c>
      <c r="CE20" s="409" t="str">
        <f t="shared" si="48"/>
        <v>#</v>
      </c>
      <c r="CF20" s="409" t="str">
        <f t="shared" si="49"/>
        <v>#</v>
      </c>
      <c r="CG20" s="409">
        <f t="shared" si="50"/>
        <v>0</v>
      </c>
      <c r="CH20" s="409" t="str">
        <f t="shared" si="51"/>
        <v>#</v>
      </c>
      <c r="CI20" s="7"/>
      <c r="CJ20" s="7"/>
      <c r="CK20" s="409" t="str">
        <f t="shared" si="70"/>
        <v> </v>
      </c>
      <c r="CL20" s="409" t="str">
        <f t="shared" si="71"/>
        <v> </v>
      </c>
      <c r="CM20" s="409" t="str">
        <f t="shared" si="72"/>
        <v> </v>
      </c>
      <c r="CN20" s="409" t="str">
        <f t="shared" si="73"/>
        <v> </v>
      </c>
      <c r="CO20" s="409" t="str">
        <f t="shared" si="74"/>
        <v> </v>
      </c>
      <c r="CP20" s="409" t="str">
        <f t="shared" si="75"/>
        <v> </v>
      </c>
      <c r="CQ20" s="409" t="str">
        <f t="shared" si="76"/>
        <v> </v>
      </c>
      <c r="CR20" s="409" t="str">
        <f t="shared" si="77"/>
        <v> </v>
      </c>
      <c r="CS20" s="409"/>
      <c r="CT20" s="409">
        <f t="shared" si="52"/>
        <v>0</v>
      </c>
      <c r="CU20" s="409">
        <f t="shared" ref="CU20:CW20" si="89">A20</f>
        <v>13</v>
      </c>
      <c r="CV20" s="372" t="str">
        <f t="shared" si="89"/>
        <v>24IT0013</v>
      </c>
      <c r="CW20" s="432" t="str">
        <f t="shared" si="89"/>
        <v>ARAVIND G</v>
      </c>
      <c r="CX20" s="433" t="str">
        <f t="shared" si="54"/>
        <v>        </v>
      </c>
      <c r="CY20" s="409">
        <f t="shared" si="55"/>
        <v>0</v>
      </c>
      <c r="CZ20" s="7"/>
      <c r="DA20" s="409" t="str">
        <f t="shared" si="56"/>
        <v>#</v>
      </c>
      <c r="DB20" s="409">
        <f t="shared" si="57"/>
        <v>0</v>
      </c>
      <c r="DC20" s="7"/>
      <c r="DD20" s="7"/>
      <c r="DE20" s="7"/>
    </row>
    <row r="21" ht="24.75" customHeight="1" spans="1:109">
      <c r="A21" s="413">
        <v>14</v>
      </c>
      <c r="B21" s="790" t="s">
        <v>90</v>
      </c>
      <c r="C21" s="791" t="s">
        <v>91</v>
      </c>
      <c r="D21" s="799" t="s">
        <v>41</v>
      </c>
      <c r="E21" s="799" t="s">
        <v>55</v>
      </c>
      <c r="F21" s="788"/>
      <c r="G21" s="792" t="s">
        <v>58</v>
      </c>
      <c r="H21" s="793" t="s">
        <v>69</v>
      </c>
      <c r="I21" s="793" t="s">
        <v>59</v>
      </c>
      <c r="J21" s="793" t="s">
        <v>61</v>
      </c>
      <c r="K21" s="793" t="s">
        <v>59</v>
      </c>
      <c r="L21" s="793" t="s">
        <v>59</v>
      </c>
      <c r="M21" s="793" t="s">
        <v>58</v>
      </c>
      <c r="N21" s="793" t="s">
        <v>59</v>
      </c>
      <c r="O21" s="421">
        <f t="shared" si="58"/>
        <v>0</v>
      </c>
      <c r="P21" s="422"/>
      <c r="Q21" s="423">
        <f t="shared" si="5"/>
        <v>23</v>
      </c>
      <c r="R21" s="794">
        <v>7.28</v>
      </c>
      <c r="S21" s="425"/>
      <c r="T21" s="426"/>
      <c r="U21" s="427"/>
      <c r="V21" s="428" t="s">
        <v>62</v>
      </c>
      <c r="W21" s="429">
        <f t="shared" si="59"/>
        <v>10</v>
      </c>
      <c r="X21" s="429">
        <f t="shared" si="60"/>
        <v>6</v>
      </c>
      <c r="Y21" s="429">
        <f t="shared" si="61"/>
        <v>7</v>
      </c>
      <c r="Z21" s="429">
        <f t="shared" si="62"/>
        <v>8</v>
      </c>
      <c r="AA21" s="429">
        <f t="shared" si="63"/>
        <v>7</v>
      </c>
      <c r="AB21" s="429">
        <f t="shared" si="64"/>
        <v>7</v>
      </c>
      <c r="AC21" s="429">
        <f t="shared" si="65"/>
        <v>10</v>
      </c>
      <c r="AD21" s="429">
        <f t="shared" si="66"/>
        <v>7</v>
      </c>
      <c r="AE21" s="429"/>
      <c r="AF21" s="429"/>
      <c r="AG21" s="430">
        <f t="shared" si="67"/>
        <v>173</v>
      </c>
      <c r="AH21" s="430">
        <f t="shared" si="68"/>
        <v>23</v>
      </c>
      <c r="AI21" s="431">
        <f t="shared" si="7"/>
        <v>7.52173913043478</v>
      </c>
      <c r="AJ21" s="408" t="str">
        <f t="shared" si="69"/>
        <v>P</v>
      </c>
      <c r="AK21" s="408">
        <f t="shared" si="8"/>
        <v>0</v>
      </c>
      <c r="AL21" s="408">
        <f t="shared" si="9"/>
        <v>0</v>
      </c>
      <c r="AM21" s="408">
        <f t="shared" si="10"/>
        <v>0</v>
      </c>
      <c r="AN21" s="408">
        <f t="shared" si="11"/>
        <v>0</v>
      </c>
      <c r="AO21" s="408">
        <f t="shared" si="12"/>
        <v>0</v>
      </c>
      <c r="AP21" s="408">
        <f t="shared" si="13"/>
        <v>0</v>
      </c>
      <c r="AQ21" s="408">
        <f t="shared" si="14"/>
        <v>1</v>
      </c>
      <c r="AR21" s="6"/>
      <c r="AS21" s="408">
        <f t="shared" si="15"/>
        <v>0</v>
      </c>
      <c r="AT21" s="408">
        <f t="shared" si="16"/>
        <v>0</v>
      </c>
      <c r="AU21" s="408">
        <f t="shared" si="17"/>
        <v>0</v>
      </c>
      <c r="AV21" s="408">
        <f t="shared" si="18"/>
        <v>0</v>
      </c>
      <c r="AW21" s="408">
        <f t="shared" si="19"/>
        <v>0</v>
      </c>
      <c r="AX21" s="408">
        <f t="shared" si="20"/>
        <v>0</v>
      </c>
      <c r="AY21" s="408" t="str">
        <f t="shared" si="21"/>
        <v>P</v>
      </c>
      <c r="AZ21" s="409" t="str">
        <f t="shared" si="22"/>
        <v>DM</v>
      </c>
      <c r="BA21" s="409" t="str">
        <f t="shared" si="23"/>
        <v>DMT</v>
      </c>
      <c r="BB21" s="409" t="str">
        <f t="shared" si="24"/>
        <v>#</v>
      </c>
      <c r="BC21" s="409" t="str">
        <f t="shared" si="25"/>
        <v>#</v>
      </c>
      <c r="BD21" s="409" t="str">
        <f t="shared" si="26"/>
        <v>P</v>
      </c>
      <c r="BE21" s="409" t="str">
        <f t="shared" si="27"/>
        <v>#</v>
      </c>
      <c r="BF21" s="409"/>
      <c r="BG21" s="409" t="str">
        <f t="shared" si="28"/>
        <v>#</v>
      </c>
      <c r="BH21" s="409" t="str">
        <f t="shared" si="29"/>
        <v>#</v>
      </c>
      <c r="BI21" s="409">
        <f t="shared" si="30"/>
        <v>0</v>
      </c>
      <c r="BJ21" s="409" t="str">
        <f t="shared" si="31"/>
        <v>#</v>
      </c>
      <c r="BK21" s="409">
        <f t="shared" si="32"/>
        <v>0</v>
      </c>
      <c r="BL21" s="409" t="str">
        <f t="shared" si="33"/>
        <v>#</v>
      </c>
      <c r="BM21" s="7"/>
      <c r="BN21" s="7"/>
      <c r="BO21" s="7"/>
      <c r="BP21" s="409" t="str">
        <f t="shared" si="34"/>
        <v>#</v>
      </c>
      <c r="BQ21" s="409" t="str">
        <f t="shared" si="35"/>
        <v>#</v>
      </c>
      <c r="BR21" s="409" t="str">
        <f t="shared" si="36"/>
        <v>P</v>
      </c>
      <c r="BS21" s="409" t="str">
        <f t="shared" si="37"/>
        <v>#</v>
      </c>
      <c r="BT21" s="409" t="str">
        <f t="shared" si="38"/>
        <v>#</v>
      </c>
      <c r="BU21" s="409" t="str">
        <f t="shared" si="39"/>
        <v>#</v>
      </c>
      <c r="BV21" s="409" t="str">
        <f t="shared" si="40"/>
        <v>#</v>
      </c>
      <c r="BW21" s="409" t="str">
        <f t="shared" si="41"/>
        <v>#</v>
      </c>
      <c r="BX21" s="409"/>
      <c r="BY21" s="409" t="str">
        <f t="shared" si="42"/>
        <v>#</v>
      </c>
      <c r="BZ21" s="409" t="str">
        <f t="shared" si="43"/>
        <v>#</v>
      </c>
      <c r="CA21" s="409">
        <f t="shared" si="44"/>
        <v>0</v>
      </c>
      <c r="CB21" s="409" t="str">
        <f t="shared" si="45"/>
        <v>#</v>
      </c>
      <c r="CC21" s="409" t="str">
        <f t="shared" si="46"/>
        <v>#</v>
      </c>
      <c r="CD21" s="409" t="str">
        <f t="shared" si="47"/>
        <v>#</v>
      </c>
      <c r="CE21" s="409" t="str">
        <f t="shared" si="48"/>
        <v>#</v>
      </c>
      <c r="CF21" s="409" t="str">
        <f t="shared" si="49"/>
        <v>#</v>
      </c>
      <c r="CG21" s="409">
        <f t="shared" si="50"/>
        <v>0</v>
      </c>
      <c r="CH21" s="409" t="str">
        <f t="shared" si="51"/>
        <v>#</v>
      </c>
      <c r="CI21" s="7"/>
      <c r="CJ21" s="7"/>
      <c r="CK21" s="409" t="str">
        <f t="shared" si="70"/>
        <v> </v>
      </c>
      <c r="CL21" s="409" t="str">
        <f t="shared" si="71"/>
        <v> </v>
      </c>
      <c r="CM21" s="409" t="str">
        <f t="shared" si="72"/>
        <v> </v>
      </c>
      <c r="CN21" s="409" t="str">
        <f t="shared" si="73"/>
        <v> </v>
      </c>
      <c r="CO21" s="409" t="str">
        <f t="shared" si="74"/>
        <v> </v>
      </c>
      <c r="CP21" s="409" t="str">
        <f t="shared" si="75"/>
        <v> </v>
      </c>
      <c r="CQ21" s="409" t="str">
        <f t="shared" si="76"/>
        <v> </v>
      </c>
      <c r="CR21" s="409" t="str">
        <f t="shared" si="77"/>
        <v> </v>
      </c>
      <c r="CS21" s="409"/>
      <c r="CT21" s="409">
        <f t="shared" si="52"/>
        <v>0</v>
      </c>
      <c r="CU21" s="409">
        <f t="shared" ref="CU21:CW21" si="90">A21</f>
        <v>14</v>
      </c>
      <c r="CV21" s="372" t="str">
        <f t="shared" si="90"/>
        <v>24IT0014</v>
      </c>
      <c r="CW21" s="432" t="str">
        <f t="shared" si="90"/>
        <v>ARAVIND KUMAR P</v>
      </c>
      <c r="CX21" s="433" t="str">
        <f t="shared" si="54"/>
        <v>        </v>
      </c>
      <c r="CY21" s="409">
        <f t="shared" si="55"/>
        <v>0</v>
      </c>
      <c r="CZ21" s="7"/>
      <c r="DA21" s="409" t="str">
        <f t="shared" si="56"/>
        <v>#</v>
      </c>
      <c r="DB21" s="409">
        <f t="shared" si="57"/>
        <v>0</v>
      </c>
      <c r="DC21" s="7"/>
      <c r="DD21" s="7"/>
      <c r="DE21" s="7"/>
    </row>
    <row r="22" ht="24.75" customHeight="1" spans="1:109">
      <c r="A22" s="413">
        <v>15</v>
      </c>
      <c r="B22" s="790" t="s">
        <v>92</v>
      </c>
      <c r="C22" s="791" t="s">
        <v>93</v>
      </c>
      <c r="D22" s="799" t="s">
        <v>41</v>
      </c>
      <c r="E22" s="800" t="s">
        <v>55</v>
      </c>
      <c r="F22" s="788"/>
      <c r="G22" s="792" t="s">
        <v>58</v>
      </c>
      <c r="H22" s="793" t="s">
        <v>61</v>
      </c>
      <c r="I22" s="793" t="s">
        <v>61</v>
      </c>
      <c r="J22" s="793" t="s">
        <v>60</v>
      </c>
      <c r="K22" s="793" t="s">
        <v>61</v>
      </c>
      <c r="L22" s="793" t="s">
        <v>61</v>
      </c>
      <c r="M22" s="793" t="s">
        <v>58</v>
      </c>
      <c r="N22" s="793" t="s">
        <v>59</v>
      </c>
      <c r="O22" s="421">
        <f t="shared" si="58"/>
        <v>0</v>
      </c>
      <c r="P22" s="422"/>
      <c r="Q22" s="423">
        <f t="shared" si="5"/>
        <v>23</v>
      </c>
      <c r="R22" s="794">
        <v>8.16</v>
      </c>
      <c r="S22" s="425"/>
      <c r="T22" s="426"/>
      <c r="U22" s="427"/>
      <c r="V22" s="428" t="s">
        <v>94</v>
      </c>
      <c r="W22" s="429">
        <f t="shared" si="59"/>
        <v>10</v>
      </c>
      <c r="X22" s="429">
        <f t="shared" si="60"/>
        <v>8</v>
      </c>
      <c r="Y22" s="429">
        <f t="shared" si="61"/>
        <v>8</v>
      </c>
      <c r="Z22" s="429">
        <f t="shared" si="62"/>
        <v>9</v>
      </c>
      <c r="AA22" s="429">
        <f t="shared" si="63"/>
        <v>8</v>
      </c>
      <c r="AB22" s="429">
        <f t="shared" si="64"/>
        <v>8</v>
      </c>
      <c r="AC22" s="429">
        <f t="shared" si="65"/>
        <v>10</v>
      </c>
      <c r="AD22" s="429">
        <f t="shared" si="66"/>
        <v>7</v>
      </c>
      <c r="AE22" s="429"/>
      <c r="AF22" s="429"/>
      <c r="AG22" s="430">
        <f t="shared" si="67"/>
        <v>193</v>
      </c>
      <c r="AH22" s="430">
        <f t="shared" si="68"/>
        <v>23</v>
      </c>
      <c r="AI22" s="431">
        <f t="shared" si="7"/>
        <v>8.39130434782609</v>
      </c>
      <c r="AJ22" s="408" t="str">
        <f t="shared" si="69"/>
        <v>P</v>
      </c>
      <c r="AK22" s="408">
        <f t="shared" si="8"/>
        <v>0</v>
      </c>
      <c r="AL22" s="408">
        <f t="shared" si="9"/>
        <v>0</v>
      </c>
      <c r="AM22" s="408">
        <f t="shared" si="10"/>
        <v>0</v>
      </c>
      <c r="AN22" s="408">
        <f t="shared" si="11"/>
        <v>0</v>
      </c>
      <c r="AO22" s="408">
        <f t="shared" si="12"/>
        <v>0</v>
      </c>
      <c r="AP22" s="408">
        <f t="shared" si="13"/>
        <v>0</v>
      </c>
      <c r="AQ22" s="408">
        <f t="shared" si="14"/>
        <v>1</v>
      </c>
      <c r="AR22" s="6"/>
      <c r="AS22" s="408">
        <f t="shared" si="15"/>
        <v>0</v>
      </c>
      <c r="AT22" s="408">
        <f t="shared" si="16"/>
        <v>0</v>
      </c>
      <c r="AU22" s="408">
        <f t="shared" si="17"/>
        <v>0</v>
      </c>
      <c r="AV22" s="408">
        <f t="shared" si="18"/>
        <v>0</v>
      </c>
      <c r="AW22" s="408">
        <f t="shared" si="19"/>
        <v>0</v>
      </c>
      <c r="AX22" s="408">
        <f t="shared" si="20"/>
        <v>0</v>
      </c>
      <c r="AY22" s="408" t="str">
        <f t="shared" si="21"/>
        <v>P</v>
      </c>
      <c r="AZ22" s="409" t="str">
        <f t="shared" si="22"/>
        <v>DM</v>
      </c>
      <c r="BA22" s="409" t="str">
        <f t="shared" si="23"/>
        <v>DMNT</v>
      </c>
      <c r="BB22" s="409" t="str">
        <f t="shared" si="24"/>
        <v>#</v>
      </c>
      <c r="BC22" s="409" t="str">
        <f t="shared" si="25"/>
        <v>#</v>
      </c>
      <c r="BD22" s="409" t="str">
        <f t="shared" si="26"/>
        <v>P</v>
      </c>
      <c r="BE22" s="409" t="str">
        <f t="shared" si="27"/>
        <v>#</v>
      </c>
      <c r="BF22" s="409"/>
      <c r="BG22" s="409" t="str">
        <f t="shared" si="28"/>
        <v>#</v>
      </c>
      <c r="BH22" s="409" t="str">
        <f t="shared" si="29"/>
        <v>#</v>
      </c>
      <c r="BI22" s="409">
        <f t="shared" si="30"/>
        <v>0</v>
      </c>
      <c r="BJ22" s="409" t="str">
        <f t="shared" si="31"/>
        <v>#</v>
      </c>
      <c r="BK22" s="409">
        <f t="shared" si="32"/>
        <v>0</v>
      </c>
      <c r="BL22" s="409" t="str">
        <f t="shared" si="33"/>
        <v>#</v>
      </c>
      <c r="BM22" s="7"/>
      <c r="BN22" s="7"/>
      <c r="BO22" s="7"/>
      <c r="BP22" s="409" t="str">
        <f t="shared" si="34"/>
        <v>#</v>
      </c>
      <c r="BQ22" s="409" t="str">
        <f t="shared" si="35"/>
        <v>#</v>
      </c>
      <c r="BR22" s="409" t="str">
        <f t="shared" si="36"/>
        <v>#</v>
      </c>
      <c r="BS22" s="409" t="str">
        <f t="shared" si="37"/>
        <v>#</v>
      </c>
      <c r="BT22" s="409" t="str">
        <f t="shared" si="38"/>
        <v>#</v>
      </c>
      <c r="BU22" s="409" t="str">
        <f t="shared" si="39"/>
        <v>#</v>
      </c>
      <c r="BV22" s="409" t="str">
        <f t="shared" si="40"/>
        <v>P</v>
      </c>
      <c r="BW22" s="409" t="str">
        <f t="shared" si="41"/>
        <v>#</v>
      </c>
      <c r="BX22" s="409"/>
      <c r="BY22" s="409" t="str">
        <f t="shared" si="42"/>
        <v>#</v>
      </c>
      <c r="BZ22" s="409" t="str">
        <f t="shared" si="43"/>
        <v>#</v>
      </c>
      <c r="CA22" s="409" t="str">
        <f t="shared" si="44"/>
        <v>#</v>
      </c>
      <c r="CB22" s="409" t="str">
        <f t="shared" si="45"/>
        <v>#</v>
      </c>
      <c r="CC22" s="409" t="str">
        <f t="shared" si="46"/>
        <v>#</v>
      </c>
      <c r="CD22" s="409" t="str">
        <f t="shared" si="47"/>
        <v>#</v>
      </c>
      <c r="CE22" s="409">
        <f t="shared" si="48"/>
        <v>0</v>
      </c>
      <c r="CF22" s="409" t="str">
        <f t="shared" si="49"/>
        <v>#</v>
      </c>
      <c r="CG22" s="409">
        <f t="shared" si="50"/>
        <v>0</v>
      </c>
      <c r="CH22" s="409" t="str">
        <f t="shared" si="51"/>
        <v>#</v>
      </c>
      <c r="CI22" s="7"/>
      <c r="CJ22" s="7"/>
      <c r="CK22" s="409" t="str">
        <f t="shared" si="70"/>
        <v> </v>
      </c>
      <c r="CL22" s="409" t="str">
        <f t="shared" si="71"/>
        <v> </v>
      </c>
      <c r="CM22" s="409" t="str">
        <f t="shared" si="72"/>
        <v> </v>
      </c>
      <c r="CN22" s="409" t="str">
        <f t="shared" si="73"/>
        <v> </v>
      </c>
      <c r="CO22" s="409" t="str">
        <f t="shared" si="74"/>
        <v> </v>
      </c>
      <c r="CP22" s="409" t="str">
        <f t="shared" si="75"/>
        <v> </v>
      </c>
      <c r="CQ22" s="409" t="str">
        <f t="shared" si="76"/>
        <v> </v>
      </c>
      <c r="CR22" s="409" t="str">
        <f t="shared" si="77"/>
        <v> </v>
      </c>
      <c r="CS22" s="409"/>
      <c r="CT22" s="409">
        <f t="shared" si="52"/>
        <v>0</v>
      </c>
      <c r="CU22" s="409">
        <f t="shared" ref="CU22:CW22" si="91">A22</f>
        <v>15</v>
      </c>
      <c r="CV22" s="372" t="str">
        <f t="shared" si="91"/>
        <v>24IT0015</v>
      </c>
      <c r="CW22" s="432" t="str">
        <f t="shared" si="91"/>
        <v>ARVIND KARTIKEYAN S</v>
      </c>
      <c r="CX22" s="433" t="str">
        <f t="shared" si="54"/>
        <v>        </v>
      </c>
      <c r="CY22" s="409">
        <f t="shared" si="55"/>
        <v>0</v>
      </c>
      <c r="CZ22" s="7"/>
      <c r="DA22" s="409" t="str">
        <f t="shared" si="56"/>
        <v>#</v>
      </c>
      <c r="DB22" s="409">
        <f t="shared" si="57"/>
        <v>0</v>
      </c>
      <c r="DC22" s="7"/>
      <c r="DD22" s="7"/>
      <c r="DE22" s="7"/>
    </row>
    <row r="23" ht="24.75" customHeight="1" spans="1:109">
      <c r="A23" s="413">
        <v>16</v>
      </c>
      <c r="B23" s="790" t="s">
        <v>95</v>
      </c>
      <c r="C23" s="791" t="s">
        <v>96</v>
      </c>
      <c r="D23" s="799" t="s">
        <v>41</v>
      </c>
      <c r="E23" s="787" t="s">
        <v>55</v>
      </c>
      <c r="F23" s="788"/>
      <c r="G23" s="792" t="s">
        <v>58</v>
      </c>
      <c r="H23" s="793" t="s">
        <v>61</v>
      </c>
      <c r="I23" s="793" t="s">
        <v>60</v>
      </c>
      <c r="J23" s="793" t="s">
        <v>60</v>
      </c>
      <c r="K23" s="793" t="s">
        <v>58</v>
      </c>
      <c r="L23" s="793" t="s">
        <v>61</v>
      </c>
      <c r="M23" s="793" t="s">
        <v>58</v>
      </c>
      <c r="N23" s="793" t="s">
        <v>59</v>
      </c>
      <c r="O23" s="421">
        <f t="shared" si="58"/>
        <v>0</v>
      </c>
      <c r="P23" s="422"/>
      <c r="Q23" s="423">
        <f t="shared" si="5"/>
        <v>23</v>
      </c>
      <c r="R23" s="795">
        <v>8.64</v>
      </c>
      <c r="S23" s="425"/>
      <c r="T23" s="426"/>
      <c r="U23" s="427"/>
      <c r="V23" s="428" t="s">
        <v>62</v>
      </c>
      <c r="W23" s="429">
        <f t="shared" si="59"/>
        <v>10</v>
      </c>
      <c r="X23" s="429">
        <f t="shared" si="60"/>
        <v>8</v>
      </c>
      <c r="Y23" s="429">
        <f t="shared" si="61"/>
        <v>9</v>
      </c>
      <c r="Z23" s="429">
        <f t="shared" si="62"/>
        <v>9</v>
      </c>
      <c r="AA23" s="429">
        <f t="shared" si="63"/>
        <v>10</v>
      </c>
      <c r="AB23" s="429">
        <f t="shared" si="64"/>
        <v>8</v>
      </c>
      <c r="AC23" s="429">
        <f t="shared" si="65"/>
        <v>10</v>
      </c>
      <c r="AD23" s="429">
        <f t="shared" si="66"/>
        <v>7</v>
      </c>
      <c r="AE23" s="429"/>
      <c r="AF23" s="429"/>
      <c r="AG23" s="430">
        <f t="shared" si="67"/>
        <v>203</v>
      </c>
      <c r="AH23" s="430">
        <f t="shared" si="68"/>
        <v>23</v>
      </c>
      <c r="AI23" s="431">
        <f t="shared" si="7"/>
        <v>8.82608695652174</v>
      </c>
      <c r="AJ23" s="408" t="str">
        <f t="shared" si="69"/>
        <v>P</v>
      </c>
      <c r="AK23" s="408">
        <f t="shared" si="8"/>
        <v>0</v>
      </c>
      <c r="AL23" s="408">
        <f t="shared" si="9"/>
        <v>0</v>
      </c>
      <c r="AM23" s="408">
        <f t="shared" si="10"/>
        <v>0</v>
      </c>
      <c r="AN23" s="408">
        <f t="shared" si="11"/>
        <v>0</v>
      </c>
      <c r="AO23" s="408">
        <f t="shared" si="12"/>
        <v>0</v>
      </c>
      <c r="AP23" s="408">
        <f t="shared" si="13"/>
        <v>0</v>
      </c>
      <c r="AQ23" s="408">
        <f t="shared" si="14"/>
        <v>1</v>
      </c>
      <c r="AR23" s="6"/>
      <c r="AS23" s="408">
        <f t="shared" si="15"/>
        <v>0</v>
      </c>
      <c r="AT23" s="408">
        <f t="shared" si="16"/>
        <v>0</v>
      </c>
      <c r="AU23" s="408">
        <f t="shared" si="17"/>
        <v>0</v>
      </c>
      <c r="AV23" s="408">
        <f t="shared" si="18"/>
        <v>0</v>
      </c>
      <c r="AW23" s="408">
        <f t="shared" si="19"/>
        <v>0</v>
      </c>
      <c r="AX23" s="408">
        <f t="shared" si="20"/>
        <v>0</v>
      </c>
      <c r="AY23" s="408" t="str">
        <f t="shared" si="21"/>
        <v>P</v>
      </c>
      <c r="AZ23" s="409" t="str">
        <f t="shared" si="22"/>
        <v>DM</v>
      </c>
      <c r="BA23" s="409" t="str">
        <f t="shared" si="23"/>
        <v>DMT</v>
      </c>
      <c r="BB23" s="409" t="str">
        <f t="shared" si="24"/>
        <v>#</v>
      </c>
      <c r="BC23" s="409" t="str">
        <f t="shared" si="25"/>
        <v>#</v>
      </c>
      <c r="BD23" s="409" t="str">
        <f t="shared" si="26"/>
        <v>P</v>
      </c>
      <c r="BE23" s="409" t="str">
        <f t="shared" si="27"/>
        <v>#</v>
      </c>
      <c r="BF23" s="409"/>
      <c r="BG23" s="409" t="str">
        <f t="shared" si="28"/>
        <v>#</v>
      </c>
      <c r="BH23" s="409" t="str">
        <f t="shared" si="29"/>
        <v>#</v>
      </c>
      <c r="BI23" s="409">
        <f t="shared" si="30"/>
        <v>0</v>
      </c>
      <c r="BJ23" s="409" t="str">
        <f t="shared" si="31"/>
        <v>#</v>
      </c>
      <c r="BK23" s="409">
        <f t="shared" si="32"/>
        <v>0</v>
      </c>
      <c r="BL23" s="409" t="str">
        <f t="shared" si="33"/>
        <v>#</v>
      </c>
      <c r="BM23" s="7"/>
      <c r="BN23" s="7"/>
      <c r="BO23" s="7"/>
      <c r="BP23" s="409" t="str">
        <f t="shared" si="34"/>
        <v>#</v>
      </c>
      <c r="BQ23" s="409" t="str">
        <f t="shared" si="35"/>
        <v>#</v>
      </c>
      <c r="BR23" s="409" t="str">
        <f t="shared" si="36"/>
        <v>P</v>
      </c>
      <c r="BS23" s="409" t="str">
        <f t="shared" si="37"/>
        <v>#</v>
      </c>
      <c r="BT23" s="409" t="str">
        <f t="shared" si="38"/>
        <v>#</v>
      </c>
      <c r="BU23" s="409" t="str">
        <f t="shared" si="39"/>
        <v>#</v>
      </c>
      <c r="BV23" s="409" t="str">
        <f t="shared" si="40"/>
        <v>#</v>
      </c>
      <c r="BW23" s="409" t="str">
        <f t="shared" si="41"/>
        <v>#</v>
      </c>
      <c r="BX23" s="409"/>
      <c r="BY23" s="409" t="str">
        <f t="shared" si="42"/>
        <v>#</v>
      </c>
      <c r="BZ23" s="409" t="str">
        <f t="shared" si="43"/>
        <v>#</v>
      </c>
      <c r="CA23" s="409">
        <f t="shared" si="44"/>
        <v>0</v>
      </c>
      <c r="CB23" s="409" t="str">
        <f t="shared" si="45"/>
        <v>#</v>
      </c>
      <c r="CC23" s="409" t="str">
        <f t="shared" si="46"/>
        <v>#</v>
      </c>
      <c r="CD23" s="409" t="str">
        <f t="shared" si="47"/>
        <v>#</v>
      </c>
      <c r="CE23" s="409" t="str">
        <f t="shared" si="48"/>
        <v>#</v>
      </c>
      <c r="CF23" s="409" t="str">
        <f t="shared" si="49"/>
        <v>#</v>
      </c>
      <c r="CG23" s="409">
        <f t="shared" si="50"/>
        <v>0</v>
      </c>
      <c r="CH23" s="409" t="str">
        <f t="shared" si="51"/>
        <v>#</v>
      </c>
      <c r="CI23" s="7"/>
      <c r="CJ23" s="7"/>
      <c r="CK23" s="409" t="str">
        <f t="shared" si="70"/>
        <v> </v>
      </c>
      <c r="CL23" s="409" t="str">
        <f t="shared" si="71"/>
        <v> </v>
      </c>
      <c r="CM23" s="409" t="str">
        <f t="shared" si="72"/>
        <v> </v>
      </c>
      <c r="CN23" s="409" t="str">
        <f t="shared" si="73"/>
        <v> </v>
      </c>
      <c r="CO23" s="409" t="str">
        <f t="shared" si="74"/>
        <v> </v>
      </c>
      <c r="CP23" s="409" t="str">
        <f t="shared" si="75"/>
        <v> </v>
      </c>
      <c r="CQ23" s="409" t="str">
        <f t="shared" si="76"/>
        <v> </v>
      </c>
      <c r="CR23" s="409" t="str">
        <f t="shared" si="77"/>
        <v> </v>
      </c>
      <c r="CS23" s="409"/>
      <c r="CT23" s="409">
        <f t="shared" si="52"/>
        <v>0</v>
      </c>
      <c r="CU23" s="409">
        <f t="shared" ref="CU23:CW23" si="92">A23</f>
        <v>16</v>
      </c>
      <c r="CV23" s="372" t="str">
        <f t="shared" si="92"/>
        <v>24IT0016</v>
      </c>
      <c r="CW23" s="432" t="str">
        <f t="shared" si="92"/>
        <v>ASWANTH B</v>
      </c>
      <c r="CX23" s="433" t="str">
        <f t="shared" si="54"/>
        <v>        </v>
      </c>
      <c r="CY23" s="409">
        <f t="shared" si="55"/>
        <v>0</v>
      </c>
      <c r="CZ23" s="7"/>
      <c r="DA23" s="409" t="str">
        <f t="shared" si="56"/>
        <v>#</v>
      </c>
      <c r="DB23" s="409">
        <f t="shared" si="57"/>
        <v>0</v>
      </c>
      <c r="DC23" s="7"/>
      <c r="DD23" s="7"/>
      <c r="DE23" s="7"/>
    </row>
    <row r="24" ht="24.75" customHeight="1" spans="1:109">
      <c r="A24" s="413">
        <v>17</v>
      </c>
      <c r="B24" s="790" t="s">
        <v>97</v>
      </c>
      <c r="C24" s="791" t="s">
        <v>98</v>
      </c>
      <c r="D24" s="799" t="s">
        <v>41</v>
      </c>
      <c r="E24" s="787" t="s">
        <v>55</v>
      </c>
      <c r="F24" s="788"/>
      <c r="G24" s="792" t="s">
        <v>58</v>
      </c>
      <c r="H24" s="793" t="s">
        <v>59</v>
      </c>
      <c r="I24" s="793" t="s">
        <v>60</v>
      </c>
      <c r="J24" s="793" t="s">
        <v>60</v>
      </c>
      <c r="K24" s="793" t="s">
        <v>61</v>
      </c>
      <c r="L24" s="793" t="s">
        <v>61</v>
      </c>
      <c r="M24" s="793" t="s">
        <v>58</v>
      </c>
      <c r="N24" s="793" t="s">
        <v>59</v>
      </c>
      <c r="O24" s="421">
        <f t="shared" si="58"/>
        <v>0</v>
      </c>
      <c r="P24" s="422"/>
      <c r="Q24" s="423">
        <f t="shared" si="5"/>
        <v>23</v>
      </c>
      <c r="R24" s="794">
        <v>8.2</v>
      </c>
      <c r="S24" s="425"/>
      <c r="T24" s="426"/>
      <c r="U24" s="427"/>
      <c r="V24" s="428" t="s">
        <v>62</v>
      </c>
      <c r="W24" s="429">
        <f t="shared" si="59"/>
        <v>10</v>
      </c>
      <c r="X24" s="429">
        <f t="shared" si="60"/>
        <v>7</v>
      </c>
      <c r="Y24" s="429">
        <f t="shared" si="61"/>
        <v>9</v>
      </c>
      <c r="Z24" s="429">
        <f t="shared" si="62"/>
        <v>9</v>
      </c>
      <c r="AA24" s="429">
        <f t="shared" si="63"/>
        <v>8</v>
      </c>
      <c r="AB24" s="429">
        <f t="shared" si="64"/>
        <v>8</v>
      </c>
      <c r="AC24" s="429">
        <f t="shared" si="65"/>
        <v>10</v>
      </c>
      <c r="AD24" s="429">
        <f t="shared" si="66"/>
        <v>7</v>
      </c>
      <c r="AE24" s="429"/>
      <c r="AF24" s="429"/>
      <c r="AG24" s="430">
        <f t="shared" si="67"/>
        <v>193</v>
      </c>
      <c r="AH24" s="430">
        <f t="shared" si="68"/>
        <v>23</v>
      </c>
      <c r="AI24" s="431">
        <f t="shared" si="7"/>
        <v>8.39130434782609</v>
      </c>
      <c r="AJ24" s="408" t="str">
        <f t="shared" si="69"/>
        <v>P</v>
      </c>
      <c r="AK24" s="408">
        <f t="shared" si="8"/>
        <v>0</v>
      </c>
      <c r="AL24" s="408">
        <f t="shared" si="9"/>
        <v>0</v>
      </c>
      <c r="AM24" s="408">
        <f t="shared" si="10"/>
        <v>0</v>
      </c>
      <c r="AN24" s="408">
        <f t="shared" si="11"/>
        <v>0</v>
      </c>
      <c r="AO24" s="408">
        <f t="shared" si="12"/>
        <v>0</v>
      </c>
      <c r="AP24" s="408">
        <f t="shared" si="13"/>
        <v>0</v>
      </c>
      <c r="AQ24" s="408">
        <f t="shared" si="14"/>
        <v>1</v>
      </c>
      <c r="AR24" s="6"/>
      <c r="AS24" s="408">
        <f t="shared" si="15"/>
        <v>0</v>
      </c>
      <c r="AT24" s="408">
        <f t="shared" si="16"/>
        <v>0</v>
      </c>
      <c r="AU24" s="408">
        <f t="shared" si="17"/>
        <v>0</v>
      </c>
      <c r="AV24" s="408">
        <f t="shared" si="18"/>
        <v>0</v>
      </c>
      <c r="AW24" s="408">
        <f t="shared" si="19"/>
        <v>0</v>
      </c>
      <c r="AX24" s="408">
        <f t="shared" si="20"/>
        <v>0</v>
      </c>
      <c r="AY24" s="408" t="str">
        <f t="shared" si="21"/>
        <v>P</v>
      </c>
      <c r="AZ24" s="409" t="str">
        <f t="shared" si="22"/>
        <v>DM</v>
      </c>
      <c r="BA24" s="409" t="str">
        <f t="shared" si="23"/>
        <v>DMT</v>
      </c>
      <c r="BB24" s="409" t="str">
        <f t="shared" si="24"/>
        <v>#</v>
      </c>
      <c r="BC24" s="409" t="str">
        <f t="shared" si="25"/>
        <v>#</v>
      </c>
      <c r="BD24" s="409" t="str">
        <f t="shared" si="26"/>
        <v>P</v>
      </c>
      <c r="BE24" s="409" t="str">
        <f t="shared" si="27"/>
        <v>#</v>
      </c>
      <c r="BF24" s="409"/>
      <c r="BG24" s="409" t="str">
        <f t="shared" si="28"/>
        <v>#</v>
      </c>
      <c r="BH24" s="409" t="str">
        <f t="shared" si="29"/>
        <v>#</v>
      </c>
      <c r="BI24" s="409">
        <f t="shared" si="30"/>
        <v>0</v>
      </c>
      <c r="BJ24" s="409" t="str">
        <f t="shared" si="31"/>
        <v>#</v>
      </c>
      <c r="BK24" s="409">
        <f t="shared" si="32"/>
        <v>0</v>
      </c>
      <c r="BL24" s="409" t="str">
        <f t="shared" si="33"/>
        <v>#</v>
      </c>
      <c r="BM24" s="7"/>
      <c r="BN24" s="7"/>
      <c r="BO24" s="7"/>
      <c r="BP24" s="409" t="str">
        <f t="shared" si="34"/>
        <v>#</v>
      </c>
      <c r="BQ24" s="409" t="str">
        <f t="shared" si="35"/>
        <v>#</v>
      </c>
      <c r="BR24" s="409" t="str">
        <f t="shared" si="36"/>
        <v>P</v>
      </c>
      <c r="BS24" s="409" t="str">
        <f t="shared" si="37"/>
        <v>#</v>
      </c>
      <c r="BT24" s="409" t="str">
        <f t="shared" si="38"/>
        <v>#</v>
      </c>
      <c r="BU24" s="409" t="str">
        <f t="shared" si="39"/>
        <v>#</v>
      </c>
      <c r="BV24" s="409" t="str">
        <f t="shared" si="40"/>
        <v>#</v>
      </c>
      <c r="BW24" s="409" t="str">
        <f t="shared" si="41"/>
        <v>#</v>
      </c>
      <c r="BX24" s="409"/>
      <c r="BY24" s="409" t="str">
        <f t="shared" si="42"/>
        <v>#</v>
      </c>
      <c r="BZ24" s="409" t="str">
        <f t="shared" si="43"/>
        <v>#</v>
      </c>
      <c r="CA24" s="409">
        <f t="shared" si="44"/>
        <v>0</v>
      </c>
      <c r="CB24" s="409" t="str">
        <f t="shared" si="45"/>
        <v>#</v>
      </c>
      <c r="CC24" s="409" t="str">
        <f t="shared" si="46"/>
        <v>#</v>
      </c>
      <c r="CD24" s="409" t="str">
        <f t="shared" si="47"/>
        <v>#</v>
      </c>
      <c r="CE24" s="409" t="str">
        <f t="shared" si="48"/>
        <v>#</v>
      </c>
      <c r="CF24" s="409" t="str">
        <f t="shared" si="49"/>
        <v>#</v>
      </c>
      <c r="CG24" s="409">
        <f t="shared" si="50"/>
        <v>0</v>
      </c>
      <c r="CH24" s="409" t="str">
        <f t="shared" si="51"/>
        <v>#</v>
      </c>
      <c r="CI24" s="7"/>
      <c r="CJ24" s="7"/>
      <c r="CK24" s="409" t="str">
        <f t="shared" si="70"/>
        <v> </v>
      </c>
      <c r="CL24" s="409" t="str">
        <f t="shared" si="71"/>
        <v> </v>
      </c>
      <c r="CM24" s="409" t="str">
        <f t="shared" si="72"/>
        <v> </v>
      </c>
      <c r="CN24" s="409" t="str">
        <f t="shared" si="73"/>
        <v> </v>
      </c>
      <c r="CO24" s="409" t="str">
        <f t="shared" si="74"/>
        <v> </v>
      </c>
      <c r="CP24" s="409" t="str">
        <f t="shared" si="75"/>
        <v> </v>
      </c>
      <c r="CQ24" s="409" t="str">
        <f t="shared" si="76"/>
        <v> </v>
      </c>
      <c r="CR24" s="409" t="str">
        <f t="shared" si="77"/>
        <v> </v>
      </c>
      <c r="CS24" s="409"/>
      <c r="CT24" s="409">
        <f t="shared" si="52"/>
        <v>0</v>
      </c>
      <c r="CU24" s="409">
        <f t="shared" ref="CU24:CW24" si="93">A24</f>
        <v>17</v>
      </c>
      <c r="CV24" s="372" t="str">
        <f t="shared" si="93"/>
        <v>24IT0017</v>
      </c>
      <c r="CW24" s="432" t="str">
        <f t="shared" si="93"/>
        <v>ASWIN S</v>
      </c>
      <c r="CX24" s="433" t="str">
        <f t="shared" si="54"/>
        <v>        </v>
      </c>
      <c r="CY24" s="409">
        <f t="shared" si="55"/>
        <v>0</v>
      </c>
      <c r="CZ24" s="7"/>
      <c r="DA24" s="409" t="str">
        <f t="shared" si="56"/>
        <v>#</v>
      </c>
      <c r="DB24" s="409">
        <f t="shared" si="57"/>
        <v>0</v>
      </c>
      <c r="DC24" s="7"/>
      <c r="DD24" s="7"/>
      <c r="DE24" s="7"/>
    </row>
    <row r="25" ht="24.75" customHeight="1" spans="1:109">
      <c r="A25" s="413">
        <v>18</v>
      </c>
      <c r="B25" s="790" t="s">
        <v>99</v>
      </c>
      <c r="C25" s="791" t="s">
        <v>100</v>
      </c>
      <c r="D25" s="787" t="s">
        <v>42</v>
      </c>
      <c r="E25" s="787" t="s">
        <v>54</v>
      </c>
      <c r="F25" s="788"/>
      <c r="G25" s="792" t="s">
        <v>58</v>
      </c>
      <c r="H25" s="793" t="s">
        <v>61</v>
      </c>
      <c r="I25" s="793" t="s">
        <v>58</v>
      </c>
      <c r="J25" s="793" t="s">
        <v>60</v>
      </c>
      <c r="K25" s="793" t="s">
        <v>58</v>
      </c>
      <c r="L25" s="793" t="s">
        <v>60</v>
      </c>
      <c r="M25" s="793" t="s">
        <v>58</v>
      </c>
      <c r="N25" s="793" t="s">
        <v>59</v>
      </c>
      <c r="O25" s="421">
        <f t="shared" si="58"/>
        <v>0</v>
      </c>
      <c r="P25" s="422"/>
      <c r="Q25" s="423">
        <f t="shared" si="5"/>
        <v>23</v>
      </c>
      <c r="R25" s="795">
        <v>8.96</v>
      </c>
      <c r="S25" s="425"/>
      <c r="T25" s="426"/>
      <c r="U25" s="427"/>
      <c r="V25" s="428" t="s">
        <v>62</v>
      </c>
      <c r="W25" s="429">
        <f t="shared" si="59"/>
        <v>10</v>
      </c>
      <c r="X25" s="429">
        <f t="shared" si="60"/>
        <v>8</v>
      </c>
      <c r="Y25" s="429">
        <f t="shared" si="61"/>
        <v>10</v>
      </c>
      <c r="Z25" s="429">
        <f t="shared" si="62"/>
        <v>9</v>
      </c>
      <c r="AA25" s="429">
        <f t="shared" si="63"/>
        <v>10</v>
      </c>
      <c r="AB25" s="429">
        <f t="shared" si="64"/>
        <v>9</v>
      </c>
      <c r="AC25" s="429">
        <f t="shared" si="65"/>
        <v>10</v>
      </c>
      <c r="AD25" s="429">
        <f t="shared" si="66"/>
        <v>7</v>
      </c>
      <c r="AE25" s="429"/>
      <c r="AF25" s="429"/>
      <c r="AG25" s="430">
        <f t="shared" si="67"/>
        <v>208</v>
      </c>
      <c r="AH25" s="430">
        <f t="shared" si="68"/>
        <v>23</v>
      </c>
      <c r="AI25" s="431">
        <f t="shared" si="7"/>
        <v>9.04347826086956</v>
      </c>
      <c r="AJ25" s="408" t="str">
        <f t="shared" si="69"/>
        <v>P</v>
      </c>
      <c r="AK25" s="408">
        <f t="shared" si="8"/>
        <v>0</v>
      </c>
      <c r="AL25" s="408">
        <f t="shared" si="9"/>
        <v>0</v>
      </c>
      <c r="AM25" s="408">
        <f t="shared" si="10"/>
        <v>0</v>
      </c>
      <c r="AN25" s="408">
        <f t="shared" si="11"/>
        <v>0</v>
      </c>
      <c r="AO25" s="408">
        <f t="shared" si="12"/>
        <v>0</v>
      </c>
      <c r="AP25" s="408">
        <f t="shared" si="13"/>
        <v>0</v>
      </c>
      <c r="AQ25" s="408">
        <f t="shared" si="14"/>
        <v>1</v>
      </c>
      <c r="AR25" s="6"/>
      <c r="AS25" s="408">
        <f t="shared" si="15"/>
        <v>0</v>
      </c>
      <c r="AT25" s="408">
        <f t="shared" si="16"/>
        <v>0</v>
      </c>
      <c r="AU25" s="408">
        <f t="shared" si="17"/>
        <v>0</v>
      </c>
      <c r="AV25" s="408">
        <f t="shared" si="18"/>
        <v>0</v>
      </c>
      <c r="AW25" s="408">
        <f t="shared" si="19"/>
        <v>0</v>
      </c>
      <c r="AX25" s="408">
        <f t="shared" si="20"/>
        <v>0</v>
      </c>
      <c r="AY25" s="408" t="str">
        <f t="shared" si="21"/>
        <v>P</v>
      </c>
      <c r="AZ25" s="409" t="str">
        <f t="shared" si="22"/>
        <v>HF</v>
      </c>
      <c r="BA25" s="409" t="str">
        <f t="shared" si="23"/>
        <v>HFT</v>
      </c>
      <c r="BB25" s="409" t="str">
        <f t="shared" si="24"/>
        <v>#</v>
      </c>
      <c r="BC25" s="409" t="str">
        <f t="shared" si="25"/>
        <v>P</v>
      </c>
      <c r="BD25" s="409" t="str">
        <f t="shared" si="26"/>
        <v>#</v>
      </c>
      <c r="BE25" s="409" t="str">
        <f t="shared" si="27"/>
        <v>#</v>
      </c>
      <c r="BF25" s="409"/>
      <c r="BG25" s="409" t="str">
        <f t="shared" si="28"/>
        <v>#</v>
      </c>
      <c r="BH25" s="409">
        <f t="shared" si="29"/>
        <v>0</v>
      </c>
      <c r="BI25" s="409" t="str">
        <f t="shared" si="30"/>
        <v>#</v>
      </c>
      <c r="BJ25" s="409" t="str">
        <f t="shared" si="31"/>
        <v>#</v>
      </c>
      <c r="BK25" s="409" t="str">
        <f t="shared" si="32"/>
        <v>#</v>
      </c>
      <c r="BL25" s="409">
        <f t="shared" si="33"/>
        <v>0</v>
      </c>
      <c r="BM25" s="7"/>
      <c r="BN25" s="7"/>
      <c r="BO25" s="7"/>
      <c r="BP25" s="409" t="str">
        <f t="shared" si="34"/>
        <v>#</v>
      </c>
      <c r="BQ25" s="409" t="str">
        <f t="shared" si="35"/>
        <v>P</v>
      </c>
      <c r="BR25" s="409" t="str">
        <f t="shared" si="36"/>
        <v>#</v>
      </c>
      <c r="BS25" s="409" t="str">
        <f t="shared" si="37"/>
        <v>#</v>
      </c>
      <c r="BT25" s="409" t="str">
        <f t="shared" si="38"/>
        <v>#</v>
      </c>
      <c r="BU25" s="409" t="str">
        <f t="shared" si="39"/>
        <v>#</v>
      </c>
      <c r="BV25" s="409" t="str">
        <f t="shared" si="40"/>
        <v>#</v>
      </c>
      <c r="BW25" s="409" t="str">
        <f t="shared" si="41"/>
        <v>#</v>
      </c>
      <c r="BX25" s="409"/>
      <c r="BY25" s="409" t="str">
        <f t="shared" si="42"/>
        <v>#</v>
      </c>
      <c r="BZ25" s="409">
        <f t="shared" si="43"/>
        <v>0</v>
      </c>
      <c r="CA25" s="409" t="str">
        <f t="shared" si="44"/>
        <v>#</v>
      </c>
      <c r="CB25" s="409" t="str">
        <f t="shared" si="45"/>
        <v>#</v>
      </c>
      <c r="CC25" s="409" t="str">
        <f t="shared" si="46"/>
        <v>#</v>
      </c>
      <c r="CD25" s="409" t="str">
        <f t="shared" si="47"/>
        <v>#</v>
      </c>
      <c r="CE25" s="409" t="str">
        <f t="shared" si="48"/>
        <v>#</v>
      </c>
      <c r="CF25" s="409" t="str">
        <f t="shared" si="49"/>
        <v>#</v>
      </c>
      <c r="CG25" s="409" t="str">
        <f t="shared" si="50"/>
        <v>#</v>
      </c>
      <c r="CH25" s="409">
        <f t="shared" si="51"/>
        <v>0</v>
      </c>
      <c r="CI25" s="7"/>
      <c r="CJ25" s="7"/>
      <c r="CK25" s="409" t="str">
        <f t="shared" si="70"/>
        <v> </v>
      </c>
      <c r="CL25" s="409" t="str">
        <f t="shared" si="71"/>
        <v> </v>
      </c>
      <c r="CM25" s="409" t="str">
        <f t="shared" si="72"/>
        <v> </v>
      </c>
      <c r="CN25" s="409" t="str">
        <f t="shared" si="73"/>
        <v> </v>
      </c>
      <c r="CO25" s="409" t="str">
        <f t="shared" si="74"/>
        <v> </v>
      </c>
      <c r="CP25" s="409" t="str">
        <f t="shared" si="75"/>
        <v> </v>
      </c>
      <c r="CQ25" s="409" t="str">
        <f t="shared" si="76"/>
        <v> </v>
      </c>
      <c r="CR25" s="409" t="str">
        <f t="shared" si="77"/>
        <v> </v>
      </c>
      <c r="CS25" s="409"/>
      <c r="CT25" s="409">
        <f t="shared" si="52"/>
        <v>0</v>
      </c>
      <c r="CU25" s="409">
        <f t="shared" ref="CU25:CW25" si="94">A25</f>
        <v>18</v>
      </c>
      <c r="CV25" s="372" t="str">
        <f t="shared" si="94"/>
        <v>24IT0018</v>
      </c>
      <c r="CW25" s="432" t="str">
        <f t="shared" si="94"/>
        <v>B HARSHINI</v>
      </c>
      <c r="CX25" s="433" t="str">
        <f t="shared" si="54"/>
        <v>        </v>
      </c>
      <c r="CY25" s="409">
        <f t="shared" si="55"/>
        <v>0</v>
      </c>
      <c r="CZ25" s="7"/>
      <c r="DA25" s="409">
        <f t="shared" si="56"/>
        <v>0</v>
      </c>
      <c r="DB25" s="409" t="str">
        <f t="shared" si="57"/>
        <v>#</v>
      </c>
      <c r="DC25" s="7"/>
      <c r="DD25" s="7"/>
      <c r="DE25" s="7"/>
    </row>
    <row r="26" ht="24.75" customHeight="1" spans="1:109">
      <c r="A26" s="413">
        <v>19</v>
      </c>
      <c r="B26" s="790" t="s">
        <v>101</v>
      </c>
      <c r="C26" s="791" t="s">
        <v>102</v>
      </c>
      <c r="D26" s="799" t="s">
        <v>41</v>
      </c>
      <c r="E26" s="787" t="s">
        <v>55</v>
      </c>
      <c r="F26" s="788"/>
      <c r="G26" s="792" t="s">
        <v>58</v>
      </c>
      <c r="H26" s="793" t="s">
        <v>61</v>
      </c>
      <c r="I26" s="793" t="s">
        <v>58</v>
      </c>
      <c r="J26" s="793" t="s">
        <v>60</v>
      </c>
      <c r="K26" s="793" t="s">
        <v>58</v>
      </c>
      <c r="L26" s="793" t="s">
        <v>60</v>
      </c>
      <c r="M26" s="793" t="s">
        <v>58</v>
      </c>
      <c r="N26" s="793" t="s">
        <v>59</v>
      </c>
      <c r="O26" s="421">
        <f t="shared" si="58"/>
        <v>0</v>
      </c>
      <c r="P26" s="422"/>
      <c r="Q26" s="423">
        <f t="shared" si="5"/>
        <v>23</v>
      </c>
      <c r="R26" s="795">
        <v>8.96</v>
      </c>
      <c r="S26" s="425"/>
      <c r="T26" s="426"/>
      <c r="U26" s="427"/>
      <c r="V26" s="428" t="s">
        <v>62</v>
      </c>
      <c r="W26" s="429">
        <f t="shared" si="59"/>
        <v>10</v>
      </c>
      <c r="X26" s="429">
        <f t="shared" si="60"/>
        <v>8</v>
      </c>
      <c r="Y26" s="429">
        <f t="shared" si="61"/>
        <v>10</v>
      </c>
      <c r="Z26" s="429">
        <f t="shared" si="62"/>
        <v>9</v>
      </c>
      <c r="AA26" s="429">
        <f t="shared" si="63"/>
        <v>10</v>
      </c>
      <c r="AB26" s="429">
        <f t="shared" si="64"/>
        <v>9</v>
      </c>
      <c r="AC26" s="429">
        <f t="shared" si="65"/>
        <v>10</v>
      </c>
      <c r="AD26" s="429">
        <f t="shared" si="66"/>
        <v>7</v>
      </c>
      <c r="AE26" s="429"/>
      <c r="AF26" s="429"/>
      <c r="AG26" s="430">
        <f t="shared" si="67"/>
        <v>208</v>
      </c>
      <c r="AH26" s="430">
        <f t="shared" si="68"/>
        <v>23</v>
      </c>
      <c r="AI26" s="431">
        <f t="shared" si="7"/>
        <v>9.04347826086956</v>
      </c>
      <c r="AJ26" s="408" t="str">
        <f t="shared" si="69"/>
        <v>P</v>
      </c>
      <c r="AK26" s="408">
        <f t="shared" si="8"/>
        <v>0</v>
      </c>
      <c r="AL26" s="408">
        <f t="shared" si="9"/>
        <v>0</v>
      </c>
      <c r="AM26" s="408">
        <f t="shared" si="10"/>
        <v>0</v>
      </c>
      <c r="AN26" s="408">
        <f t="shared" si="11"/>
        <v>0</v>
      </c>
      <c r="AO26" s="408">
        <f t="shared" si="12"/>
        <v>0</v>
      </c>
      <c r="AP26" s="408">
        <f t="shared" si="13"/>
        <v>0</v>
      </c>
      <c r="AQ26" s="408">
        <f t="shared" si="14"/>
        <v>1</v>
      </c>
      <c r="AR26" s="6"/>
      <c r="AS26" s="408">
        <f t="shared" si="15"/>
        <v>0</v>
      </c>
      <c r="AT26" s="408">
        <f t="shared" si="16"/>
        <v>0</v>
      </c>
      <c r="AU26" s="408">
        <f t="shared" si="17"/>
        <v>0</v>
      </c>
      <c r="AV26" s="408">
        <f t="shared" si="18"/>
        <v>0</v>
      </c>
      <c r="AW26" s="408">
        <f t="shared" si="19"/>
        <v>0</v>
      </c>
      <c r="AX26" s="408">
        <f t="shared" si="20"/>
        <v>0</v>
      </c>
      <c r="AY26" s="408" t="str">
        <f t="shared" si="21"/>
        <v>P</v>
      </c>
      <c r="AZ26" s="409" t="str">
        <f t="shared" si="22"/>
        <v>DM</v>
      </c>
      <c r="BA26" s="409" t="str">
        <f t="shared" si="23"/>
        <v>DMT</v>
      </c>
      <c r="BB26" s="409" t="str">
        <f t="shared" si="24"/>
        <v>#</v>
      </c>
      <c r="BC26" s="409" t="str">
        <f t="shared" si="25"/>
        <v>#</v>
      </c>
      <c r="BD26" s="409" t="str">
        <f t="shared" si="26"/>
        <v>P</v>
      </c>
      <c r="BE26" s="409" t="str">
        <f t="shared" si="27"/>
        <v>#</v>
      </c>
      <c r="BF26" s="409"/>
      <c r="BG26" s="409" t="str">
        <f t="shared" si="28"/>
        <v>#</v>
      </c>
      <c r="BH26" s="409" t="str">
        <f t="shared" si="29"/>
        <v>#</v>
      </c>
      <c r="BI26" s="409">
        <f t="shared" si="30"/>
        <v>0</v>
      </c>
      <c r="BJ26" s="409" t="str">
        <f t="shared" si="31"/>
        <v>#</v>
      </c>
      <c r="BK26" s="409">
        <f t="shared" si="32"/>
        <v>0</v>
      </c>
      <c r="BL26" s="409" t="str">
        <f t="shared" si="33"/>
        <v>#</v>
      </c>
      <c r="BM26" s="7"/>
      <c r="BN26" s="7"/>
      <c r="BO26" s="7"/>
      <c r="BP26" s="409" t="str">
        <f t="shared" si="34"/>
        <v>#</v>
      </c>
      <c r="BQ26" s="409" t="str">
        <f t="shared" si="35"/>
        <v>#</v>
      </c>
      <c r="BR26" s="409" t="str">
        <f t="shared" si="36"/>
        <v>P</v>
      </c>
      <c r="BS26" s="409" t="str">
        <f t="shared" si="37"/>
        <v>#</v>
      </c>
      <c r="BT26" s="409" t="str">
        <f t="shared" si="38"/>
        <v>#</v>
      </c>
      <c r="BU26" s="409" t="str">
        <f t="shared" si="39"/>
        <v>#</v>
      </c>
      <c r="BV26" s="409" t="str">
        <f t="shared" si="40"/>
        <v>#</v>
      </c>
      <c r="BW26" s="409" t="str">
        <f t="shared" si="41"/>
        <v>#</v>
      </c>
      <c r="BX26" s="409"/>
      <c r="BY26" s="409" t="str">
        <f t="shared" si="42"/>
        <v>#</v>
      </c>
      <c r="BZ26" s="409" t="str">
        <f t="shared" si="43"/>
        <v>#</v>
      </c>
      <c r="CA26" s="409">
        <f t="shared" si="44"/>
        <v>0</v>
      </c>
      <c r="CB26" s="409" t="str">
        <f t="shared" si="45"/>
        <v>#</v>
      </c>
      <c r="CC26" s="409" t="str">
        <f t="shared" si="46"/>
        <v>#</v>
      </c>
      <c r="CD26" s="409" t="str">
        <f t="shared" si="47"/>
        <v>#</v>
      </c>
      <c r="CE26" s="409" t="str">
        <f t="shared" si="48"/>
        <v>#</v>
      </c>
      <c r="CF26" s="409" t="str">
        <f t="shared" si="49"/>
        <v>#</v>
      </c>
      <c r="CG26" s="409">
        <f t="shared" si="50"/>
        <v>0</v>
      </c>
      <c r="CH26" s="409" t="str">
        <f t="shared" si="51"/>
        <v>#</v>
      </c>
      <c r="CI26" s="7"/>
      <c r="CJ26" s="7"/>
      <c r="CK26" s="409" t="str">
        <f t="shared" si="70"/>
        <v> </v>
      </c>
      <c r="CL26" s="409" t="str">
        <f t="shared" si="71"/>
        <v> </v>
      </c>
      <c r="CM26" s="409" t="str">
        <f t="shared" si="72"/>
        <v> </v>
      </c>
      <c r="CN26" s="409" t="str">
        <f t="shared" si="73"/>
        <v> </v>
      </c>
      <c r="CO26" s="409" t="str">
        <f t="shared" si="74"/>
        <v> </v>
      </c>
      <c r="CP26" s="409" t="str">
        <f t="shared" si="75"/>
        <v> </v>
      </c>
      <c r="CQ26" s="409" t="str">
        <f t="shared" si="76"/>
        <v> </v>
      </c>
      <c r="CR26" s="409" t="str">
        <f t="shared" si="77"/>
        <v> </v>
      </c>
      <c r="CS26" s="409"/>
      <c r="CT26" s="409">
        <f t="shared" si="52"/>
        <v>0</v>
      </c>
      <c r="CU26" s="409">
        <f t="shared" ref="CU26:CW26" si="95">A26</f>
        <v>19</v>
      </c>
      <c r="CV26" s="372" t="str">
        <f t="shared" si="95"/>
        <v>24IT0019</v>
      </c>
      <c r="CW26" s="432" t="str">
        <f t="shared" si="95"/>
        <v>B LAKSHMI NARAYANAN</v>
      </c>
      <c r="CX26" s="433" t="str">
        <f t="shared" si="54"/>
        <v>        </v>
      </c>
      <c r="CY26" s="409">
        <f t="shared" si="55"/>
        <v>0</v>
      </c>
      <c r="CZ26" s="7"/>
      <c r="DA26" s="409" t="str">
        <f t="shared" si="56"/>
        <v>#</v>
      </c>
      <c r="DB26" s="409">
        <f t="shared" si="57"/>
        <v>0</v>
      </c>
      <c r="DC26" s="7"/>
      <c r="DD26" s="7"/>
      <c r="DE26" s="7"/>
    </row>
    <row r="27" ht="24.75" customHeight="1" spans="1:109">
      <c r="A27" s="413">
        <v>20</v>
      </c>
      <c r="B27" s="790" t="s">
        <v>103</v>
      </c>
      <c r="C27" s="791" t="s">
        <v>104</v>
      </c>
      <c r="D27" s="799" t="s">
        <v>41</v>
      </c>
      <c r="E27" s="787" t="s">
        <v>54</v>
      </c>
      <c r="F27" s="788"/>
      <c r="G27" s="792" t="s">
        <v>58</v>
      </c>
      <c r="H27" s="793" t="s">
        <v>72</v>
      </c>
      <c r="I27" s="793" t="s">
        <v>59</v>
      </c>
      <c r="J27" s="793" t="s">
        <v>60</v>
      </c>
      <c r="K27" s="793" t="s">
        <v>61</v>
      </c>
      <c r="L27" s="793" t="s">
        <v>61</v>
      </c>
      <c r="M27" s="793" t="s">
        <v>58</v>
      </c>
      <c r="N27" s="793" t="s">
        <v>59</v>
      </c>
      <c r="O27" s="421">
        <f t="shared" si="58"/>
        <v>0</v>
      </c>
      <c r="P27" s="422"/>
      <c r="Q27" s="423">
        <f t="shared" si="5"/>
        <v>23</v>
      </c>
      <c r="R27" s="794">
        <v>7.64</v>
      </c>
      <c r="S27" s="425"/>
      <c r="T27" s="426"/>
      <c r="U27" s="427"/>
      <c r="V27" s="428" t="s">
        <v>62</v>
      </c>
      <c r="W27" s="429">
        <f t="shared" si="59"/>
        <v>10</v>
      </c>
      <c r="X27" s="429">
        <f t="shared" si="60"/>
        <v>5</v>
      </c>
      <c r="Y27" s="429">
        <f t="shared" si="61"/>
        <v>7</v>
      </c>
      <c r="Z27" s="429">
        <f t="shared" si="62"/>
        <v>9</v>
      </c>
      <c r="AA27" s="429">
        <f t="shared" si="63"/>
        <v>8</v>
      </c>
      <c r="AB27" s="429">
        <f t="shared" si="64"/>
        <v>8</v>
      </c>
      <c r="AC27" s="429">
        <f t="shared" si="65"/>
        <v>10</v>
      </c>
      <c r="AD27" s="429">
        <f t="shared" si="66"/>
        <v>7</v>
      </c>
      <c r="AE27" s="429"/>
      <c r="AF27" s="429"/>
      <c r="AG27" s="430">
        <f t="shared" si="67"/>
        <v>177</v>
      </c>
      <c r="AH27" s="430">
        <f t="shared" si="68"/>
        <v>23</v>
      </c>
      <c r="AI27" s="431">
        <f t="shared" si="7"/>
        <v>7.69565217391304</v>
      </c>
      <c r="AJ27" s="408" t="str">
        <f t="shared" si="69"/>
        <v>P</v>
      </c>
      <c r="AK27" s="408">
        <f t="shared" si="8"/>
        <v>0</v>
      </c>
      <c r="AL27" s="408">
        <f t="shared" si="9"/>
        <v>0</v>
      </c>
      <c r="AM27" s="408">
        <f t="shared" si="10"/>
        <v>0</v>
      </c>
      <c r="AN27" s="408">
        <f t="shared" si="11"/>
        <v>0</v>
      </c>
      <c r="AO27" s="408">
        <f t="shared" si="12"/>
        <v>0</v>
      </c>
      <c r="AP27" s="408">
        <f t="shared" si="13"/>
        <v>0</v>
      </c>
      <c r="AQ27" s="408">
        <f t="shared" si="14"/>
        <v>1</v>
      </c>
      <c r="AR27" s="6"/>
      <c r="AS27" s="408">
        <f t="shared" si="15"/>
        <v>0</v>
      </c>
      <c r="AT27" s="408">
        <f t="shared" si="16"/>
        <v>0</v>
      </c>
      <c r="AU27" s="408">
        <f t="shared" si="17"/>
        <v>0</v>
      </c>
      <c r="AV27" s="408">
        <f t="shared" si="18"/>
        <v>0</v>
      </c>
      <c r="AW27" s="408">
        <f t="shared" si="19"/>
        <v>0</v>
      </c>
      <c r="AX27" s="408">
        <f t="shared" si="20"/>
        <v>0</v>
      </c>
      <c r="AY27" s="408" t="str">
        <f t="shared" si="21"/>
        <v>P</v>
      </c>
      <c r="AZ27" s="409" t="str">
        <f t="shared" si="22"/>
        <v>HM</v>
      </c>
      <c r="BA27" s="409" t="str">
        <f t="shared" si="23"/>
        <v>HMT</v>
      </c>
      <c r="BB27" s="409" t="str">
        <f t="shared" si="24"/>
        <v>P</v>
      </c>
      <c r="BC27" s="409" t="str">
        <f t="shared" si="25"/>
        <v>#</v>
      </c>
      <c r="BD27" s="409" t="str">
        <f t="shared" si="26"/>
        <v>#</v>
      </c>
      <c r="BE27" s="409" t="str">
        <f t="shared" si="27"/>
        <v>#</v>
      </c>
      <c r="BF27" s="409"/>
      <c r="BG27" s="409">
        <f t="shared" si="28"/>
        <v>0</v>
      </c>
      <c r="BH27" s="409" t="str">
        <f t="shared" si="29"/>
        <v>#</v>
      </c>
      <c r="BI27" s="409" t="str">
        <f t="shared" si="30"/>
        <v>#</v>
      </c>
      <c r="BJ27" s="409" t="str">
        <f t="shared" si="31"/>
        <v>#</v>
      </c>
      <c r="BK27" s="409">
        <f t="shared" si="32"/>
        <v>0</v>
      </c>
      <c r="BL27" s="409" t="str">
        <f t="shared" si="33"/>
        <v>#</v>
      </c>
      <c r="BM27" s="7"/>
      <c r="BN27" s="7"/>
      <c r="BO27" s="7"/>
      <c r="BP27" s="409" t="str">
        <f t="shared" si="34"/>
        <v>P</v>
      </c>
      <c r="BQ27" s="409" t="str">
        <f t="shared" si="35"/>
        <v>#</v>
      </c>
      <c r="BR27" s="409" t="str">
        <f t="shared" si="36"/>
        <v>#</v>
      </c>
      <c r="BS27" s="409" t="str">
        <f t="shared" si="37"/>
        <v>#</v>
      </c>
      <c r="BT27" s="409" t="str">
        <f t="shared" si="38"/>
        <v>#</v>
      </c>
      <c r="BU27" s="409" t="str">
        <f t="shared" si="39"/>
        <v>#</v>
      </c>
      <c r="BV27" s="409" t="str">
        <f t="shared" si="40"/>
        <v>#</v>
      </c>
      <c r="BW27" s="409" t="str">
        <f t="shared" si="41"/>
        <v>#</v>
      </c>
      <c r="BX27" s="409"/>
      <c r="BY27" s="409">
        <f t="shared" si="42"/>
        <v>0</v>
      </c>
      <c r="BZ27" s="409" t="str">
        <f t="shared" si="43"/>
        <v>#</v>
      </c>
      <c r="CA27" s="409" t="str">
        <f t="shared" si="44"/>
        <v>#</v>
      </c>
      <c r="CB27" s="409" t="str">
        <f t="shared" si="45"/>
        <v>#</v>
      </c>
      <c r="CC27" s="409" t="str">
        <f t="shared" si="46"/>
        <v>#</v>
      </c>
      <c r="CD27" s="409" t="str">
        <f t="shared" si="47"/>
        <v>#</v>
      </c>
      <c r="CE27" s="409" t="str">
        <f t="shared" si="48"/>
        <v>#</v>
      </c>
      <c r="CF27" s="409" t="str">
        <f t="shared" si="49"/>
        <v>#</v>
      </c>
      <c r="CG27" s="409">
        <f t="shared" si="50"/>
        <v>0</v>
      </c>
      <c r="CH27" s="409" t="str">
        <f t="shared" si="51"/>
        <v>#</v>
      </c>
      <c r="CI27" s="7"/>
      <c r="CJ27" s="7"/>
      <c r="CK27" s="409" t="str">
        <f t="shared" si="70"/>
        <v> </v>
      </c>
      <c r="CL27" s="409" t="str">
        <f t="shared" si="71"/>
        <v> </v>
      </c>
      <c r="CM27" s="409" t="str">
        <f t="shared" si="72"/>
        <v> </v>
      </c>
      <c r="CN27" s="409" t="str">
        <f t="shared" si="73"/>
        <v> </v>
      </c>
      <c r="CO27" s="409" t="str">
        <f t="shared" si="74"/>
        <v> </v>
      </c>
      <c r="CP27" s="409" t="str">
        <f t="shared" si="75"/>
        <v> </v>
      </c>
      <c r="CQ27" s="409" t="str">
        <f t="shared" si="76"/>
        <v> </v>
      </c>
      <c r="CR27" s="409" t="str">
        <f t="shared" si="77"/>
        <v> </v>
      </c>
      <c r="CS27" s="409"/>
      <c r="CT27" s="409">
        <f t="shared" si="52"/>
        <v>0</v>
      </c>
      <c r="CU27" s="409">
        <f t="shared" ref="CU27:CW27" si="96">A27</f>
        <v>20</v>
      </c>
      <c r="CV27" s="372" t="str">
        <f t="shared" si="96"/>
        <v>24IT0020</v>
      </c>
      <c r="CW27" s="432" t="str">
        <f t="shared" si="96"/>
        <v>BHARATH L</v>
      </c>
      <c r="CX27" s="433" t="str">
        <f t="shared" si="54"/>
        <v>        </v>
      </c>
      <c r="CY27" s="409">
        <f t="shared" si="55"/>
        <v>0</v>
      </c>
      <c r="CZ27" s="7"/>
      <c r="DA27" s="409">
        <f t="shared" si="56"/>
        <v>0</v>
      </c>
      <c r="DB27" s="409" t="str">
        <f t="shared" si="57"/>
        <v>#</v>
      </c>
      <c r="DC27" s="7"/>
      <c r="DD27" s="7"/>
      <c r="DE27" s="7"/>
    </row>
    <row r="28" ht="24.75" customHeight="1" spans="1:109">
      <c r="A28" s="413">
        <v>21</v>
      </c>
      <c r="B28" s="790" t="s">
        <v>105</v>
      </c>
      <c r="C28" s="791" t="s">
        <v>106</v>
      </c>
      <c r="D28" s="799" t="s">
        <v>41</v>
      </c>
      <c r="E28" s="787" t="s">
        <v>54</v>
      </c>
      <c r="F28" s="788"/>
      <c r="G28" s="792" t="s">
        <v>58</v>
      </c>
      <c r="H28" s="793" t="s">
        <v>59</v>
      </c>
      <c r="I28" s="793" t="s">
        <v>59</v>
      </c>
      <c r="J28" s="793" t="s">
        <v>60</v>
      </c>
      <c r="K28" s="793" t="s">
        <v>61</v>
      </c>
      <c r="L28" s="793" t="s">
        <v>61</v>
      </c>
      <c r="M28" s="793" t="s">
        <v>58</v>
      </c>
      <c r="N28" s="793" t="s">
        <v>59</v>
      </c>
      <c r="O28" s="421">
        <f t="shared" si="58"/>
        <v>0</v>
      </c>
      <c r="P28" s="422"/>
      <c r="Q28" s="423">
        <f t="shared" si="5"/>
        <v>23</v>
      </c>
      <c r="R28" s="794">
        <v>7.88</v>
      </c>
      <c r="S28" s="425"/>
      <c r="T28" s="426"/>
      <c r="U28" s="427"/>
      <c r="V28" s="428" t="s">
        <v>62</v>
      </c>
      <c r="W28" s="429">
        <f t="shared" si="59"/>
        <v>10</v>
      </c>
      <c r="X28" s="429">
        <f t="shared" si="60"/>
        <v>7</v>
      </c>
      <c r="Y28" s="429">
        <f t="shared" si="61"/>
        <v>7</v>
      </c>
      <c r="Z28" s="429">
        <f t="shared" si="62"/>
        <v>9</v>
      </c>
      <c r="AA28" s="429">
        <f t="shared" si="63"/>
        <v>8</v>
      </c>
      <c r="AB28" s="429">
        <f t="shared" si="64"/>
        <v>8</v>
      </c>
      <c r="AC28" s="429">
        <f t="shared" si="65"/>
        <v>10</v>
      </c>
      <c r="AD28" s="429">
        <f t="shared" si="66"/>
        <v>7</v>
      </c>
      <c r="AE28" s="429"/>
      <c r="AF28" s="429"/>
      <c r="AG28" s="430">
        <f t="shared" si="67"/>
        <v>185</v>
      </c>
      <c r="AH28" s="430">
        <f t="shared" si="68"/>
        <v>23</v>
      </c>
      <c r="AI28" s="431">
        <f t="shared" si="7"/>
        <v>8.04347826086956</v>
      </c>
      <c r="AJ28" s="408" t="str">
        <f t="shared" si="69"/>
        <v>P</v>
      </c>
      <c r="AK28" s="408">
        <f t="shared" si="8"/>
        <v>0</v>
      </c>
      <c r="AL28" s="408">
        <f t="shared" si="9"/>
        <v>0</v>
      </c>
      <c r="AM28" s="408">
        <f t="shared" si="10"/>
        <v>0</v>
      </c>
      <c r="AN28" s="408">
        <f t="shared" si="11"/>
        <v>0</v>
      </c>
      <c r="AO28" s="408">
        <f t="shared" si="12"/>
        <v>0</v>
      </c>
      <c r="AP28" s="408">
        <f t="shared" si="13"/>
        <v>0</v>
      </c>
      <c r="AQ28" s="408">
        <f t="shared" si="14"/>
        <v>1</v>
      </c>
      <c r="AR28" s="6"/>
      <c r="AS28" s="408">
        <f t="shared" si="15"/>
        <v>0</v>
      </c>
      <c r="AT28" s="408">
        <f t="shared" si="16"/>
        <v>0</v>
      </c>
      <c r="AU28" s="408">
        <f t="shared" si="17"/>
        <v>0</v>
      </c>
      <c r="AV28" s="408">
        <f t="shared" si="18"/>
        <v>0</v>
      </c>
      <c r="AW28" s="408">
        <f t="shared" si="19"/>
        <v>0</v>
      </c>
      <c r="AX28" s="408">
        <f t="shared" si="20"/>
        <v>0</v>
      </c>
      <c r="AY28" s="408" t="str">
        <f t="shared" si="21"/>
        <v>P</v>
      </c>
      <c r="AZ28" s="409" t="str">
        <f t="shared" si="22"/>
        <v>HM</v>
      </c>
      <c r="BA28" s="409" t="str">
        <f t="shared" si="23"/>
        <v>HMT</v>
      </c>
      <c r="BB28" s="409" t="str">
        <f t="shared" si="24"/>
        <v>P</v>
      </c>
      <c r="BC28" s="409" t="str">
        <f t="shared" si="25"/>
        <v>#</v>
      </c>
      <c r="BD28" s="409" t="str">
        <f t="shared" si="26"/>
        <v>#</v>
      </c>
      <c r="BE28" s="409" t="str">
        <f t="shared" si="27"/>
        <v>#</v>
      </c>
      <c r="BF28" s="409"/>
      <c r="BG28" s="409">
        <f t="shared" si="28"/>
        <v>0</v>
      </c>
      <c r="BH28" s="409" t="str">
        <f t="shared" si="29"/>
        <v>#</v>
      </c>
      <c r="BI28" s="409" t="str">
        <f t="shared" si="30"/>
        <v>#</v>
      </c>
      <c r="BJ28" s="409" t="str">
        <f t="shared" si="31"/>
        <v>#</v>
      </c>
      <c r="BK28" s="409">
        <f t="shared" si="32"/>
        <v>0</v>
      </c>
      <c r="BL28" s="409" t="str">
        <f t="shared" si="33"/>
        <v>#</v>
      </c>
      <c r="BM28" s="7"/>
      <c r="BN28" s="7"/>
      <c r="BO28" s="7"/>
      <c r="BP28" s="409" t="str">
        <f t="shared" si="34"/>
        <v>P</v>
      </c>
      <c r="BQ28" s="409" t="str">
        <f t="shared" si="35"/>
        <v>#</v>
      </c>
      <c r="BR28" s="409" t="str">
        <f t="shared" si="36"/>
        <v>#</v>
      </c>
      <c r="BS28" s="409" t="str">
        <f t="shared" si="37"/>
        <v>#</v>
      </c>
      <c r="BT28" s="409" t="str">
        <f t="shared" si="38"/>
        <v>#</v>
      </c>
      <c r="BU28" s="409" t="str">
        <f t="shared" si="39"/>
        <v>#</v>
      </c>
      <c r="BV28" s="409" t="str">
        <f t="shared" si="40"/>
        <v>#</v>
      </c>
      <c r="BW28" s="409" t="str">
        <f t="shared" si="41"/>
        <v>#</v>
      </c>
      <c r="BX28" s="409"/>
      <c r="BY28" s="409">
        <f t="shared" si="42"/>
        <v>0</v>
      </c>
      <c r="BZ28" s="409" t="str">
        <f t="shared" si="43"/>
        <v>#</v>
      </c>
      <c r="CA28" s="409" t="str">
        <f t="shared" si="44"/>
        <v>#</v>
      </c>
      <c r="CB28" s="409" t="str">
        <f t="shared" si="45"/>
        <v>#</v>
      </c>
      <c r="CC28" s="409" t="str">
        <f t="shared" si="46"/>
        <v>#</v>
      </c>
      <c r="CD28" s="409" t="str">
        <f t="shared" si="47"/>
        <v>#</v>
      </c>
      <c r="CE28" s="409" t="str">
        <f t="shared" si="48"/>
        <v>#</v>
      </c>
      <c r="CF28" s="409" t="str">
        <f t="shared" si="49"/>
        <v>#</v>
      </c>
      <c r="CG28" s="409">
        <f t="shared" si="50"/>
        <v>0</v>
      </c>
      <c r="CH28" s="409" t="str">
        <f t="shared" si="51"/>
        <v>#</v>
      </c>
      <c r="CI28" s="7"/>
      <c r="CJ28" s="7"/>
      <c r="CK28" s="409" t="str">
        <f t="shared" si="70"/>
        <v> </v>
      </c>
      <c r="CL28" s="409" t="str">
        <f t="shared" si="71"/>
        <v> </v>
      </c>
      <c r="CM28" s="409" t="str">
        <f t="shared" si="72"/>
        <v> </v>
      </c>
      <c r="CN28" s="409" t="str">
        <f t="shared" si="73"/>
        <v> </v>
      </c>
      <c r="CO28" s="409" t="str">
        <f t="shared" si="74"/>
        <v> </v>
      </c>
      <c r="CP28" s="409" t="str">
        <f t="shared" si="75"/>
        <v> </v>
      </c>
      <c r="CQ28" s="409" t="str">
        <f t="shared" si="76"/>
        <v> </v>
      </c>
      <c r="CR28" s="409" t="str">
        <f t="shared" si="77"/>
        <v> </v>
      </c>
      <c r="CS28" s="409"/>
      <c r="CT28" s="409">
        <f t="shared" si="52"/>
        <v>0</v>
      </c>
      <c r="CU28" s="409">
        <f t="shared" ref="CU28:CW28" si="97">A28</f>
        <v>21</v>
      </c>
      <c r="CV28" s="372" t="str">
        <f t="shared" si="97"/>
        <v>24IT0021</v>
      </c>
      <c r="CW28" s="432" t="str">
        <f t="shared" si="97"/>
        <v>BUVANESH T</v>
      </c>
      <c r="CX28" s="433" t="str">
        <f t="shared" si="54"/>
        <v>        </v>
      </c>
      <c r="CY28" s="409">
        <f t="shared" si="55"/>
        <v>0</v>
      </c>
      <c r="CZ28" s="7"/>
      <c r="DA28" s="409">
        <f t="shared" si="56"/>
        <v>0</v>
      </c>
      <c r="DB28" s="409" t="str">
        <f t="shared" si="57"/>
        <v>#</v>
      </c>
      <c r="DC28" s="7"/>
      <c r="DD28" s="7"/>
      <c r="DE28" s="7"/>
    </row>
    <row r="29" ht="24.75" customHeight="1" spans="1:109">
      <c r="A29" s="413">
        <v>22</v>
      </c>
      <c r="B29" s="790" t="s">
        <v>107</v>
      </c>
      <c r="C29" s="791" t="s">
        <v>108</v>
      </c>
      <c r="D29" s="799" t="s">
        <v>41</v>
      </c>
      <c r="E29" s="787" t="s">
        <v>54</v>
      </c>
      <c r="F29" s="788"/>
      <c r="G29" s="792" t="s">
        <v>58</v>
      </c>
      <c r="H29" s="793" t="s">
        <v>69</v>
      </c>
      <c r="I29" s="793" t="s">
        <v>60</v>
      </c>
      <c r="J29" s="793" t="s">
        <v>60</v>
      </c>
      <c r="K29" s="793" t="s">
        <v>60</v>
      </c>
      <c r="L29" s="793" t="s">
        <v>61</v>
      </c>
      <c r="M29" s="793" t="s">
        <v>58</v>
      </c>
      <c r="N29" s="793" t="s">
        <v>61</v>
      </c>
      <c r="O29" s="421">
        <f t="shared" si="58"/>
        <v>0</v>
      </c>
      <c r="P29" s="422"/>
      <c r="Q29" s="423">
        <f t="shared" si="5"/>
        <v>23</v>
      </c>
      <c r="R29" s="794">
        <v>8.4</v>
      </c>
      <c r="S29" s="425"/>
      <c r="T29" s="426"/>
      <c r="U29" s="427"/>
      <c r="V29" s="428" t="s">
        <v>62</v>
      </c>
      <c r="W29" s="429">
        <f t="shared" si="59"/>
        <v>10</v>
      </c>
      <c r="X29" s="429">
        <f t="shared" si="60"/>
        <v>6</v>
      </c>
      <c r="Y29" s="429">
        <f t="shared" si="61"/>
        <v>9</v>
      </c>
      <c r="Z29" s="429">
        <f t="shared" si="62"/>
        <v>9</v>
      </c>
      <c r="AA29" s="429">
        <f t="shared" si="63"/>
        <v>9</v>
      </c>
      <c r="AB29" s="429">
        <f t="shared" si="64"/>
        <v>8</v>
      </c>
      <c r="AC29" s="429">
        <f t="shared" si="65"/>
        <v>10</v>
      </c>
      <c r="AD29" s="429">
        <f t="shared" si="66"/>
        <v>8</v>
      </c>
      <c r="AE29" s="429"/>
      <c r="AF29" s="429"/>
      <c r="AG29" s="430">
        <f t="shared" si="67"/>
        <v>195</v>
      </c>
      <c r="AH29" s="430">
        <f t="shared" si="68"/>
        <v>23</v>
      </c>
      <c r="AI29" s="431">
        <f t="shared" si="7"/>
        <v>8.47826086956522</v>
      </c>
      <c r="AJ29" s="408" t="str">
        <f t="shared" si="69"/>
        <v>P</v>
      </c>
      <c r="AK29" s="408">
        <f t="shared" si="8"/>
        <v>0</v>
      </c>
      <c r="AL29" s="408">
        <f t="shared" si="9"/>
        <v>0</v>
      </c>
      <c r="AM29" s="408">
        <f t="shared" si="10"/>
        <v>0</v>
      </c>
      <c r="AN29" s="408">
        <f t="shared" si="11"/>
        <v>0</v>
      </c>
      <c r="AO29" s="408">
        <f t="shared" si="12"/>
        <v>0</v>
      </c>
      <c r="AP29" s="408">
        <f t="shared" si="13"/>
        <v>0</v>
      </c>
      <c r="AQ29" s="408">
        <f t="shared" si="14"/>
        <v>1</v>
      </c>
      <c r="AR29" s="6"/>
      <c r="AS29" s="408">
        <f t="shared" si="15"/>
        <v>0</v>
      </c>
      <c r="AT29" s="408">
        <f t="shared" si="16"/>
        <v>0</v>
      </c>
      <c r="AU29" s="408">
        <f t="shared" si="17"/>
        <v>0</v>
      </c>
      <c r="AV29" s="408">
        <f t="shared" si="18"/>
        <v>0</v>
      </c>
      <c r="AW29" s="408">
        <f t="shared" si="19"/>
        <v>0</v>
      </c>
      <c r="AX29" s="408">
        <f t="shared" si="20"/>
        <v>0</v>
      </c>
      <c r="AY29" s="408" t="str">
        <f t="shared" si="21"/>
        <v>P</v>
      </c>
      <c r="AZ29" s="409" t="str">
        <f t="shared" si="22"/>
        <v>HM</v>
      </c>
      <c r="BA29" s="409" t="str">
        <f t="shared" si="23"/>
        <v>HMT</v>
      </c>
      <c r="BB29" s="409" t="str">
        <f t="shared" si="24"/>
        <v>P</v>
      </c>
      <c r="BC29" s="409" t="str">
        <f t="shared" si="25"/>
        <v>#</v>
      </c>
      <c r="BD29" s="409" t="str">
        <f t="shared" si="26"/>
        <v>#</v>
      </c>
      <c r="BE29" s="409" t="str">
        <f t="shared" si="27"/>
        <v>#</v>
      </c>
      <c r="BF29" s="409"/>
      <c r="BG29" s="409">
        <f t="shared" si="28"/>
        <v>0</v>
      </c>
      <c r="BH29" s="409" t="str">
        <f t="shared" si="29"/>
        <v>#</v>
      </c>
      <c r="BI29" s="409" t="str">
        <f t="shared" si="30"/>
        <v>#</v>
      </c>
      <c r="BJ29" s="409" t="str">
        <f t="shared" si="31"/>
        <v>#</v>
      </c>
      <c r="BK29" s="409">
        <f t="shared" si="32"/>
        <v>0</v>
      </c>
      <c r="BL29" s="409" t="str">
        <f t="shared" si="33"/>
        <v>#</v>
      </c>
      <c r="BM29" s="7"/>
      <c r="BN29" s="7"/>
      <c r="BO29" s="7"/>
      <c r="BP29" s="409" t="str">
        <f t="shared" si="34"/>
        <v>P</v>
      </c>
      <c r="BQ29" s="409" t="str">
        <f t="shared" si="35"/>
        <v>#</v>
      </c>
      <c r="BR29" s="409" t="str">
        <f t="shared" si="36"/>
        <v>#</v>
      </c>
      <c r="BS29" s="409" t="str">
        <f t="shared" si="37"/>
        <v>#</v>
      </c>
      <c r="BT29" s="409" t="str">
        <f t="shared" si="38"/>
        <v>#</v>
      </c>
      <c r="BU29" s="409" t="str">
        <f t="shared" si="39"/>
        <v>#</v>
      </c>
      <c r="BV29" s="409" t="str">
        <f t="shared" si="40"/>
        <v>#</v>
      </c>
      <c r="BW29" s="409" t="str">
        <f t="shared" si="41"/>
        <v>#</v>
      </c>
      <c r="BX29" s="409"/>
      <c r="BY29" s="409">
        <f t="shared" si="42"/>
        <v>0</v>
      </c>
      <c r="BZ29" s="409" t="str">
        <f t="shared" si="43"/>
        <v>#</v>
      </c>
      <c r="CA29" s="409" t="str">
        <f t="shared" si="44"/>
        <v>#</v>
      </c>
      <c r="CB29" s="409" t="str">
        <f t="shared" si="45"/>
        <v>#</v>
      </c>
      <c r="CC29" s="409" t="str">
        <f t="shared" si="46"/>
        <v>#</v>
      </c>
      <c r="CD29" s="409" t="str">
        <f t="shared" si="47"/>
        <v>#</v>
      </c>
      <c r="CE29" s="409" t="str">
        <f t="shared" si="48"/>
        <v>#</v>
      </c>
      <c r="CF29" s="409" t="str">
        <f t="shared" si="49"/>
        <v>#</v>
      </c>
      <c r="CG29" s="409">
        <f t="shared" si="50"/>
        <v>0</v>
      </c>
      <c r="CH29" s="409" t="str">
        <f t="shared" si="51"/>
        <v>#</v>
      </c>
      <c r="CI29" s="7"/>
      <c r="CJ29" s="7"/>
      <c r="CK29" s="409" t="str">
        <f t="shared" si="70"/>
        <v> </v>
      </c>
      <c r="CL29" s="409" t="str">
        <f t="shared" si="71"/>
        <v> </v>
      </c>
      <c r="CM29" s="409" t="str">
        <f t="shared" si="72"/>
        <v> </v>
      </c>
      <c r="CN29" s="409" t="str">
        <f t="shared" si="73"/>
        <v> </v>
      </c>
      <c r="CO29" s="409" t="str">
        <f t="shared" si="74"/>
        <v> </v>
      </c>
      <c r="CP29" s="409" t="str">
        <f t="shared" si="75"/>
        <v> </v>
      </c>
      <c r="CQ29" s="409" t="str">
        <f t="shared" si="76"/>
        <v> </v>
      </c>
      <c r="CR29" s="409" t="str">
        <f t="shared" si="77"/>
        <v> </v>
      </c>
      <c r="CS29" s="409"/>
      <c r="CT29" s="409">
        <f t="shared" si="52"/>
        <v>0</v>
      </c>
      <c r="CU29" s="409">
        <f t="shared" ref="CU29:CW29" si="98">A29</f>
        <v>22</v>
      </c>
      <c r="CV29" s="372" t="str">
        <f t="shared" si="98"/>
        <v>24IT0022</v>
      </c>
      <c r="CW29" s="432" t="str">
        <f t="shared" si="98"/>
        <v>DEEPAK M</v>
      </c>
      <c r="CX29" s="433" t="str">
        <f t="shared" si="54"/>
        <v>        </v>
      </c>
      <c r="CY29" s="409">
        <f t="shared" si="55"/>
        <v>0</v>
      </c>
      <c r="CZ29" s="7"/>
      <c r="DA29" s="409">
        <f t="shared" si="56"/>
        <v>0</v>
      </c>
      <c r="DB29" s="409" t="str">
        <f t="shared" si="57"/>
        <v>#</v>
      </c>
      <c r="DC29" s="7"/>
      <c r="DD29" s="7"/>
      <c r="DE29" s="7"/>
    </row>
    <row r="30" ht="24.75" customHeight="1" spans="1:109">
      <c r="A30" s="413">
        <v>23</v>
      </c>
      <c r="B30" s="790" t="s">
        <v>109</v>
      </c>
      <c r="C30" s="791" t="s">
        <v>110</v>
      </c>
      <c r="D30" s="799" t="s">
        <v>41</v>
      </c>
      <c r="E30" s="801" t="s">
        <v>55</v>
      </c>
      <c r="F30" s="788"/>
      <c r="G30" s="792" t="s">
        <v>58</v>
      </c>
      <c r="H30" s="793" t="s">
        <v>72</v>
      </c>
      <c r="I30" s="793" t="s">
        <v>59</v>
      </c>
      <c r="J30" s="793" t="s">
        <v>60</v>
      </c>
      <c r="K30" s="793" t="s">
        <v>59</v>
      </c>
      <c r="L30" s="793" t="s">
        <v>59</v>
      </c>
      <c r="M30" s="793" t="s">
        <v>58</v>
      </c>
      <c r="N30" s="793" t="s">
        <v>59</v>
      </c>
      <c r="O30" s="421">
        <f t="shared" si="58"/>
        <v>0</v>
      </c>
      <c r="P30" s="422"/>
      <c r="Q30" s="423">
        <f t="shared" si="5"/>
        <v>23</v>
      </c>
      <c r="R30" s="794">
        <v>7.32</v>
      </c>
      <c r="S30" s="425"/>
      <c r="T30" s="426"/>
      <c r="U30" s="427"/>
      <c r="V30" s="428" t="s">
        <v>62</v>
      </c>
      <c r="W30" s="429">
        <f t="shared" si="59"/>
        <v>10</v>
      </c>
      <c r="X30" s="429">
        <f t="shared" si="60"/>
        <v>5</v>
      </c>
      <c r="Y30" s="429">
        <f t="shared" si="61"/>
        <v>7</v>
      </c>
      <c r="Z30" s="429">
        <f t="shared" si="62"/>
        <v>9</v>
      </c>
      <c r="AA30" s="429">
        <f t="shared" si="63"/>
        <v>7</v>
      </c>
      <c r="AB30" s="429">
        <f t="shared" si="64"/>
        <v>7</v>
      </c>
      <c r="AC30" s="429">
        <f t="shared" si="65"/>
        <v>10</v>
      </c>
      <c r="AD30" s="429">
        <f t="shared" si="66"/>
        <v>7</v>
      </c>
      <c r="AE30" s="429"/>
      <c r="AF30" s="429"/>
      <c r="AG30" s="430">
        <f t="shared" si="67"/>
        <v>173</v>
      </c>
      <c r="AH30" s="430">
        <f t="shared" si="68"/>
        <v>23</v>
      </c>
      <c r="AI30" s="431">
        <f t="shared" si="7"/>
        <v>7.52173913043478</v>
      </c>
      <c r="AJ30" s="408" t="str">
        <f t="shared" si="69"/>
        <v>P</v>
      </c>
      <c r="AK30" s="408">
        <f t="shared" si="8"/>
        <v>0</v>
      </c>
      <c r="AL30" s="408">
        <f t="shared" si="9"/>
        <v>0</v>
      </c>
      <c r="AM30" s="408">
        <f t="shared" si="10"/>
        <v>0</v>
      </c>
      <c r="AN30" s="408">
        <f t="shared" si="11"/>
        <v>0</v>
      </c>
      <c r="AO30" s="408">
        <f t="shared" si="12"/>
        <v>0</v>
      </c>
      <c r="AP30" s="408">
        <f t="shared" si="13"/>
        <v>0</v>
      </c>
      <c r="AQ30" s="408">
        <f t="shared" si="14"/>
        <v>1</v>
      </c>
      <c r="AR30" s="6"/>
      <c r="AS30" s="408">
        <f t="shared" si="15"/>
        <v>0</v>
      </c>
      <c r="AT30" s="408">
        <f t="shared" si="16"/>
        <v>0</v>
      </c>
      <c r="AU30" s="408">
        <f t="shared" si="17"/>
        <v>0</v>
      </c>
      <c r="AV30" s="408">
        <f t="shared" si="18"/>
        <v>0</v>
      </c>
      <c r="AW30" s="408">
        <f t="shared" si="19"/>
        <v>0</v>
      </c>
      <c r="AX30" s="408">
        <f t="shared" si="20"/>
        <v>0</v>
      </c>
      <c r="AY30" s="408" t="str">
        <f t="shared" si="21"/>
        <v>P</v>
      </c>
      <c r="AZ30" s="409" t="str">
        <f t="shared" si="22"/>
        <v>DM</v>
      </c>
      <c r="BA30" s="409" t="str">
        <f t="shared" si="23"/>
        <v>DMT</v>
      </c>
      <c r="BB30" s="409" t="str">
        <f t="shared" si="24"/>
        <v>#</v>
      </c>
      <c r="BC30" s="409" t="str">
        <f t="shared" si="25"/>
        <v>#</v>
      </c>
      <c r="BD30" s="409" t="str">
        <f t="shared" si="26"/>
        <v>P</v>
      </c>
      <c r="BE30" s="409" t="str">
        <f t="shared" si="27"/>
        <v>#</v>
      </c>
      <c r="BF30" s="409"/>
      <c r="BG30" s="409" t="str">
        <f t="shared" si="28"/>
        <v>#</v>
      </c>
      <c r="BH30" s="409" t="str">
        <f t="shared" si="29"/>
        <v>#</v>
      </c>
      <c r="BI30" s="409">
        <f t="shared" si="30"/>
        <v>0</v>
      </c>
      <c r="BJ30" s="409" t="str">
        <f t="shared" si="31"/>
        <v>#</v>
      </c>
      <c r="BK30" s="409">
        <f t="shared" si="32"/>
        <v>0</v>
      </c>
      <c r="BL30" s="409" t="str">
        <f t="shared" si="33"/>
        <v>#</v>
      </c>
      <c r="BM30" s="7"/>
      <c r="BN30" s="7"/>
      <c r="BO30" s="7"/>
      <c r="BP30" s="409" t="str">
        <f t="shared" si="34"/>
        <v>#</v>
      </c>
      <c r="BQ30" s="409" t="str">
        <f t="shared" si="35"/>
        <v>#</v>
      </c>
      <c r="BR30" s="409" t="str">
        <f t="shared" si="36"/>
        <v>P</v>
      </c>
      <c r="BS30" s="409" t="str">
        <f t="shared" si="37"/>
        <v>#</v>
      </c>
      <c r="BT30" s="409" t="str">
        <f t="shared" si="38"/>
        <v>#</v>
      </c>
      <c r="BU30" s="409" t="str">
        <f t="shared" si="39"/>
        <v>#</v>
      </c>
      <c r="BV30" s="409" t="str">
        <f t="shared" si="40"/>
        <v>#</v>
      </c>
      <c r="BW30" s="409" t="str">
        <f t="shared" si="41"/>
        <v>#</v>
      </c>
      <c r="BX30" s="409"/>
      <c r="BY30" s="409" t="str">
        <f t="shared" si="42"/>
        <v>#</v>
      </c>
      <c r="BZ30" s="409" t="str">
        <f t="shared" si="43"/>
        <v>#</v>
      </c>
      <c r="CA30" s="409">
        <f t="shared" si="44"/>
        <v>0</v>
      </c>
      <c r="CB30" s="409" t="str">
        <f t="shared" si="45"/>
        <v>#</v>
      </c>
      <c r="CC30" s="409" t="str">
        <f t="shared" si="46"/>
        <v>#</v>
      </c>
      <c r="CD30" s="409" t="str">
        <f t="shared" si="47"/>
        <v>#</v>
      </c>
      <c r="CE30" s="409" t="str">
        <f t="shared" si="48"/>
        <v>#</v>
      </c>
      <c r="CF30" s="409" t="str">
        <f t="shared" si="49"/>
        <v>#</v>
      </c>
      <c r="CG30" s="409">
        <f t="shared" si="50"/>
        <v>0</v>
      </c>
      <c r="CH30" s="409" t="str">
        <f t="shared" si="51"/>
        <v>#</v>
      </c>
      <c r="CI30" s="7"/>
      <c r="CJ30" s="7"/>
      <c r="CK30" s="409" t="str">
        <f t="shared" si="70"/>
        <v> </v>
      </c>
      <c r="CL30" s="409" t="str">
        <f t="shared" si="71"/>
        <v> </v>
      </c>
      <c r="CM30" s="409" t="str">
        <f t="shared" si="72"/>
        <v> </v>
      </c>
      <c r="CN30" s="409" t="str">
        <f t="shared" si="73"/>
        <v> </v>
      </c>
      <c r="CO30" s="409" t="str">
        <f t="shared" si="74"/>
        <v> </v>
      </c>
      <c r="CP30" s="409" t="str">
        <f t="shared" si="75"/>
        <v> </v>
      </c>
      <c r="CQ30" s="409" t="str">
        <f t="shared" si="76"/>
        <v> </v>
      </c>
      <c r="CR30" s="409" t="str">
        <f t="shared" si="77"/>
        <v> </v>
      </c>
      <c r="CS30" s="409"/>
      <c r="CT30" s="409">
        <f t="shared" si="52"/>
        <v>0</v>
      </c>
      <c r="CU30" s="409">
        <f t="shared" ref="CU30:CW30" si="99">A30</f>
        <v>23</v>
      </c>
      <c r="CV30" s="372" t="str">
        <f t="shared" si="99"/>
        <v>24IT0023</v>
      </c>
      <c r="CW30" s="432" t="str">
        <f t="shared" si="99"/>
        <v>DEEPAK M M</v>
      </c>
      <c r="CX30" s="433" t="str">
        <f t="shared" si="54"/>
        <v>        </v>
      </c>
      <c r="CY30" s="409">
        <f t="shared" si="55"/>
        <v>0</v>
      </c>
      <c r="CZ30" s="7"/>
      <c r="DA30" s="409" t="str">
        <f t="shared" si="56"/>
        <v>#</v>
      </c>
      <c r="DB30" s="409">
        <f t="shared" si="57"/>
        <v>0</v>
      </c>
      <c r="DC30" s="7"/>
      <c r="DD30" s="7"/>
      <c r="DE30" s="7"/>
    </row>
    <row r="31" ht="24.75" customHeight="1" spans="1:109">
      <c r="A31" s="413">
        <v>24</v>
      </c>
      <c r="B31" s="790" t="s">
        <v>111</v>
      </c>
      <c r="C31" s="791" t="s">
        <v>112</v>
      </c>
      <c r="D31" s="799" t="s">
        <v>41</v>
      </c>
      <c r="E31" s="787" t="s">
        <v>55</v>
      </c>
      <c r="F31" s="788"/>
      <c r="G31" s="792" t="s">
        <v>58</v>
      </c>
      <c r="H31" s="793" t="s">
        <v>59</v>
      </c>
      <c r="I31" s="793" t="s">
        <v>58</v>
      </c>
      <c r="J31" s="793" t="s">
        <v>60</v>
      </c>
      <c r="K31" s="793" t="s">
        <v>60</v>
      </c>
      <c r="L31" s="793" t="s">
        <v>61</v>
      </c>
      <c r="M31" s="793" t="s">
        <v>58</v>
      </c>
      <c r="N31" s="793" t="s">
        <v>61</v>
      </c>
      <c r="O31" s="421">
        <f t="shared" si="58"/>
        <v>0</v>
      </c>
      <c r="P31" s="422"/>
      <c r="Q31" s="423">
        <f t="shared" si="5"/>
        <v>23</v>
      </c>
      <c r="R31" s="795">
        <v>8.68</v>
      </c>
      <c r="S31" s="425"/>
      <c r="T31" s="426"/>
      <c r="U31" s="427"/>
      <c r="V31" s="428" t="s">
        <v>62</v>
      </c>
      <c r="W31" s="429">
        <f t="shared" si="59"/>
        <v>10</v>
      </c>
      <c r="X31" s="429">
        <f t="shared" si="60"/>
        <v>7</v>
      </c>
      <c r="Y31" s="429">
        <f t="shared" si="61"/>
        <v>10</v>
      </c>
      <c r="Z31" s="429">
        <f t="shared" si="62"/>
        <v>9</v>
      </c>
      <c r="AA31" s="429">
        <f t="shared" si="63"/>
        <v>9</v>
      </c>
      <c r="AB31" s="429">
        <f t="shared" si="64"/>
        <v>8</v>
      </c>
      <c r="AC31" s="429">
        <f t="shared" si="65"/>
        <v>10</v>
      </c>
      <c r="AD31" s="429">
        <f t="shared" si="66"/>
        <v>8</v>
      </c>
      <c r="AE31" s="429"/>
      <c r="AF31" s="429"/>
      <c r="AG31" s="430">
        <f t="shared" si="67"/>
        <v>203</v>
      </c>
      <c r="AH31" s="430">
        <f t="shared" si="68"/>
        <v>23</v>
      </c>
      <c r="AI31" s="431">
        <f t="shared" si="7"/>
        <v>8.82608695652174</v>
      </c>
      <c r="AJ31" s="408" t="str">
        <f t="shared" si="69"/>
        <v>P</v>
      </c>
      <c r="AK31" s="408">
        <f t="shared" si="8"/>
        <v>0</v>
      </c>
      <c r="AL31" s="408">
        <f t="shared" si="9"/>
        <v>0</v>
      </c>
      <c r="AM31" s="408">
        <f t="shared" si="10"/>
        <v>0</v>
      </c>
      <c r="AN31" s="408">
        <f t="shared" si="11"/>
        <v>0</v>
      </c>
      <c r="AO31" s="408">
        <f t="shared" si="12"/>
        <v>0</v>
      </c>
      <c r="AP31" s="408">
        <f t="shared" si="13"/>
        <v>0</v>
      </c>
      <c r="AQ31" s="408">
        <f t="shared" si="14"/>
        <v>1</v>
      </c>
      <c r="AR31" s="6"/>
      <c r="AS31" s="408">
        <f t="shared" si="15"/>
        <v>0</v>
      </c>
      <c r="AT31" s="408">
        <f t="shared" si="16"/>
        <v>0</v>
      </c>
      <c r="AU31" s="408">
        <f t="shared" si="17"/>
        <v>0</v>
      </c>
      <c r="AV31" s="408">
        <f t="shared" si="18"/>
        <v>0</v>
      </c>
      <c r="AW31" s="408">
        <f t="shared" si="19"/>
        <v>0</v>
      </c>
      <c r="AX31" s="408">
        <f t="shared" si="20"/>
        <v>0</v>
      </c>
      <c r="AY31" s="408" t="str">
        <f t="shared" si="21"/>
        <v>P</v>
      </c>
      <c r="AZ31" s="409" t="str">
        <f t="shared" si="22"/>
        <v>DM</v>
      </c>
      <c r="BA31" s="409" t="str">
        <f t="shared" si="23"/>
        <v>DMT</v>
      </c>
      <c r="BB31" s="409" t="str">
        <f t="shared" si="24"/>
        <v>#</v>
      </c>
      <c r="BC31" s="409" t="str">
        <f t="shared" si="25"/>
        <v>#</v>
      </c>
      <c r="BD31" s="409" t="str">
        <f t="shared" si="26"/>
        <v>P</v>
      </c>
      <c r="BE31" s="409" t="str">
        <f t="shared" si="27"/>
        <v>#</v>
      </c>
      <c r="BF31" s="409"/>
      <c r="BG31" s="409" t="str">
        <f t="shared" si="28"/>
        <v>#</v>
      </c>
      <c r="BH31" s="409" t="str">
        <f t="shared" si="29"/>
        <v>#</v>
      </c>
      <c r="BI31" s="409">
        <f t="shared" si="30"/>
        <v>0</v>
      </c>
      <c r="BJ31" s="409" t="str">
        <f t="shared" si="31"/>
        <v>#</v>
      </c>
      <c r="BK31" s="409">
        <f t="shared" si="32"/>
        <v>0</v>
      </c>
      <c r="BL31" s="409" t="str">
        <f t="shared" si="33"/>
        <v>#</v>
      </c>
      <c r="BM31" s="7"/>
      <c r="BN31" s="7"/>
      <c r="BO31" s="7"/>
      <c r="BP31" s="409" t="str">
        <f t="shared" si="34"/>
        <v>#</v>
      </c>
      <c r="BQ31" s="409" t="str">
        <f t="shared" si="35"/>
        <v>#</v>
      </c>
      <c r="BR31" s="409" t="str">
        <f t="shared" si="36"/>
        <v>P</v>
      </c>
      <c r="BS31" s="409" t="str">
        <f t="shared" si="37"/>
        <v>#</v>
      </c>
      <c r="BT31" s="409" t="str">
        <f t="shared" si="38"/>
        <v>#</v>
      </c>
      <c r="BU31" s="409" t="str">
        <f t="shared" si="39"/>
        <v>#</v>
      </c>
      <c r="BV31" s="409" t="str">
        <f t="shared" si="40"/>
        <v>#</v>
      </c>
      <c r="BW31" s="409" t="str">
        <f t="shared" si="41"/>
        <v>#</v>
      </c>
      <c r="BX31" s="409"/>
      <c r="BY31" s="409" t="str">
        <f t="shared" si="42"/>
        <v>#</v>
      </c>
      <c r="BZ31" s="409" t="str">
        <f t="shared" si="43"/>
        <v>#</v>
      </c>
      <c r="CA31" s="409">
        <f t="shared" si="44"/>
        <v>0</v>
      </c>
      <c r="CB31" s="409" t="str">
        <f t="shared" si="45"/>
        <v>#</v>
      </c>
      <c r="CC31" s="409" t="str">
        <f t="shared" si="46"/>
        <v>#</v>
      </c>
      <c r="CD31" s="409" t="str">
        <f t="shared" si="47"/>
        <v>#</v>
      </c>
      <c r="CE31" s="409" t="str">
        <f t="shared" si="48"/>
        <v>#</v>
      </c>
      <c r="CF31" s="409" t="str">
        <f t="shared" si="49"/>
        <v>#</v>
      </c>
      <c r="CG31" s="409">
        <f t="shared" si="50"/>
        <v>0</v>
      </c>
      <c r="CH31" s="409" t="str">
        <f t="shared" si="51"/>
        <v>#</v>
      </c>
      <c r="CI31" s="7"/>
      <c r="CJ31" s="7"/>
      <c r="CK31" s="409" t="str">
        <f t="shared" si="70"/>
        <v> </v>
      </c>
      <c r="CL31" s="409" t="str">
        <f t="shared" si="71"/>
        <v> </v>
      </c>
      <c r="CM31" s="409" t="str">
        <f t="shared" si="72"/>
        <v> </v>
      </c>
      <c r="CN31" s="409" t="str">
        <f t="shared" si="73"/>
        <v> </v>
      </c>
      <c r="CO31" s="409" t="str">
        <f t="shared" si="74"/>
        <v> </v>
      </c>
      <c r="CP31" s="409" t="str">
        <f t="shared" si="75"/>
        <v> </v>
      </c>
      <c r="CQ31" s="409" t="str">
        <f t="shared" si="76"/>
        <v> </v>
      </c>
      <c r="CR31" s="409" t="str">
        <f t="shared" si="77"/>
        <v> </v>
      </c>
      <c r="CS31" s="409"/>
      <c r="CT31" s="409">
        <f t="shared" si="52"/>
        <v>0</v>
      </c>
      <c r="CU31" s="409">
        <f t="shared" ref="CU31:CW31" si="100">A31</f>
        <v>24</v>
      </c>
      <c r="CV31" s="372" t="str">
        <f t="shared" si="100"/>
        <v>24IT0024</v>
      </c>
      <c r="CW31" s="432" t="str">
        <f t="shared" si="100"/>
        <v>DEV NARAYANAN M</v>
      </c>
      <c r="CX31" s="433" t="str">
        <f t="shared" si="54"/>
        <v>        </v>
      </c>
      <c r="CY31" s="409">
        <f t="shared" si="55"/>
        <v>0</v>
      </c>
      <c r="CZ31" s="7"/>
      <c r="DA31" s="409" t="str">
        <f t="shared" si="56"/>
        <v>#</v>
      </c>
      <c r="DB31" s="409">
        <f t="shared" si="57"/>
        <v>0</v>
      </c>
      <c r="DC31" s="7"/>
      <c r="DD31" s="7"/>
      <c r="DE31" s="7"/>
    </row>
    <row r="32" ht="24.75" customHeight="1" spans="1:109">
      <c r="A32" s="413">
        <v>25</v>
      </c>
      <c r="B32" s="790" t="s">
        <v>113</v>
      </c>
      <c r="C32" s="791" t="s">
        <v>114</v>
      </c>
      <c r="D32" s="799" t="s">
        <v>41</v>
      </c>
      <c r="E32" s="787" t="s">
        <v>54</v>
      </c>
      <c r="F32" s="788"/>
      <c r="G32" s="792" t="s">
        <v>58</v>
      </c>
      <c r="H32" s="793" t="s">
        <v>61</v>
      </c>
      <c r="I32" s="793" t="s">
        <v>58</v>
      </c>
      <c r="J32" s="793" t="s">
        <v>60</v>
      </c>
      <c r="K32" s="793" t="s">
        <v>58</v>
      </c>
      <c r="L32" s="793" t="s">
        <v>61</v>
      </c>
      <c r="M32" s="793" t="s">
        <v>58</v>
      </c>
      <c r="N32" s="793" t="s">
        <v>61</v>
      </c>
      <c r="O32" s="421">
        <f t="shared" si="58"/>
        <v>0</v>
      </c>
      <c r="P32" s="422"/>
      <c r="Q32" s="423">
        <f t="shared" si="5"/>
        <v>23</v>
      </c>
      <c r="R32" s="795">
        <v>8.96</v>
      </c>
      <c r="S32" s="425"/>
      <c r="T32" s="426"/>
      <c r="U32" s="427"/>
      <c r="V32" s="428" t="s">
        <v>62</v>
      </c>
      <c r="W32" s="429">
        <f t="shared" si="59"/>
        <v>10</v>
      </c>
      <c r="X32" s="429">
        <f t="shared" si="60"/>
        <v>8</v>
      </c>
      <c r="Y32" s="429">
        <f t="shared" si="61"/>
        <v>10</v>
      </c>
      <c r="Z32" s="429">
        <f t="shared" si="62"/>
        <v>9</v>
      </c>
      <c r="AA32" s="429">
        <f t="shared" si="63"/>
        <v>10</v>
      </c>
      <c r="AB32" s="429">
        <f t="shared" si="64"/>
        <v>8</v>
      </c>
      <c r="AC32" s="429">
        <f t="shared" si="65"/>
        <v>10</v>
      </c>
      <c r="AD32" s="429">
        <f t="shared" si="66"/>
        <v>8</v>
      </c>
      <c r="AE32" s="429"/>
      <c r="AF32" s="429"/>
      <c r="AG32" s="430">
        <f t="shared" si="67"/>
        <v>210</v>
      </c>
      <c r="AH32" s="430">
        <f t="shared" si="68"/>
        <v>23</v>
      </c>
      <c r="AI32" s="431">
        <f t="shared" si="7"/>
        <v>9.1304347826087</v>
      </c>
      <c r="AJ32" s="408" t="str">
        <f t="shared" si="69"/>
        <v>P</v>
      </c>
      <c r="AK32" s="408">
        <f t="shared" si="8"/>
        <v>0</v>
      </c>
      <c r="AL32" s="408">
        <f t="shared" si="9"/>
        <v>0</v>
      </c>
      <c r="AM32" s="408">
        <f t="shared" si="10"/>
        <v>0</v>
      </c>
      <c r="AN32" s="408">
        <f t="shared" si="11"/>
        <v>0</v>
      </c>
      <c r="AO32" s="408">
        <f t="shared" si="12"/>
        <v>0</v>
      </c>
      <c r="AP32" s="408">
        <f t="shared" si="13"/>
        <v>0</v>
      </c>
      <c r="AQ32" s="408">
        <f t="shared" si="14"/>
        <v>1</v>
      </c>
      <c r="AR32" s="6"/>
      <c r="AS32" s="408">
        <f t="shared" si="15"/>
        <v>0</v>
      </c>
      <c r="AT32" s="408">
        <f t="shared" si="16"/>
        <v>0</v>
      </c>
      <c r="AU32" s="408">
        <f t="shared" si="17"/>
        <v>0</v>
      </c>
      <c r="AV32" s="408">
        <f t="shared" si="18"/>
        <v>0</v>
      </c>
      <c r="AW32" s="408">
        <f t="shared" si="19"/>
        <v>0</v>
      </c>
      <c r="AX32" s="408">
        <f t="shared" si="20"/>
        <v>0</v>
      </c>
      <c r="AY32" s="408" t="str">
        <f t="shared" si="21"/>
        <v>P</v>
      </c>
      <c r="AZ32" s="409" t="str">
        <f t="shared" si="22"/>
        <v>HM</v>
      </c>
      <c r="BA32" s="409" t="str">
        <f t="shared" si="23"/>
        <v>HMT</v>
      </c>
      <c r="BB32" s="409" t="str">
        <f t="shared" si="24"/>
        <v>P</v>
      </c>
      <c r="BC32" s="409" t="str">
        <f t="shared" si="25"/>
        <v>#</v>
      </c>
      <c r="BD32" s="409" t="str">
        <f t="shared" si="26"/>
        <v>#</v>
      </c>
      <c r="BE32" s="409" t="str">
        <f t="shared" si="27"/>
        <v>#</v>
      </c>
      <c r="BF32" s="409"/>
      <c r="BG32" s="409">
        <f t="shared" si="28"/>
        <v>0</v>
      </c>
      <c r="BH32" s="409" t="str">
        <f t="shared" si="29"/>
        <v>#</v>
      </c>
      <c r="BI32" s="409" t="str">
        <f t="shared" si="30"/>
        <v>#</v>
      </c>
      <c r="BJ32" s="409" t="str">
        <f t="shared" si="31"/>
        <v>#</v>
      </c>
      <c r="BK32" s="409">
        <f t="shared" si="32"/>
        <v>0</v>
      </c>
      <c r="BL32" s="409" t="str">
        <f t="shared" si="33"/>
        <v>#</v>
      </c>
      <c r="BM32" s="7"/>
      <c r="BN32" s="7"/>
      <c r="BO32" s="7"/>
      <c r="BP32" s="409" t="str">
        <f t="shared" si="34"/>
        <v>P</v>
      </c>
      <c r="BQ32" s="409" t="str">
        <f t="shared" si="35"/>
        <v>#</v>
      </c>
      <c r="BR32" s="409" t="str">
        <f t="shared" si="36"/>
        <v>#</v>
      </c>
      <c r="BS32" s="409" t="str">
        <f t="shared" si="37"/>
        <v>#</v>
      </c>
      <c r="BT32" s="409" t="str">
        <f t="shared" si="38"/>
        <v>#</v>
      </c>
      <c r="BU32" s="409" t="str">
        <f t="shared" si="39"/>
        <v>#</v>
      </c>
      <c r="BV32" s="409" t="str">
        <f t="shared" si="40"/>
        <v>#</v>
      </c>
      <c r="BW32" s="409" t="str">
        <f t="shared" si="41"/>
        <v>#</v>
      </c>
      <c r="BX32" s="409"/>
      <c r="BY32" s="409">
        <f t="shared" si="42"/>
        <v>0</v>
      </c>
      <c r="BZ32" s="409" t="str">
        <f t="shared" si="43"/>
        <v>#</v>
      </c>
      <c r="CA32" s="409" t="str">
        <f t="shared" si="44"/>
        <v>#</v>
      </c>
      <c r="CB32" s="409" t="str">
        <f t="shared" si="45"/>
        <v>#</v>
      </c>
      <c r="CC32" s="409" t="str">
        <f t="shared" si="46"/>
        <v>#</v>
      </c>
      <c r="CD32" s="409" t="str">
        <f t="shared" si="47"/>
        <v>#</v>
      </c>
      <c r="CE32" s="409" t="str">
        <f t="shared" si="48"/>
        <v>#</v>
      </c>
      <c r="CF32" s="409" t="str">
        <f t="shared" si="49"/>
        <v>#</v>
      </c>
      <c r="CG32" s="409">
        <f t="shared" si="50"/>
        <v>0</v>
      </c>
      <c r="CH32" s="409" t="str">
        <f t="shared" si="51"/>
        <v>#</v>
      </c>
      <c r="CI32" s="7"/>
      <c r="CJ32" s="7"/>
      <c r="CK32" s="409" t="str">
        <f t="shared" si="70"/>
        <v> </v>
      </c>
      <c r="CL32" s="409" t="str">
        <f t="shared" si="71"/>
        <v> </v>
      </c>
      <c r="CM32" s="409" t="str">
        <f t="shared" si="72"/>
        <v> </v>
      </c>
      <c r="CN32" s="409" t="str">
        <f t="shared" si="73"/>
        <v> </v>
      </c>
      <c r="CO32" s="409" t="str">
        <f t="shared" si="74"/>
        <v> </v>
      </c>
      <c r="CP32" s="409" t="str">
        <f t="shared" si="75"/>
        <v> </v>
      </c>
      <c r="CQ32" s="409" t="str">
        <f t="shared" si="76"/>
        <v> </v>
      </c>
      <c r="CR32" s="409" t="str">
        <f t="shared" si="77"/>
        <v> </v>
      </c>
      <c r="CS32" s="409"/>
      <c r="CT32" s="409">
        <f t="shared" si="52"/>
        <v>0</v>
      </c>
      <c r="CU32" s="409">
        <f t="shared" ref="CU32:CW32" si="101">A32</f>
        <v>25</v>
      </c>
      <c r="CV32" s="372" t="str">
        <f t="shared" si="101"/>
        <v>24IT0025</v>
      </c>
      <c r="CW32" s="432" t="str">
        <f t="shared" si="101"/>
        <v>DEVENDRAN P</v>
      </c>
      <c r="CX32" s="433" t="str">
        <f t="shared" si="54"/>
        <v>        </v>
      </c>
      <c r="CY32" s="409">
        <f t="shared" si="55"/>
        <v>0</v>
      </c>
      <c r="CZ32" s="7"/>
      <c r="DA32" s="409">
        <f t="shared" si="56"/>
        <v>0</v>
      </c>
      <c r="DB32" s="409" t="str">
        <f t="shared" si="57"/>
        <v>#</v>
      </c>
      <c r="DC32" s="7"/>
      <c r="DD32" s="7"/>
      <c r="DE32" s="7"/>
    </row>
    <row r="33" ht="24.75" customHeight="1" spans="1:109">
      <c r="A33" s="413">
        <v>26</v>
      </c>
      <c r="B33" s="790" t="s">
        <v>115</v>
      </c>
      <c r="C33" s="791" t="s">
        <v>116</v>
      </c>
      <c r="D33" s="799" t="s">
        <v>41</v>
      </c>
      <c r="E33" s="787" t="s">
        <v>54</v>
      </c>
      <c r="F33" s="788"/>
      <c r="G33" s="792" t="s">
        <v>58</v>
      </c>
      <c r="H33" s="793" t="s">
        <v>61</v>
      </c>
      <c r="I33" s="793" t="s">
        <v>58</v>
      </c>
      <c r="J33" s="793" t="s">
        <v>58</v>
      </c>
      <c r="K33" s="793" t="s">
        <v>58</v>
      </c>
      <c r="L33" s="793" t="s">
        <v>60</v>
      </c>
      <c r="M33" s="793" t="s">
        <v>58</v>
      </c>
      <c r="N33" s="793" t="s">
        <v>61</v>
      </c>
      <c r="O33" s="421">
        <f t="shared" si="58"/>
        <v>0</v>
      </c>
      <c r="P33" s="422"/>
      <c r="Q33" s="423">
        <f t="shared" si="5"/>
        <v>23</v>
      </c>
      <c r="R33" s="797">
        <v>9.28</v>
      </c>
      <c r="S33" s="425"/>
      <c r="T33" s="426"/>
      <c r="U33" s="427"/>
      <c r="V33" s="428" t="s">
        <v>62</v>
      </c>
      <c r="W33" s="429">
        <f t="shared" si="59"/>
        <v>10</v>
      </c>
      <c r="X33" s="429">
        <f t="shared" si="60"/>
        <v>8</v>
      </c>
      <c r="Y33" s="429">
        <f t="shared" si="61"/>
        <v>10</v>
      </c>
      <c r="Z33" s="429">
        <f t="shared" si="62"/>
        <v>10</v>
      </c>
      <c r="AA33" s="429">
        <f t="shared" si="63"/>
        <v>10</v>
      </c>
      <c r="AB33" s="429">
        <f t="shared" si="64"/>
        <v>9</v>
      </c>
      <c r="AC33" s="429">
        <f t="shared" si="65"/>
        <v>10</v>
      </c>
      <c r="AD33" s="429">
        <f t="shared" si="66"/>
        <v>8</v>
      </c>
      <c r="AE33" s="429"/>
      <c r="AF33" s="429"/>
      <c r="AG33" s="430">
        <f t="shared" si="67"/>
        <v>215</v>
      </c>
      <c r="AH33" s="430">
        <f t="shared" si="68"/>
        <v>23</v>
      </c>
      <c r="AI33" s="431">
        <f t="shared" si="7"/>
        <v>9.34782608695652</v>
      </c>
      <c r="AJ33" s="408" t="str">
        <f t="shared" si="69"/>
        <v>P</v>
      </c>
      <c r="AK33" s="408">
        <f t="shared" si="8"/>
        <v>0</v>
      </c>
      <c r="AL33" s="408">
        <f t="shared" si="9"/>
        <v>0</v>
      </c>
      <c r="AM33" s="408">
        <f t="shared" si="10"/>
        <v>0</v>
      </c>
      <c r="AN33" s="408">
        <f t="shared" si="11"/>
        <v>0</v>
      </c>
      <c r="AO33" s="408">
        <f t="shared" si="12"/>
        <v>0</v>
      </c>
      <c r="AP33" s="408">
        <f t="shared" si="13"/>
        <v>0</v>
      </c>
      <c r="AQ33" s="408">
        <f t="shared" si="14"/>
        <v>1</v>
      </c>
      <c r="AR33" s="6"/>
      <c r="AS33" s="408">
        <f t="shared" si="15"/>
        <v>0</v>
      </c>
      <c r="AT33" s="408">
        <f t="shared" si="16"/>
        <v>0</v>
      </c>
      <c r="AU33" s="408">
        <f t="shared" si="17"/>
        <v>0</v>
      </c>
      <c r="AV33" s="408">
        <f t="shared" si="18"/>
        <v>0</v>
      </c>
      <c r="AW33" s="408">
        <f t="shared" si="19"/>
        <v>0</v>
      </c>
      <c r="AX33" s="408">
        <f t="shared" si="20"/>
        <v>0</v>
      </c>
      <c r="AY33" s="408" t="str">
        <f t="shared" si="21"/>
        <v>P</v>
      </c>
      <c r="AZ33" s="409" t="str">
        <f t="shared" si="22"/>
        <v>HM</v>
      </c>
      <c r="BA33" s="409" t="str">
        <f t="shared" si="23"/>
        <v>HMT</v>
      </c>
      <c r="BB33" s="409" t="str">
        <f t="shared" si="24"/>
        <v>P</v>
      </c>
      <c r="BC33" s="409" t="str">
        <f t="shared" si="25"/>
        <v>#</v>
      </c>
      <c r="BD33" s="409" t="str">
        <f t="shared" si="26"/>
        <v>#</v>
      </c>
      <c r="BE33" s="409" t="str">
        <f t="shared" si="27"/>
        <v>#</v>
      </c>
      <c r="BF33" s="409"/>
      <c r="BG33" s="409">
        <f t="shared" si="28"/>
        <v>0</v>
      </c>
      <c r="BH33" s="409" t="str">
        <f t="shared" si="29"/>
        <v>#</v>
      </c>
      <c r="BI33" s="409" t="str">
        <f t="shared" si="30"/>
        <v>#</v>
      </c>
      <c r="BJ33" s="409" t="str">
        <f t="shared" si="31"/>
        <v>#</v>
      </c>
      <c r="BK33" s="409">
        <f t="shared" si="32"/>
        <v>0</v>
      </c>
      <c r="BL33" s="409" t="str">
        <f t="shared" si="33"/>
        <v>#</v>
      </c>
      <c r="BM33" s="7"/>
      <c r="BN33" s="7"/>
      <c r="BO33" s="7"/>
      <c r="BP33" s="409" t="str">
        <f t="shared" si="34"/>
        <v>P</v>
      </c>
      <c r="BQ33" s="409" t="str">
        <f t="shared" si="35"/>
        <v>#</v>
      </c>
      <c r="BR33" s="409" t="str">
        <f t="shared" si="36"/>
        <v>#</v>
      </c>
      <c r="BS33" s="409" t="str">
        <f t="shared" si="37"/>
        <v>#</v>
      </c>
      <c r="BT33" s="409" t="str">
        <f t="shared" si="38"/>
        <v>#</v>
      </c>
      <c r="BU33" s="409" t="str">
        <f t="shared" si="39"/>
        <v>#</v>
      </c>
      <c r="BV33" s="409" t="str">
        <f t="shared" si="40"/>
        <v>#</v>
      </c>
      <c r="BW33" s="409" t="str">
        <f t="shared" si="41"/>
        <v>#</v>
      </c>
      <c r="BX33" s="409"/>
      <c r="BY33" s="409">
        <f t="shared" si="42"/>
        <v>0</v>
      </c>
      <c r="BZ33" s="409" t="str">
        <f t="shared" si="43"/>
        <v>#</v>
      </c>
      <c r="CA33" s="409" t="str">
        <f t="shared" si="44"/>
        <v>#</v>
      </c>
      <c r="CB33" s="409" t="str">
        <f t="shared" si="45"/>
        <v>#</v>
      </c>
      <c r="CC33" s="409" t="str">
        <f t="shared" si="46"/>
        <v>#</v>
      </c>
      <c r="CD33" s="409" t="str">
        <f t="shared" si="47"/>
        <v>#</v>
      </c>
      <c r="CE33" s="409" t="str">
        <f t="shared" si="48"/>
        <v>#</v>
      </c>
      <c r="CF33" s="409" t="str">
        <f t="shared" si="49"/>
        <v>#</v>
      </c>
      <c r="CG33" s="409">
        <f t="shared" si="50"/>
        <v>0</v>
      </c>
      <c r="CH33" s="409" t="str">
        <f t="shared" si="51"/>
        <v>#</v>
      </c>
      <c r="CI33" s="7"/>
      <c r="CJ33" s="7"/>
      <c r="CK33" s="409" t="str">
        <f t="shared" si="70"/>
        <v> </v>
      </c>
      <c r="CL33" s="409" t="str">
        <f t="shared" si="71"/>
        <v> </v>
      </c>
      <c r="CM33" s="409" t="str">
        <f t="shared" si="72"/>
        <v> </v>
      </c>
      <c r="CN33" s="409" t="str">
        <f t="shared" si="73"/>
        <v> </v>
      </c>
      <c r="CO33" s="409" t="str">
        <f t="shared" si="74"/>
        <v> </v>
      </c>
      <c r="CP33" s="409" t="str">
        <f t="shared" si="75"/>
        <v> </v>
      </c>
      <c r="CQ33" s="409" t="str">
        <f t="shared" si="76"/>
        <v> </v>
      </c>
      <c r="CR33" s="409" t="str">
        <f t="shared" si="77"/>
        <v> </v>
      </c>
      <c r="CS33" s="409"/>
      <c r="CT33" s="409">
        <f t="shared" si="52"/>
        <v>0</v>
      </c>
      <c r="CU33" s="409">
        <f t="shared" ref="CU33:CW33" si="102">A33</f>
        <v>26</v>
      </c>
      <c r="CV33" s="372" t="str">
        <f t="shared" si="102"/>
        <v>24IT0026</v>
      </c>
      <c r="CW33" s="432" t="str">
        <f t="shared" si="102"/>
        <v>DHARANEESH K S</v>
      </c>
      <c r="CX33" s="433" t="str">
        <f t="shared" si="54"/>
        <v>        </v>
      </c>
      <c r="CY33" s="409">
        <f t="shared" si="55"/>
        <v>0</v>
      </c>
      <c r="CZ33" s="7"/>
      <c r="DA33" s="409">
        <f t="shared" si="56"/>
        <v>0</v>
      </c>
      <c r="DB33" s="409" t="str">
        <f t="shared" si="57"/>
        <v>#</v>
      </c>
      <c r="DC33" s="7"/>
      <c r="DD33" s="7"/>
      <c r="DE33" s="7"/>
    </row>
    <row r="34" ht="24.75" customHeight="1" spans="1:109">
      <c r="A34" s="413">
        <v>27</v>
      </c>
      <c r="B34" s="790" t="s">
        <v>117</v>
      </c>
      <c r="C34" s="791" t="s">
        <v>118</v>
      </c>
      <c r="D34" s="787" t="s">
        <v>42</v>
      </c>
      <c r="E34" s="787" t="s">
        <v>55</v>
      </c>
      <c r="F34" s="802"/>
      <c r="G34" s="792" t="s">
        <v>58</v>
      </c>
      <c r="H34" s="793" t="s">
        <v>61</v>
      </c>
      <c r="I34" s="793" t="s">
        <v>58</v>
      </c>
      <c r="J34" s="793" t="s">
        <v>60</v>
      </c>
      <c r="K34" s="793" t="s">
        <v>58</v>
      </c>
      <c r="L34" s="793" t="s">
        <v>60</v>
      </c>
      <c r="M34" s="793" t="s">
        <v>58</v>
      </c>
      <c r="N34" s="793" t="s">
        <v>61</v>
      </c>
      <c r="O34" s="421">
        <f t="shared" si="58"/>
        <v>0</v>
      </c>
      <c r="P34" s="422"/>
      <c r="Q34" s="423">
        <f t="shared" si="5"/>
        <v>23</v>
      </c>
      <c r="R34" s="797">
        <v>9.12</v>
      </c>
      <c r="S34" s="425"/>
      <c r="T34" s="426"/>
      <c r="U34" s="427"/>
      <c r="V34" s="428" t="s">
        <v>62</v>
      </c>
      <c r="W34" s="429">
        <f t="shared" si="59"/>
        <v>10</v>
      </c>
      <c r="X34" s="429">
        <f t="shared" si="60"/>
        <v>8</v>
      </c>
      <c r="Y34" s="429">
        <f t="shared" si="61"/>
        <v>10</v>
      </c>
      <c r="Z34" s="429">
        <f t="shared" si="62"/>
        <v>9</v>
      </c>
      <c r="AA34" s="429">
        <f t="shared" si="63"/>
        <v>10</v>
      </c>
      <c r="AB34" s="429">
        <f t="shared" si="64"/>
        <v>9</v>
      </c>
      <c r="AC34" s="429">
        <f t="shared" si="65"/>
        <v>10</v>
      </c>
      <c r="AD34" s="429">
        <f t="shared" si="66"/>
        <v>8</v>
      </c>
      <c r="AE34" s="429"/>
      <c r="AF34" s="429"/>
      <c r="AG34" s="430">
        <f t="shared" si="67"/>
        <v>211</v>
      </c>
      <c r="AH34" s="430">
        <f t="shared" si="68"/>
        <v>23</v>
      </c>
      <c r="AI34" s="431">
        <f t="shared" si="7"/>
        <v>9.17391304347826</v>
      </c>
      <c r="AJ34" s="408" t="str">
        <f t="shared" si="69"/>
        <v>P</v>
      </c>
      <c r="AK34" s="408">
        <f t="shared" si="8"/>
        <v>0</v>
      </c>
      <c r="AL34" s="408">
        <f t="shared" si="9"/>
        <v>0</v>
      </c>
      <c r="AM34" s="408">
        <f t="shared" si="10"/>
        <v>0</v>
      </c>
      <c r="AN34" s="408">
        <f t="shared" si="11"/>
        <v>0</v>
      </c>
      <c r="AO34" s="408">
        <f t="shared" si="12"/>
        <v>0</v>
      </c>
      <c r="AP34" s="408">
        <f t="shared" si="13"/>
        <v>0</v>
      </c>
      <c r="AQ34" s="408">
        <f t="shared" si="14"/>
        <v>1</v>
      </c>
      <c r="AR34" s="6"/>
      <c r="AS34" s="408">
        <f t="shared" si="15"/>
        <v>0</v>
      </c>
      <c r="AT34" s="408">
        <f t="shared" si="16"/>
        <v>0</v>
      </c>
      <c r="AU34" s="408">
        <f t="shared" si="17"/>
        <v>0</v>
      </c>
      <c r="AV34" s="408">
        <f t="shared" si="18"/>
        <v>0</v>
      </c>
      <c r="AW34" s="408">
        <f t="shared" si="19"/>
        <v>0</v>
      </c>
      <c r="AX34" s="408">
        <f t="shared" si="20"/>
        <v>0</v>
      </c>
      <c r="AY34" s="408" t="str">
        <f t="shared" si="21"/>
        <v>P</v>
      </c>
      <c r="AZ34" s="409" t="str">
        <f t="shared" si="22"/>
        <v>DF</v>
      </c>
      <c r="BA34" s="409" t="str">
        <f t="shared" si="23"/>
        <v>DFT</v>
      </c>
      <c r="BB34" s="409" t="str">
        <f t="shared" si="24"/>
        <v>#</v>
      </c>
      <c r="BC34" s="409" t="str">
        <f t="shared" si="25"/>
        <v>#</v>
      </c>
      <c r="BD34" s="409" t="str">
        <f t="shared" si="26"/>
        <v>#</v>
      </c>
      <c r="BE34" s="409" t="str">
        <f t="shared" si="27"/>
        <v>P</v>
      </c>
      <c r="BF34" s="409"/>
      <c r="BG34" s="409" t="str">
        <f t="shared" si="28"/>
        <v>#</v>
      </c>
      <c r="BH34" s="409" t="str">
        <f t="shared" si="29"/>
        <v>#</v>
      </c>
      <c r="BI34" s="409" t="str">
        <f t="shared" si="30"/>
        <v>#</v>
      </c>
      <c r="BJ34" s="409">
        <f t="shared" si="31"/>
        <v>0</v>
      </c>
      <c r="BK34" s="409" t="str">
        <f t="shared" si="32"/>
        <v>#</v>
      </c>
      <c r="BL34" s="409">
        <f t="shared" si="33"/>
        <v>0</v>
      </c>
      <c r="BM34" s="7"/>
      <c r="BN34" s="7"/>
      <c r="BO34" s="7"/>
      <c r="BP34" s="409" t="str">
        <f t="shared" si="34"/>
        <v>#</v>
      </c>
      <c r="BQ34" s="409" t="str">
        <f t="shared" si="35"/>
        <v>#</v>
      </c>
      <c r="BR34" s="409" t="str">
        <f t="shared" si="36"/>
        <v>#</v>
      </c>
      <c r="BS34" s="409" t="str">
        <f t="shared" si="37"/>
        <v>P</v>
      </c>
      <c r="BT34" s="409" t="str">
        <f t="shared" si="38"/>
        <v>#</v>
      </c>
      <c r="BU34" s="409" t="str">
        <f t="shared" si="39"/>
        <v>#</v>
      </c>
      <c r="BV34" s="409" t="str">
        <f t="shared" si="40"/>
        <v>#</v>
      </c>
      <c r="BW34" s="409" t="str">
        <f t="shared" si="41"/>
        <v>#</v>
      </c>
      <c r="BX34" s="409"/>
      <c r="BY34" s="409" t="str">
        <f t="shared" si="42"/>
        <v>#</v>
      </c>
      <c r="BZ34" s="409" t="str">
        <f t="shared" si="43"/>
        <v>#</v>
      </c>
      <c r="CA34" s="409" t="str">
        <f t="shared" si="44"/>
        <v>#</v>
      </c>
      <c r="CB34" s="409">
        <f t="shared" si="45"/>
        <v>0</v>
      </c>
      <c r="CC34" s="409" t="str">
        <f t="shared" si="46"/>
        <v>#</v>
      </c>
      <c r="CD34" s="409" t="str">
        <f t="shared" si="47"/>
        <v>#</v>
      </c>
      <c r="CE34" s="409" t="str">
        <f t="shared" si="48"/>
        <v>#</v>
      </c>
      <c r="CF34" s="409" t="str">
        <f t="shared" si="49"/>
        <v>#</v>
      </c>
      <c r="CG34" s="409" t="str">
        <f t="shared" si="50"/>
        <v>#</v>
      </c>
      <c r="CH34" s="409">
        <f t="shared" si="51"/>
        <v>0</v>
      </c>
      <c r="CI34" s="7"/>
      <c r="CJ34" s="7"/>
      <c r="CK34" s="409" t="str">
        <f t="shared" si="70"/>
        <v> </v>
      </c>
      <c r="CL34" s="409" t="str">
        <f t="shared" si="71"/>
        <v> </v>
      </c>
      <c r="CM34" s="409" t="str">
        <f t="shared" si="72"/>
        <v> </v>
      </c>
      <c r="CN34" s="409" t="str">
        <f t="shared" si="73"/>
        <v> </v>
      </c>
      <c r="CO34" s="409" t="str">
        <f t="shared" si="74"/>
        <v> </v>
      </c>
      <c r="CP34" s="409" t="str">
        <f t="shared" si="75"/>
        <v> </v>
      </c>
      <c r="CQ34" s="409" t="str">
        <f t="shared" si="76"/>
        <v> </v>
      </c>
      <c r="CR34" s="409" t="str">
        <f t="shared" si="77"/>
        <v> </v>
      </c>
      <c r="CS34" s="409"/>
      <c r="CT34" s="409">
        <f t="shared" si="52"/>
        <v>0</v>
      </c>
      <c r="CU34" s="409">
        <f t="shared" ref="CU34:CW34" si="103">A34</f>
        <v>27</v>
      </c>
      <c r="CV34" s="372" t="str">
        <f t="shared" si="103"/>
        <v>24IT0027</v>
      </c>
      <c r="CW34" s="432" t="str">
        <f t="shared" si="103"/>
        <v>DHARSHINI M</v>
      </c>
      <c r="CX34" s="433" t="str">
        <f t="shared" si="54"/>
        <v>        </v>
      </c>
      <c r="CY34" s="409">
        <f t="shared" si="55"/>
        <v>0</v>
      </c>
      <c r="CZ34" s="7"/>
      <c r="DA34" s="409" t="str">
        <f t="shared" si="56"/>
        <v>#</v>
      </c>
      <c r="DB34" s="409">
        <f t="shared" si="57"/>
        <v>0</v>
      </c>
      <c r="DC34" s="7"/>
      <c r="DD34" s="7"/>
      <c r="DE34" s="7"/>
    </row>
    <row r="35" ht="24.75" customHeight="1" spans="1:109">
      <c r="A35" s="413">
        <v>28</v>
      </c>
      <c r="B35" s="790" t="s">
        <v>119</v>
      </c>
      <c r="C35" s="791" t="s">
        <v>120</v>
      </c>
      <c r="D35" s="787" t="s">
        <v>42</v>
      </c>
      <c r="E35" s="787" t="s">
        <v>55</v>
      </c>
      <c r="F35" s="788"/>
      <c r="G35" s="792" t="s">
        <v>58</v>
      </c>
      <c r="H35" s="793" t="s">
        <v>61</v>
      </c>
      <c r="I35" s="793" t="s">
        <v>58</v>
      </c>
      <c r="J35" s="793" t="s">
        <v>58</v>
      </c>
      <c r="K35" s="793" t="s">
        <v>58</v>
      </c>
      <c r="L35" s="793" t="s">
        <v>60</v>
      </c>
      <c r="M35" s="793" t="s">
        <v>58</v>
      </c>
      <c r="N35" s="793" t="s">
        <v>61</v>
      </c>
      <c r="O35" s="421">
        <f t="shared" si="58"/>
        <v>0</v>
      </c>
      <c r="P35" s="422"/>
      <c r="Q35" s="423">
        <f t="shared" si="5"/>
        <v>23</v>
      </c>
      <c r="R35" s="797">
        <v>9.28</v>
      </c>
      <c r="S35" s="425"/>
      <c r="T35" s="426"/>
      <c r="U35" s="427"/>
      <c r="V35" s="428" t="s">
        <v>62</v>
      </c>
      <c r="W35" s="429">
        <f t="shared" si="59"/>
        <v>10</v>
      </c>
      <c r="X35" s="429">
        <f t="shared" si="60"/>
        <v>8</v>
      </c>
      <c r="Y35" s="429">
        <f t="shared" si="61"/>
        <v>10</v>
      </c>
      <c r="Z35" s="429">
        <f t="shared" si="62"/>
        <v>10</v>
      </c>
      <c r="AA35" s="429">
        <f t="shared" si="63"/>
        <v>10</v>
      </c>
      <c r="AB35" s="429">
        <f t="shared" si="64"/>
        <v>9</v>
      </c>
      <c r="AC35" s="429">
        <f t="shared" si="65"/>
        <v>10</v>
      </c>
      <c r="AD35" s="429">
        <f t="shared" si="66"/>
        <v>8</v>
      </c>
      <c r="AE35" s="429"/>
      <c r="AF35" s="429"/>
      <c r="AG35" s="430">
        <f t="shared" si="67"/>
        <v>215</v>
      </c>
      <c r="AH35" s="430">
        <f t="shared" si="68"/>
        <v>23</v>
      </c>
      <c r="AI35" s="431">
        <f t="shared" si="7"/>
        <v>9.34782608695652</v>
      </c>
      <c r="AJ35" s="408" t="str">
        <f t="shared" si="69"/>
        <v>P</v>
      </c>
      <c r="AK35" s="408">
        <f t="shared" si="8"/>
        <v>0</v>
      </c>
      <c r="AL35" s="408">
        <f t="shared" si="9"/>
        <v>0</v>
      </c>
      <c r="AM35" s="408">
        <f t="shared" si="10"/>
        <v>0</v>
      </c>
      <c r="AN35" s="408">
        <f t="shared" si="11"/>
        <v>0</v>
      </c>
      <c r="AO35" s="408">
        <f t="shared" si="12"/>
        <v>0</v>
      </c>
      <c r="AP35" s="408">
        <f t="shared" si="13"/>
        <v>0</v>
      </c>
      <c r="AQ35" s="408">
        <f t="shared" si="14"/>
        <v>1</v>
      </c>
      <c r="AR35" s="6"/>
      <c r="AS35" s="408">
        <f t="shared" si="15"/>
        <v>0</v>
      </c>
      <c r="AT35" s="408">
        <f t="shared" si="16"/>
        <v>0</v>
      </c>
      <c r="AU35" s="408">
        <f t="shared" si="17"/>
        <v>0</v>
      </c>
      <c r="AV35" s="408">
        <f t="shared" si="18"/>
        <v>0</v>
      </c>
      <c r="AW35" s="408">
        <f t="shared" si="19"/>
        <v>0</v>
      </c>
      <c r="AX35" s="408">
        <f t="shared" si="20"/>
        <v>0</v>
      </c>
      <c r="AY35" s="408" t="str">
        <f t="shared" si="21"/>
        <v>P</v>
      </c>
      <c r="AZ35" s="409" t="str">
        <f t="shared" si="22"/>
        <v>DF</v>
      </c>
      <c r="BA35" s="409" t="str">
        <f t="shared" si="23"/>
        <v>DFT</v>
      </c>
      <c r="BB35" s="409" t="str">
        <f t="shared" si="24"/>
        <v>#</v>
      </c>
      <c r="BC35" s="409" t="str">
        <f t="shared" si="25"/>
        <v>#</v>
      </c>
      <c r="BD35" s="409" t="str">
        <f t="shared" si="26"/>
        <v>#</v>
      </c>
      <c r="BE35" s="409" t="str">
        <f t="shared" si="27"/>
        <v>P</v>
      </c>
      <c r="BF35" s="409"/>
      <c r="BG35" s="409" t="str">
        <f t="shared" si="28"/>
        <v>#</v>
      </c>
      <c r="BH35" s="409" t="str">
        <f t="shared" si="29"/>
        <v>#</v>
      </c>
      <c r="BI35" s="409" t="str">
        <f t="shared" si="30"/>
        <v>#</v>
      </c>
      <c r="BJ35" s="409">
        <f t="shared" si="31"/>
        <v>0</v>
      </c>
      <c r="BK35" s="409" t="str">
        <f t="shared" si="32"/>
        <v>#</v>
      </c>
      <c r="BL35" s="409">
        <f t="shared" si="33"/>
        <v>0</v>
      </c>
      <c r="BM35" s="7"/>
      <c r="BN35" s="7"/>
      <c r="BO35" s="7"/>
      <c r="BP35" s="409" t="str">
        <f t="shared" si="34"/>
        <v>#</v>
      </c>
      <c r="BQ35" s="409" t="str">
        <f t="shared" si="35"/>
        <v>#</v>
      </c>
      <c r="BR35" s="409" t="str">
        <f t="shared" si="36"/>
        <v>#</v>
      </c>
      <c r="BS35" s="409" t="str">
        <f t="shared" si="37"/>
        <v>P</v>
      </c>
      <c r="BT35" s="409" t="str">
        <f t="shared" si="38"/>
        <v>#</v>
      </c>
      <c r="BU35" s="409" t="str">
        <f t="shared" si="39"/>
        <v>#</v>
      </c>
      <c r="BV35" s="409" t="str">
        <f t="shared" si="40"/>
        <v>#</v>
      </c>
      <c r="BW35" s="409" t="str">
        <f t="shared" si="41"/>
        <v>#</v>
      </c>
      <c r="BX35" s="409"/>
      <c r="BY35" s="409" t="str">
        <f t="shared" si="42"/>
        <v>#</v>
      </c>
      <c r="BZ35" s="409" t="str">
        <f t="shared" si="43"/>
        <v>#</v>
      </c>
      <c r="CA35" s="409" t="str">
        <f t="shared" si="44"/>
        <v>#</v>
      </c>
      <c r="CB35" s="409">
        <f t="shared" si="45"/>
        <v>0</v>
      </c>
      <c r="CC35" s="409" t="str">
        <f t="shared" si="46"/>
        <v>#</v>
      </c>
      <c r="CD35" s="409" t="str">
        <f t="shared" si="47"/>
        <v>#</v>
      </c>
      <c r="CE35" s="409" t="str">
        <f t="shared" si="48"/>
        <v>#</v>
      </c>
      <c r="CF35" s="409" t="str">
        <f t="shared" si="49"/>
        <v>#</v>
      </c>
      <c r="CG35" s="409" t="str">
        <f t="shared" si="50"/>
        <v>#</v>
      </c>
      <c r="CH35" s="409">
        <f t="shared" si="51"/>
        <v>0</v>
      </c>
      <c r="CI35" s="7"/>
      <c r="CJ35" s="7"/>
      <c r="CK35" s="409" t="str">
        <f t="shared" si="70"/>
        <v> </v>
      </c>
      <c r="CL35" s="409" t="str">
        <f t="shared" si="71"/>
        <v> </v>
      </c>
      <c r="CM35" s="409" t="str">
        <f t="shared" si="72"/>
        <v> </v>
      </c>
      <c r="CN35" s="409" t="str">
        <f t="shared" si="73"/>
        <v> </v>
      </c>
      <c r="CO35" s="409" t="str">
        <f t="shared" si="74"/>
        <v> </v>
      </c>
      <c r="CP35" s="409" t="str">
        <f t="shared" si="75"/>
        <v> </v>
      </c>
      <c r="CQ35" s="409" t="str">
        <f t="shared" si="76"/>
        <v> </v>
      </c>
      <c r="CR35" s="409" t="str">
        <f t="shared" si="77"/>
        <v> </v>
      </c>
      <c r="CS35" s="409"/>
      <c r="CT35" s="409">
        <f t="shared" si="52"/>
        <v>0</v>
      </c>
      <c r="CU35" s="409">
        <f t="shared" ref="CU35:CW35" si="104">A35</f>
        <v>28</v>
      </c>
      <c r="CV35" s="372" t="str">
        <f t="shared" si="104"/>
        <v>24IT0028</v>
      </c>
      <c r="CW35" s="432" t="str">
        <f t="shared" si="104"/>
        <v>DHARSHINI S</v>
      </c>
      <c r="CX35" s="433" t="str">
        <f t="shared" si="54"/>
        <v>        </v>
      </c>
      <c r="CY35" s="409">
        <f t="shared" si="55"/>
        <v>0</v>
      </c>
      <c r="CZ35" s="7"/>
      <c r="DA35" s="409" t="str">
        <f t="shared" si="56"/>
        <v>#</v>
      </c>
      <c r="DB35" s="409">
        <f t="shared" si="57"/>
        <v>0</v>
      </c>
      <c r="DC35" s="7"/>
      <c r="DD35" s="7"/>
      <c r="DE35" s="7"/>
    </row>
    <row r="36" ht="24.75" customHeight="1" spans="1:109">
      <c r="A36" s="413">
        <v>29</v>
      </c>
      <c r="B36" s="790" t="s">
        <v>121</v>
      </c>
      <c r="C36" s="791" t="s">
        <v>122</v>
      </c>
      <c r="D36" s="787" t="s">
        <v>42</v>
      </c>
      <c r="E36" s="787" t="s">
        <v>54</v>
      </c>
      <c r="F36" s="788"/>
      <c r="G36" s="792" t="s">
        <v>58</v>
      </c>
      <c r="H36" s="793" t="s">
        <v>61</v>
      </c>
      <c r="I36" s="793" t="s">
        <v>58</v>
      </c>
      <c r="J36" s="793" t="s">
        <v>58</v>
      </c>
      <c r="K36" s="793" t="s">
        <v>58</v>
      </c>
      <c r="L36" s="793" t="s">
        <v>61</v>
      </c>
      <c r="M36" s="793" t="s">
        <v>58</v>
      </c>
      <c r="N36" s="793" t="s">
        <v>61</v>
      </c>
      <c r="O36" s="421">
        <f t="shared" si="58"/>
        <v>0</v>
      </c>
      <c r="P36" s="422"/>
      <c r="Q36" s="423">
        <f t="shared" si="5"/>
        <v>23</v>
      </c>
      <c r="R36" s="797">
        <v>9.12</v>
      </c>
      <c r="S36" s="425"/>
      <c r="T36" s="426"/>
      <c r="U36" s="427"/>
      <c r="V36" s="428" t="s">
        <v>62</v>
      </c>
      <c r="W36" s="429">
        <f t="shared" si="59"/>
        <v>10</v>
      </c>
      <c r="X36" s="429">
        <f t="shared" si="60"/>
        <v>8</v>
      </c>
      <c r="Y36" s="429">
        <f t="shared" si="61"/>
        <v>10</v>
      </c>
      <c r="Z36" s="429">
        <f t="shared" si="62"/>
        <v>10</v>
      </c>
      <c r="AA36" s="429">
        <f t="shared" si="63"/>
        <v>10</v>
      </c>
      <c r="AB36" s="429">
        <f t="shared" si="64"/>
        <v>8</v>
      </c>
      <c r="AC36" s="429">
        <f t="shared" si="65"/>
        <v>10</v>
      </c>
      <c r="AD36" s="429">
        <f t="shared" si="66"/>
        <v>8</v>
      </c>
      <c r="AE36" s="429"/>
      <c r="AF36" s="429"/>
      <c r="AG36" s="430">
        <f t="shared" si="67"/>
        <v>214</v>
      </c>
      <c r="AH36" s="430">
        <f t="shared" si="68"/>
        <v>23</v>
      </c>
      <c r="AI36" s="431">
        <f t="shared" si="7"/>
        <v>9.30434782608696</v>
      </c>
      <c r="AJ36" s="408" t="str">
        <f t="shared" si="69"/>
        <v>P</v>
      </c>
      <c r="AK36" s="408">
        <f t="shared" si="8"/>
        <v>0</v>
      </c>
      <c r="AL36" s="408">
        <f t="shared" si="9"/>
        <v>0</v>
      </c>
      <c r="AM36" s="408">
        <f t="shared" si="10"/>
        <v>0</v>
      </c>
      <c r="AN36" s="408">
        <f t="shared" si="11"/>
        <v>0</v>
      </c>
      <c r="AO36" s="408">
        <f t="shared" si="12"/>
        <v>0</v>
      </c>
      <c r="AP36" s="408">
        <f t="shared" si="13"/>
        <v>0</v>
      </c>
      <c r="AQ36" s="408">
        <f t="shared" si="14"/>
        <v>1</v>
      </c>
      <c r="AR36" s="6"/>
      <c r="AS36" s="408">
        <f t="shared" si="15"/>
        <v>0</v>
      </c>
      <c r="AT36" s="408">
        <f t="shared" si="16"/>
        <v>0</v>
      </c>
      <c r="AU36" s="408">
        <f t="shared" si="17"/>
        <v>0</v>
      </c>
      <c r="AV36" s="408">
        <f t="shared" si="18"/>
        <v>0</v>
      </c>
      <c r="AW36" s="408">
        <f t="shared" si="19"/>
        <v>0</v>
      </c>
      <c r="AX36" s="408">
        <f t="shared" si="20"/>
        <v>0</v>
      </c>
      <c r="AY36" s="408" t="str">
        <f t="shared" si="21"/>
        <v>P</v>
      </c>
      <c r="AZ36" s="409" t="str">
        <f t="shared" si="22"/>
        <v>HF</v>
      </c>
      <c r="BA36" s="409" t="str">
        <f t="shared" si="23"/>
        <v>HFT</v>
      </c>
      <c r="BB36" s="409" t="str">
        <f t="shared" si="24"/>
        <v>#</v>
      </c>
      <c r="BC36" s="409" t="str">
        <f t="shared" si="25"/>
        <v>P</v>
      </c>
      <c r="BD36" s="409" t="str">
        <f t="shared" si="26"/>
        <v>#</v>
      </c>
      <c r="BE36" s="409" t="str">
        <f t="shared" si="27"/>
        <v>#</v>
      </c>
      <c r="BF36" s="409"/>
      <c r="BG36" s="409" t="str">
        <f t="shared" si="28"/>
        <v>#</v>
      </c>
      <c r="BH36" s="409">
        <f t="shared" si="29"/>
        <v>0</v>
      </c>
      <c r="BI36" s="409" t="str">
        <f t="shared" si="30"/>
        <v>#</v>
      </c>
      <c r="BJ36" s="409" t="str">
        <f t="shared" si="31"/>
        <v>#</v>
      </c>
      <c r="BK36" s="409" t="str">
        <f t="shared" si="32"/>
        <v>#</v>
      </c>
      <c r="BL36" s="409">
        <f t="shared" si="33"/>
        <v>0</v>
      </c>
      <c r="BM36" s="7"/>
      <c r="BN36" s="7"/>
      <c r="BO36" s="7"/>
      <c r="BP36" s="409" t="str">
        <f t="shared" si="34"/>
        <v>#</v>
      </c>
      <c r="BQ36" s="409" t="str">
        <f t="shared" si="35"/>
        <v>P</v>
      </c>
      <c r="BR36" s="409" t="str">
        <f t="shared" si="36"/>
        <v>#</v>
      </c>
      <c r="BS36" s="409" t="str">
        <f t="shared" si="37"/>
        <v>#</v>
      </c>
      <c r="BT36" s="409" t="str">
        <f t="shared" si="38"/>
        <v>#</v>
      </c>
      <c r="BU36" s="409" t="str">
        <f t="shared" si="39"/>
        <v>#</v>
      </c>
      <c r="BV36" s="409" t="str">
        <f t="shared" si="40"/>
        <v>#</v>
      </c>
      <c r="BW36" s="409" t="str">
        <f t="shared" si="41"/>
        <v>#</v>
      </c>
      <c r="BX36" s="409"/>
      <c r="BY36" s="409" t="str">
        <f t="shared" si="42"/>
        <v>#</v>
      </c>
      <c r="BZ36" s="409">
        <f t="shared" si="43"/>
        <v>0</v>
      </c>
      <c r="CA36" s="409" t="str">
        <f t="shared" si="44"/>
        <v>#</v>
      </c>
      <c r="CB36" s="409" t="str">
        <f t="shared" si="45"/>
        <v>#</v>
      </c>
      <c r="CC36" s="409" t="str">
        <f t="shared" si="46"/>
        <v>#</v>
      </c>
      <c r="CD36" s="409" t="str">
        <f t="shared" si="47"/>
        <v>#</v>
      </c>
      <c r="CE36" s="409" t="str">
        <f t="shared" si="48"/>
        <v>#</v>
      </c>
      <c r="CF36" s="409" t="str">
        <f t="shared" si="49"/>
        <v>#</v>
      </c>
      <c r="CG36" s="409" t="str">
        <f t="shared" si="50"/>
        <v>#</v>
      </c>
      <c r="CH36" s="409">
        <f t="shared" si="51"/>
        <v>0</v>
      </c>
      <c r="CI36" s="7"/>
      <c r="CJ36" s="7"/>
      <c r="CK36" s="409" t="str">
        <f t="shared" si="70"/>
        <v> </v>
      </c>
      <c r="CL36" s="409" t="str">
        <f t="shared" si="71"/>
        <v> </v>
      </c>
      <c r="CM36" s="409" t="str">
        <f t="shared" si="72"/>
        <v> </v>
      </c>
      <c r="CN36" s="409" t="str">
        <f t="shared" si="73"/>
        <v> </v>
      </c>
      <c r="CO36" s="409" t="str">
        <f t="shared" si="74"/>
        <v> </v>
      </c>
      <c r="CP36" s="409" t="str">
        <f t="shared" si="75"/>
        <v> </v>
      </c>
      <c r="CQ36" s="409" t="str">
        <f t="shared" si="76"/>
        <v> </v>
      </c>
      <c r="CR36" s="409" t="str">
        <f t="shared" si="77"/>
        <v> </v>
      </c>
      <c r="CS36" s="409"/>
      <c r="CT36" s="409">
        <f t="shared" si="52"/>
        <v>0</v>
      </c>
      <c r="CU36" s="409">
        <f t="shared" ref="CU36:CW36" si="105">A36</f>
        <v>29</v>
      </c>
      <c r="CV36" s="372" t="str">
        <f t="shared" si="105"/>
        <v>24IT0029</v>
      </c>
      <c r="CW36" s="432" t="str">
        <f t="shared" si="105"/>
        <v>DHARUNIKA K T</v>
      </c>
      <c r="CX36" s="433" t="str">
        <f t="shared" si="54"/>
        <v>        </v>
      </c>
      <c r="CY36" s="409">
        <f t="shared" si="55"/>
        <v>0</v>
      </c>
      <c r="CZ36" s="7"/>
      <c r="DA36" s="409">
        <f t="shared" si="56"/>
        <v>0</v>
      </c>
      <c r="DB36" s="409" t="str">
        <f t="shared" si="57"/>
        <v>#</v>
      </c>
      <c r="DC36" s="7"/>
      <c r="DD36" s="7"/>
      <c r="DE36" s="7"/>
    </row>
    <row r="37" ht="24.75" customHeight="1" spans="1:109">
      <c r="A37" s="413">
        <v>30</v>
      </c>
      <c r="B37" s="790" t="s">
        <v>123</v>
      </c>
      <c r="C37" s="791" t="s">
        <v>124</v>
      </c>
      <c r="D37" s="787" t="s">
        <v>41</v>
      </c>
      <c r="E37" s="787" t="s">
        <v>55</v>
      </c>
      <c r="F37" s="788"/>
      <c r="G37" s="792" t="s">
        <v>58</v>
      </c>
      <c r="H37" s="793" t="s">
        <v>69</v>
      </c>
      <c r="I37" s="793" t="s">
        <v>59</v>
      </c>
      <c r="J37" s="793" t="s">
        <v>60</v>
      </c>
      <c r="K37" s="793" t="s">
        <v>61</v>
      </c>
      <c r="L37" s="793" t="s">
        <v>59</v>
      </c>
      <c r="M37" s="793" t="s">
        <v>58</v>
      </c>
      <c r="N37" s="803" t="s">
        <v>59</v>
      </c>
      <c r="O37" s="804">
        <f t="shared" si="58"/>
        <v>0</v>
      </c>
      <c r="P37" s="422"/>
      <c r="Q37" s="423">
        <f t="shared" si="5"/>
        <v>23</v>
      </c>
      <c r="R37" s="794">
        <v>7.6</v>
      </c>
      <c r="S37" s="425"/>
      <c r="T37" s="426"/>
      <c r="U37" s="427"/>
      <c r="V37" s="428" t="s">
        <v>62</v>
      </c>
      <c r="W37" s="429">
        <f t="shared" si="59"/>
        <v>10</v>
      </c>
      <c r="X37" s="429">
        <f t="shared" si="60"/>
        <v>6</v>
      </c>
      <c r="Y37" s="429">
        <f t="shared" si="61"/>
        <v>7</v>
      </c>
      <c r="Z37" s="429">
        <f t="shared" si="62"/>
        <v>9</v>
      </c>
      <c r="AA37" s="429">
        <f t="shared" si="63"/>
        <v>8</v>
      </c>
      <c r="AB37" s="429">
        <f t="shared" si="64"/>
        <v>7</v>
      </c>
      <c r="AC37" s="429">
        <f t="shared" si="65"/>
        <v>10</v>
      </c>
      <c r="AD37" s="429">
        <f t="shared" si="66"/>
        <v>7</v>
      </c>
      <c r="AE37" s="429"/>
      <c r="AF37" s="429"/>
      <c r="AG37" s="430">
        <f t="shared" si="67"/>
        <v>180</v>
      </c>
      <c r="AH37" s="430">
        <f t="shared" si="68"/>
        <v>23</v>
      </c>
      <c r="AI37" s="431">
        <f t="shared" si="7"/>
        <v>7.82608695652174</v>
      </c>
      <c r="AJ37" s="408" t="str">
        <f t="shared" si="69"/>
        <v>P</v>
      </c>
      <c r="AK37" s="408">
        <f t="shared" si="8"/>
        <v>0</v>
      </c>
      <c r="AL37" s="408">
        <f t="shared" si="9"/>
        <v>0</v>
      </c>
      <c r="AM37" s="408">
        <f t="shared" si="10"/>
        <v>0</v>
      </c>
      <c r="AN37" s="408">
        <f t="shared" si="11"/>
        <v>0</v>
      </c>
      <c r="AO37" s="408">
        <f t="shared" si="12"/>
        <v>0</v>
      </c>
      <c r="AP37" s="408">
        <f t="shared" si="13"/>
        <v>0</v>
      </c>
      <c r="AQ37" s="408">
        <f t="shared" si="14"/>
        <v>1</v>
      </c>
      <c r="AR37" s="6"/>
      <c r="AS37" s="408">
        <f t="shared" si="15"/>
        <v>0</v>
      </c>
      <c r="AT37" s="408">
        <f t="shared" si="16"/>
        <v>0</v>
      </c>
      <c r="AU37" s="408">
        <f t="shared" si="17"/>
        <v>0</v>
      </c>
      <c r="AV37" s="408">
        <f t="shared" si="18"/>
        <v>0</v>
      </c>
      <c r="AW37" s="408">
        <f t="shared" si="19"/>
        <v>0</v>
      </c>
      <c r="AX37" s="408">
        <f t="shared" si="20"/>
        <v>0</v>
      </c>
      <c r="AY37" s="408" t="str">
        <f t="shared" si="21"/>
        <v>P</v>
      </c>
      <c r="AZ37" s="409" t="str">
        <f t="shared" si="22"/>
        <v>DM</v>
      </c>
      <c r="BA37" s="409" t="str">
        <f t="shared" si="23"/>
        <v>DMT</v>
      </c>
      <c r="BB37" s="409" t="str">
        <f t="shared" si="24"/>
        <v>#</v>
      </c>
      <c r="BC37" s="409" t="str">
        <f t="shared" si="25"/>
        <v>#</v>
      </c>
      <c r="BD37" s="409" t="str">
        <f t="shared" si="26"/>
        <v>P</v>
      </c>
      <c r="BE37" s="409" t="str">
        <f t="shared" si="27"/>
        <v>#</v>
      </c>
      <c r="BF37" s="409"/>
      <c r="BG37" s="409" t="str">
        <f t="shared" si="28"/>
        <v>#</v>
      </c>
      <c r="BH37" s="409" t="str">
        <f t="shared" si="29"/>
        <v>#</v>
      </c>
      <c r="BI37" s="409">
        <f t="shared" si="30"/>
        <v>0</v>
      </c>
      <c r="BJ37" s="409" t="str">
        <f t="shared" si="31"/>
        <v>#</v>
      </c>
      <c r="BK37" s="409">
        <f t="shared" si="32"/>
        <v>0</v>
      </c>
      <c r="BL37" s="409" t="str">
        <f t="shared" si="33"/>
        <v>#</v>
      </c>
      <c r="BM37" s="7"/>
      <c r="BN37" s="7"/>
      <c r="BO37" s="7"/>
      <c r="BP37" s="409" t="str">
        <f t="shared" si="34"/>
        <v>#</v>
      </c>
      <c r="BQ37" s="409" t="str">
        <f t="shared" si="35"/>
        <v>#</v>
      </c>
      <c r="BR37" s="409" t="str">
        <f t="shared" si="36"/>
        <v>P</v>
      </c>
      <c r="BS37" s="409" t="str">
        <f t="shared" si="37"/>
        <v>#</v>
      </c>
      <c r="BT37" s="409" t="str">
        <f t="shared" si="38"/>
        <v>#</v>
      </c>
      <c r="BU37" s="409" t="str">
        <f t="shared" si="39"/>
        <v>#</v>
      </c>
      <c r="BV37" s="409" t="str">
        <f t="shared" si="40"/>
        <v>#</v>
      </c>
      <c r="BW37" s="409" t="str">
        <f t="shared" si="41"/>
        <v>#</v>
      </c>
      <c r="BX37" s="409"/>
      <c r="BY37" s="409" t="str">
        <f t="shared" si="42"/>
        <v>#</v>
      </c>
      <c r="BZ37" s="409" t="str">
        <f t="shared" si="43"/>
        <v>#</v>
      </c>
      <c r="CA37" s="409">
        <f t="shared" si="44"/>
        <v>0</v>
      </c>
      <c r="CB37" s="409" t="str">
        <f t="shared" si="45"/>
        <v>#</v>
      </c>
      <c r="CC37" s="409" t="str">
        <f t="shared" si="46"/>
        <v>#</v>
      </c>
      <c r="CD37" s="409" t="str">
        <f t="shared" si="47"/>
        <v>#</v>
      </c>
      <c r="CE37" s="409" t="str">
        <f t="shared" si="48"/>
        <v>#</v>
      </c>
      <c r="CF37" s="409" t="str">
        <f t="shared" si="49"/>
        <v>#</v>
      </c>
      <c r="CG37" s="409">
        <f t="shared" si="50"/>
        <v>0</v>
      </c>
      <c r="CH37" s="409" t="str">
        <f t="shared" si="51"/>
        <v>#</v>
      </c>
      <c r="CI37" s="7"/>
      <c r="CJ37" s="7"/>
      <c r="CK37" s="409" t="str">
        <f t="shared" si="70"/>
        <v> </v>
      </c>
      <c r="CL37" s="409" t="str">
        <f t="shared" si="71"/>
        <v> </v>
      </c>
      <c r="CM37" s="409" t="str">
        <f t="shared" si="72"/>
        <v> </v>
      </c>
      <c r="CN37" s="409" t="str">
        <f t="shared" si="73"/>
        <v> </v>
      </c>
      <c r="CO37" s="409" t="str">
        <f t="shared" si="74"/>
        <v> </v>
      </c>
      <c r="CP37" s="409" t="str">
        <f t="shared" si="75"/>
        <v> </v>
      </c>
      <c r="CQ37" s="409" t="str">
        <f t="shared" si="76"/>
        <v> </v>
      </c>
      <c r="CR37" s="409" t="str">
        <f t="shared" si="77"/>
        <v> </v>
      </c>
      <c r="CS37" s="409"/>
      <c r="CT37" s="409">
        <f t="shared" si="52"/>
        <v>0</v>
      </c>
      <c r="CU37" s="409">
        <f t="shared" ref="CU37:CW37" si="106">A37</f>
        <v>30</v>
      </c>
      <c r="CV37" s="372" t="str">
        <f t="shared" si="106"/>
        <v>24IT0030</v>
      </c>
      <c r="CW37" s="432" t="str">
        <f t="shared" si="106"/>
        <v>DHARUNKANTH L</v>
      </c>
      <c r="CX37" s="433" t="str">
        <f t="shared" si="54"/>
        <v>        </v>
      </c>
      <c r="CY37" s="409">
        <f t="shared" si="55"/>
        <v>0</v>
      </c>
      <c r="CZ37" s="7"/>
      <c r="DA37" s="409" t="str">
        <f t="shared" si="56"/>
        <v>#</v>
      </c>
      <c r="DB37" s="409">
        <f t="shared" si="57"/>
        <v>0</v>
      </c>
      <c r="DC37" s="7"/>
      <c r="DD37" s="7"/>
      <c r="DE37" s="7"/>
    </row>
    <row r="38" ht="24.75" customHeight="1" spans="1:109">
      <c r="A38" s="413">
        <v>31</v>
      </c>
      <c r="B38" s="785" t="s">
        <v>125</v>
      </c>
      <c r="C38" s="786" t="s">
        <v>126</v>
      </c>
      <c r="D38" s="787" t="s">
        <v>41</v>
      </c>
      <c r="E38" s="787" t="s">
        <v>54</v>
      </c>
      <c r="F38" s="788"/>
      <c r="G38" s="779" t="s">
        <v>58</v>
      </c>
      <c r="H38" s="780" t="s">
        <v>61</v>
      </c>
      <c r="I38" s="780" t="s">
        <v>60</v>
      </c>
      <c r="J38" s="780" t="s">
        <v>60</v>
      </c>
      <c r="K38" s="780" t="s">
        <v>60</v>
      </c>
      <c r="L38" s="780" t="s">
        <v>61</v>
      </c>
      <c r="M38" s="805" t="s">
        <v>58</v>
      </c>
      <c r="N38" s="806" t="s">
        <v>61</v>
      </c>
      <c r="O38" s="804">
        <f t="shared" si="58"/>
        <v>0</v>
      </c>
      <c r="P38" s="421"/>
      <c r="Q38" s="423">
        <f t="shared" si="5"/>
        <v>23</v>
      </c>
      <c r="R38" s="789">
        <v>8.64</v>
      </c>
      <c r="S38" s="425"/>
      <c r="T38" s="426"/>
      <c r="U38" s="427"/>
      <c r="V38" s="428" t="s">
        <v>62</v>
      </c>
      <c r="W38" s="429">
        <f t="shared" si="59"/>
        <v>10</v>
      </c>
      <c r="X38" s="429">
        <f t="shared" si="60"/>
        <v>8</v>
      </c>
      <c r="Y38" s="429">
        <f t="shared" si="61"/>
        <v>9</v>
      </c>
      <c r="Z38" s="429">
        <f t="shared" si="62"/>
        <v>9</v>
      </c>
      <c r="AA38" s="429">
        <f t="shared" si="63"/>
        <v>9</v>
      </c>
      <c r="AB38" s="429">
        <f t="shared" si="64"/>
        <v>8</v>
      </c>
      <c r="AC38" s="429">
        <f t="shared" si="65"/>
        <v>10</v>
      </c>
      <c r="AD38" s="429">
        <f t="shared" si="66"/>
        <v>8</v>
      </c>
      <c r="AE38" s="429"/>
      <c r="AF38" s="429"/>
      <c r="AG38" s="430">
        <f t="shared" si="67"/>
        <v>203</v>
      </c>
      <c r="AH38" s="430">
        <f t="shared" si="68"/>
        <v>23</v>
      </c>
      <c r="AI38" s="431">
        <f t="shared" si="7"/>
        <v>8.82608695652174</v>
      </c>
      <c r="AJ38" s="408" t="str">
        <f t="shared" si="69"/>
        <v>P</v>
      </c>
      <c r="AK38" s="408">
        <f t="shared" si="8"/>
        <v>0</v>
      </c>
      <c r="AL38" s="408">
        <f t="shared" si="9"/>
        <v>0</v>
      </c>
      <c r="AM38" s="408">
        <f t="shared" si="10"/>
        <v>0</v>
      </c>
      <c r="AN38" s="408">
        <f t="shared" si="11"/>
        <v>0</v>
      </c>
      <c r="AO38" s="408">
        <f t="shared" si="12"/>
        <v>0</v>
      </c>
      <c r="AP38" s="408">
        <f t="shared" si="13"/>
        <v>0</v>
      </c>
      <c r="AQ38" s="408">
        <f t="shared" si="14"/>
        <v>1</v>
      </c>
      <c r="AR38" s="6"/>
      <c r="AS38" s="408">
        <f t="shared" si="15"/>
        <v>0</v>
      </c>
      <c r="AT38" s="408">
        <f t="shared" si="16"/>
        <v>0</v>
      </c>
      <c r="AU38" s="408">
        <f t="shared" si="17"/>
        <v>0</v>
      </c>
      <c r="AV38" s="408">
        <f t="shared" si="18"/>
        <v>0</v>
      </c>
      <c r="AW38" s="408">
        <f t="shared" si="19"/>
        <v>0</v>
      </c>
      <c r="AX38" s="408">
        <f t="shared" si="20"/>
        <v>0</v>
      </c>
      <c r="AY38" s="408" t="str">
        <f t="shared" si="21"/>
        <v>P</v>
      </c>
      <c r="AZ38" s="409" t="str">
        <f t="shared" si="22"/>
        <v>HM</v>
      </c>
      <c r="BA38" s="409" t="str">
        <f t="shared" si="23"/>
        <v>HMT</v>
      </c>
      <c r="BB38" s="409" t="str">
        <f t="shared" si="24"/>
        <v>P</v>
      </c>
      <c r="BC38" s="409" t="str">
        <f t="shared" si="25"/>
        <v>#</v>
      </c>
      <c r="BD38" s="409" t="str">
        <f t="shared" si="26"/>
        <v>#</v>
      </c>
      <c r="BE38" s="409" t="str">
        <f t="shared" si="27"/>
        <v>#</v>
      </c>
      <c r="BF38" s="409"/>
      <c r="BG38" s="409">
        <f t="shared" si="28"/>
        <v>0</v>
      </c>
      <c r="BH38" s="409" t="str">
        <f t="shared" si="29"/>
        <v>#</v>
      </c>
      <c r="BI38" s="409" t="str">
        <f t="shared" si="30"/>
        <v>#</v>
      </c>
      <c r="BJ38" s="409" t="str">
        <f t="shared" si="31"/>
        <v>#</v>
      </c>
      <c r="BK38" s="409">
        <f t="shared" si="32"/>
        <v>0</v>
      </c>
      <c r="BL38" s="409" t="str">
        <f t="shared" si="33"/>
        <v>#</v>
      </c>
      <c r="BM38" s="7"/>
      <c r="BN38" s="7"/>
      <c r="BO38" s="7"/>
      <c r="BP38" s="409" t="str">
        <f t="shared" si="34"/>
        <v>P</v>
      </c>
      <c r="BQ38" s="409" t="str">
        <f t="shared" si="35"/>
        <v>#</v>
      </c>
      <c r="BR38" s="409" t="str">
        <f t="shared" si="36"/>
        <v>#</v>
      </c>
      <c r="BS38" s="409" t="str">
        <f t="shared" si="37"/>
        <v>#</v>
      </c>
      <c r="BT38" s="409" t="str">
        <f t="shared" si="38"/>
        <v>#</v>
      </c>
      <c r="BU38" s="409" t="str">
        <f t="shared" si="39"/>
        <v>#</v>
      </c>
      <c r="BV38" s="409" t="str">
        <f t="shared" si="40"/>
        <v>#</v>
      </c>
      <c r="BW38" s="409" t="str">
        <f t="shared" si="41"/>
        <v>#</v>
      </c>
      <c r="BX38" s="409"/>
      <c r="BY38" s="409">
        <f t="shared" si="42"/>
        <v>0</v>
      </c>
      <c r="BZ38" s="409" t="str">
        <f t="shared" si="43"/>
        <v>#</v>
      </c>
      <c r="CA38" s="409" t="str">
        <f t="shared" si="44"/>
        <v>#</v>
      </c>
      <c r="CB38" s="409" t="str">
        <f t="shared" si="45"/>
        <v>#</v>
      </c>
      <c r="CC38" s="409" t="str">
        <f t="shared" si="46"/>
        <v>#</v>
      </c>
      <c r="CD38" s="409" t="str">
        <f t="shared" si="47"/>
        <v>#</v>
      </c>
      <c r="CE38" s="409" t="str">
        <f t="shared" si="48"/>
        <v>#</v>
      </c>
      <c r="CF38" s="409" t="str">
        <f t="shared" si="49"/>
        <v>#</v>
      </c>
      <c r="CG38" s="409">
        <f t="shared" si="50"/>
        <v>0</v>
      </c>
      <c r="CH38" s="409" t="str">
        <f t="shared" si="51"/>
        <v>#</v>
      </c>
      <c r="CI38" s="7"/>
      <c r="CJ38" s="7"/>
      <c r="CK38" s="409" t="str">
        <f t="shared" si="70"/>
        <v> </v>
      </c>
      <c r="CL38" s="409" t="str">
        <f t="shared" si="71"/>
        <v> </v>
      </c>
      <c r="CM38" s="409" t="str">
        <f t="shared" si="72"/>
        <v> </v>
      </c>
      <c r="CN38" s="409" t="str">
        <f t="shared" si="73"/>
        <v> </v>
      </c>
      <c r="CO38" s="409" t="str">
        <f t="shared" si="74"/>
        <v> </v>
      </c>
      <c r="CP38" s="409" t="str">
        <f t="shared" si="75"/>
        <v> </v>
      </c>
      <c r="CQ38" s="409" t="str">
        <f t="shared" si="76"/>
        <v> </v>
      </c>
      <c r="CR38" s="409" t="str">
        <f t="shared" si="77"/>
        <v> </v>
      </c>
      <c r="CS38" s="409"/>
      <c r="CT38" s="409">
        <f t="shared" si="52"/>
        <v>0</v>
      </c>
      <c r="CU38" s="409">
        <f t="shared" ref="CU38:CW38" si="107">A38</f>
        <v>31</v>
      </c>
      <c r="CV38" s="372" t="str">
        <f t="shared" si="107"/>
        <v>24IT0031</v>
      </c>
      <c r="CW38" s="432" t="str">
        <f t="shared" si="107"/>
        <v>DHULASI RAMAN N</v>
      </c>
      <c r="CX38" s="433" t="str">
        <f t="shared" si="54"/>
        <v>        </v>
      </c>
      <c r="CY38" s="409">
        <f t="shared" si="55"/>
        <v>0</v>
      </c>
      <c r="CZ38" s="7"/>
      <c r="DA38" s="409">
        <f t="shared" si="56"/>
        <v>0</v>
      </c>
      <c r="DB38" s="409" t="str">
        <f t="shared" si="57"/>
        <v>#</v>
      </c>
      <c r="DC38" s="7"/>
      <c r="DD38" s="7"/>
      <c r="DE38" s="7"/>
    </row>
    <row r="39" ht="24.75" customHeight="1" spans="1:109">
      <c r="A39" s="413">
        <v>32</v>
      </c>
      <c r="B39" s="790" t="s">
        <v>127</v>
      </c>
      <c r="C39" s="791" t="s">
        <v>128</v>
      </c>
      <c r="D39" s="787" t="s">
        <v>41</v>
      </c>
      <c r="E39" s="787" t="s">
        <v>55</v>
      </c>
      <c r="F39" s="788"/>
      <c r="G39" s="792" t="s">
        <v>58</v>
      </c>
      <c r="H39" s="793" t="s">
        <v>61</v>
      </c>
      <c r="I39" s="793" t="s">
        <v>61</v>
      </c>
      <c r="J39" s="793" t="s">
        <v>60</v>
      </c>
      <c r="K39" s="793" t="s">
        <v>59</v>
      </c>
      <c r="L39" s="793" t="s">
        <v>59</v>
      </c>
      <c r="M39" s="807" t="s">
        <v>58</v>
      </c>
      <c r="N39" s="806" t="s">
        <v>59</v>
      </c>
      <c r="O39" s="804">
        <f t="shared" si="58"/>
        <v>0</v>
      </c>
      <c r="P39" s="421"/>
      <c r="Q39" s="423">
        <f t="shared" si="5"/>
        <v>23</v>
      </c>
      <c r="R39" s="794">
        <v>7.84</v>
      </c>
      <c r="S39" s="425"/>
      <c r="T39" s="426"/>
      <c r="U39" s="427"/>
      <c r="V39" s="428" t="s">
        <v>62</v>
      </c>
      <c r="W39" s="429">
        <f t="shared" si="59"/>
        <v>10</v>
      </c>
      <c r="X39" s="429">
        <f t="shared" si="60"/>
        <v>8</v>
      </c>
      <c r="Y39" s="429">
        <f t="shared" si="61"/>
        <v>8</v>
      </c>
      <c r="Z39" s="429">
        <f t="shared" si="62"/>
        <v>9</v>
      </c>
      <c r="AA39" s="429">
        <f t="shared" si="63"/>
        <v>7</v>
      </c>
      <c r="AB39" s="429">
        <f t="shared" si="64"/>
        <v>7</v>
      </c>
      <c r="AC39" s="429">
        <f t="shared" si="65"/>
        <v>10</v>
      </c>
      <c r="AD39" s="429">
        <f t="shared" si="66"/>
        <v>7</v>
      </c>
      <c r="AE39" s="429"/>
      <c r="AF39" s="429"/>
      <c r="AG39" s="430">
        <f t="shared" si="67"/>
        <v>189</v>
      </c>
      <c r="AH39" s="430">
        <f t="shared" si="68"/>
        <v>23</v>
      </c>
      <c r="AI39" s="431">
        <f t="shared" si="7"/>
        <v>8.21739130434783</v>
      </c>
      <c r="AJ39" s="408" t="str">
        <f t="shared" si="69"/>
        <v>P</v>
      </c>
      <c r="AK39" s="408">
        <f t="shared" si="8"/>
        <v>0</v>
      </c>
      <c r="AL39" s="408">
        <f t="shared" si="9"/>
        <v>0</v>
      </c>
      <c r="AM39" s="408">
        <f t="shared" si="10"/>
        <v>0</v>
      </c>
      <c r="AN39" s="408">
        <f t="shared" si="11"/>
        <v>0</v>
      </c>
      <c r="AO39" s="408">
        <f t="shared" si="12"/>
        <v>0</v>
      </c>
      <c r="AP39" s="408">
        <f t="shared" si="13"/>
        <v>0</v>
      </c>
      <c r="AQ39" s="408">
        <f t="shared" si="14"/>
        <v>1</v>
      </c>
      <c r="AR39" s="6"/>
      <c r="AS39" s="408">
        <f t="shared" si="15"/>
        <v>0</v>
      </c>
      <c r="AT39" s="408">
        <f t="shared" si="16"/>
        <v>0</v>
      </c>
      <c r="AU39" s="408">
        <f t="shared" si="17"/>
        <v>0</v>
      </c>
      <c r="AV39" s="408">
        <f t="shared" si="18"/>
        <v>0</v>
      </c>
      <c r="AW39" s="408">
        <f t="shared" si="19"/>
        <v>0</v>
      </c>
      <c r="AX39" s="408">
        <f t="shared" si="20"/>
        <v>0</v>
      </c>
      <c r="AY39" s="408" t="str">
        <f t="shared" si="21"/>
        <v>P</v>
      </c>
      <c r="AZ39" s="409" t="str">
        <f t="shared" si="22"/>
        <v>DM</v>
      </c>
      <c r="BA39" s="409" t="str">
        <f t="shared" si="23"/>
        <v>DMT</v>
      </c>
      <c r="BB39" s="409" t="str">
        <f t="shared" si="24"/>
        <v>#</v>
      </c>
      <c r="BC39" s="409" t="str">
        <f t="shared" si="25"/>
        <v>#</v>
      </c>
      <c r="BD39" s="409" t="str">
        <f t="shared" si="26"/>
        <v>P</v>
      </c>
      <c r="BE39" s="409" t="str">
        <f t="shared" si="27"/>
        <v>#</v>
      </c>
      <c r="BF39" s="409"/>
      <c r="BG39" s="409" t="str">
        <f t="shared" si="28"/>
        <v>#</v>
      </c>
      <c r="BH39" s="409" t="str">
        <f t="shared" si="29"/>
        <v>#</v>
      </c>
      <c r="BI39" s="409">
        <f t="shared" si="30"/>
        <v>0</v>
      </c>
      <c r="BJ39" s="409" t="str">
        <f t="shared" si="31"/>
        <v>#</v>
      </c>
      <c r="BK39" s="409">
        <f t="shared" si="32"/>
        <v>0</v>
      </c>
      <c r="BL39" s="409" t="str">
        <f t="shared" si="33"/>
        <v>#</v>
      </c>
      <c r="BM39" s="7"/>
      <c r="BN39" s="7"/>
      <c r="BO39" s="7"/>
      <c r="BP39" s="409" t="str">
        <f t="shared" si="34"/>
        <v>#</v>
      </c>
      <c r="BQ39" s="409" t="str">
        <f t="shared" si="35"/>
        <v>#</v>
      </c>
      <c r="BR39" s="409" t="str">
        <f t="shared" si="36"/>
        <v>P</v>
      </c>
      <c r="BS39" s="409" t="str">
        <f t="shared" si="37"/>
        <v>#</v>
      </c>
      <c r="BT39" s="409" t="str">
        <f t="shared" si="38"/>
        <v>#</v>
      </c>
      <c r="BU39" s="409" t="str">
        <f t="shared" si="39"/>
        <v>#</v>
      </c>
      <c r="BV39" s="409" t="str">
        <f t="shared" si="40"/>
        <v>#</v>
      </c>
      <c r="BW39" s="409" t="str">
        <f t="shared" si="41"/>
        <v>#</v>
      </c>
      <c r="BX39" s="409"/>
      <c r="BY39" s="409" t="str">
        <f t="shared" si="42"/>
        <v>#</v>
      </c>
      <c r="BZ39" s="409" t="str">
        <f t="shared" si="43"/>
        <v>#</v>
      </c>
      <c r="CA39" s="409">
        <f t="shared" si="44"/>
        <v>0</v>
      </c>
      <c r="CB39" s="409" t="str">
        <f t="shared" si="45"/>
        <v>#</v>
      </c>
      <c r="CC39" s="409" t="str">
        <f t="shared" si="46"/>
        <v>#</v>
      </c>
      <c r="CD39" s="409" t="str">
        <f t="shared" si="47"/>
        <v>#</v>
      </c>
      <c r="CE39" s="409" t="str">
        <f t="shared" si="48"/>
        <v>#</v>
      </c>
      <c r="CF39" s="409" t="str">
        <f t="shared" si="49"/>
        <v>#</v>
      </c>
      <c r="CG39" s="409">
        <f t="shared" si="50"/>
        <v>0</v>
      </c>
      <c r="CH39" s="409" t="str">
        <f t="shared" si="51"/>
        <v>#</v>
      </c>
      <c r="CI39" s="7"/>
      <c r="CJ39" s="7"/>
      <c r="CK39" s="409" t="str">
        <f t="shared" si="70"/>
        <v> </v>
      </c>
      <c r="CL39" s="409" t="str">
        <f t="shared" si="71"/>
        <v> </v>
      </c>
      <c r="CM39" s="409" t="str">
        <f t="shared" si="72"/>
        <v> </v>
      </c>
      <c r="CN39" s="409" t="str">
        <f t="shared" si="73"/>
        <v> </v>
      </c>
      <c r="CO39" s="409" t="str">
        <f t="shared" si="74"/>
        <v> </v>
      </c>
      <c r="CP39" s="409" t="str">
        <f t="shared" si="75"/>
        <v> </v>
      </c>
      <c r="CQ39" s="409" t="str">
        <f t="shared" si="76"/>
        <v> </v>
      </c>
      <c r="CR39" s="409" t="str">
        <f t="shared" si="77"/>
        <v> </v>
      </c>
      <c r="CS39" s="409"/>
      <c r="CT39" s="409">
        <f t="shared" si="52"/>
        <v>0</v>
      </c>
      <c r="CU39" s="409">
        <f t="shared" ref="CU39:CW39" si="108">A39</f>
        <v>32</v>
      </c>
      <c r="CV39" s="372" t="str">
        <f t="shared" si="108"/>
        <v>24IT0032</v>
      </c>
      <c r="CW39" s="432" t="str">
        <f t="shared" si="108"/>
        <v>DINESH S</v>
      </c>
      <c r="CX39" s="433" t="str">
        <f t="shared" si="54"/>
        <v>        </v>
      </c>
      <c r="CY39" s="409">
        <f t="shared" si="55"/>
        <v>0</v>
      </c>
      <c r="CZ39" s="7"/>
      <c r="DA39" s="409" t="str">
        <f t="shared" si="56"/>
        <v>#</v>
      </c>
      <c r="DB39" s="409">
        <f t="shared" si="57"/>
        <v>0</v>
      </c>
      <c r="DC39" s="7"/>
      <c r="DD39" s="7"/>
      <c r="DE39" s="7"/>
    </row>
    <row r="40" ht="24.75" customHeight="1" spans="1:109">
      <c r="A40" s="413">
        <v>33</v>
      </c>
      <c r="B40" s="790" t="s">
        <v>129</v>
      </c>
      <c r="C40" s="791" t="s">
        <v>130</v>
      </c>
      <c r="D40" s="787"/>
      <c r="E40" s="787" t="s">
        <v>55</v>
      </c>
      <c r="F40" s="788"/>
      <c r="G40" s="792" t="s">
        <v>58</v>
      </c>
      <c r="H40" s="793" t="s">
        <v>61</v>
      </c>
      <c r="I40" s="793" t="s">
        <v>60</v>
      </c>
      <c r="J40" s="793" t="s">
        <v>60</v>
      </c>
      <c r="K40" s="793" t="s">
        <v>59</v>
      </c>
      <c r="L40" s="793" t="s">
        <v>61</v>
      </c>
      <c r="M40" s="807" t="s">
        <v>58</v>
      </c>
      <c r="N40" s="806" t="s">
        <v>59</v>
      </c>
      <c r="O40" s="804">
        <f t="shared" si="58"/>
        <v>0</v>
      </c>
      <c r="P40" s="421"/>
      <c r="Q40" s="423">
        <f t="shared" si="5"/>
        <v>23</v>
      </c>
      <c r="R40" s="794">
        <v>8.16</v>
      </c>
      <c r="S40" s="425"/>
      <c r="T40" s="426"/>
      <c r="U40" s="427"/>
      <c r="V40" s="428" t="s">
        <v>62</v>
      </c>
      <c r="W40" s="429">
        <f t="shared" si="59"/>
        <v>10</v>
      </c>
      <c r="X40" s="429">
        <f t="shared" si="60"/>
        <v>8</v>
      </c>
      <c r="Y40" s="429">
        <f t="shared" si="61"/>
        <v>9</v>
      </c>
      <c r="Z40" s="429">
        <f t="shared" si="62"/>
        <v>9</v>
      </c>
      <c r="AA40" s="429">
        <f t="shared" si="63"/>
        <v>7</v>
      </c>
      <c r="AB40" s="429">
        <f t="shared" si="64"/>
        <v>8</v>
      </c>
      <c r="AC40" s="429">
        <f t="shared" si="65"/>
        <v>10</v>
      </c>
      <c r="AD40" s="429">
        <f t="shared" si="66"/>
        <v>7</v>
      </c>
      <c r="AE40" s="429"/>
      <c r="AF40" s="429"/>
      <c r="AG40" s="430">
        <f t="shared" si="67"/>
        <v>194</v>
      </c>
      <c r="AH40" s="430">
        <f t="shared" si="68"/>
        <v>23</v>
      </c>
      <c r="AI40" s="431">
        <f t="shared" si="7"/>
        <v>8.43478260869565</v>
      </c>
      <c r="AJ40" s="408" t="str">
        <f t="shared" si="69"/>
        <v>P</v>
      </c>
      <c r="AK40" s="408">
        <f t="shared" si="8"/>
        <v>0</v>
      </c>
      <c r="AL40" s="408">
        <f t="shared" si="9"/>
        <v>0</v>
      </c>
      <c r="AM40" s="408">
        <f t="shared" si="10"/>
        <v>0</v>
      </c>
      <c r="AN40" s="408">
        <f t="shared" si="11"/>
        <v>0</v>
      </c>
      <c r="AO40" s="408">
        <f t="shared" si="12"/>
        <v>0</v>
      </c>
      <c r="AP40" s="408">
        <f t="shared" si="13"/>
        <v>0</v>
      </c>
      <c r="AQ40" s="408">
        <f t="shared" si="14"/>
        <v>1</v>
      </c>
      <c r="AR40" s="6"/>
      <c r="AS40" s="408">
        <f t="shared" si="15"/>
        <v>0</v>
      </c>
      <c r="AT40" s="408">
        <f t="shared" si="16"/>
        <v>0</v>
      </c>
      <c r="AU40" s="408">
        <f t="shared" si="17"/>
        <v>0</v>
      </c>
      <c r="AV40" s="408">
        <f t="shared" si="18"/>
        <v>0</v>
      </c>
      <c r="AW40" s="408">
        <f t="shared" si="19"/>
        <v>0</v>
      </c>
      <c r="AX40" s="408">
        <f t="shared" si="20"/>
        <v>0</v>
      </c>
      <c r="AY40" s="408" t="str">
        <f t="shared" si="21"/>
        <v>P</v>
      </c>
      <c r="AZ40" s="409" t="str">
        <f t="shared" si="22"/>
        <v>D</v>
      </c>
      <c r="BA40" s="409" t="str">
        <f t="shared" si="23"/>
        <v>DT</v>
      </c>
      <c r="BB40" s="409" t="str">
        <f t="shared" si="24"/>
        <v>#</v>
      </c>
      <c r="BC40" s="409" t="str">
        <f t="shared" si="25"/>
        <v>#</v>
      </c>
      <c r="BD40" s="409" t="str">
        <f t="shared" si="26"/>
        <v>#</v>
      </c>
      <c r="BE40" s="409" t="str">
        <f t="shared" si="27"/>
        <v>#</v>
      </c>
      <c r="BF40" s="409"/>
      <c r="BG40" s="409" t="str">
        <f t="shared" si="28"/>
        <v>#</v>
      </c>
      <c r="BH40" s="409" t="str">
        <f t="shared" si="29"/>
        <v>#</v>
      </c>
      <c r="BI40" s="409" t="str">
        <f t="shared" si="30"/>
        <v>#</v>
      </c>
      <c r="BJ40" s="409" t="str">
        <f t="shared" si="31"/>
        <v>#</v>
      </c>
      <c r="BK40" s="409" t="str">
        <f t="shared" si="32"/>
        <v>#</v>
      </c>
      <c r="BL40" s="409" t="str">
        <f t="shared" si="33"/>
        <v>#</v>
      </c>
      <c r="BM40" s="7"/>
      <c r="BN40" s="7"/>
      <c r="BO40" s="7"/>
      <c r="BP40" s="409" t="str">
        <f t="shared" si="34"/>
        <v>#</v>
      </c>
      <c r="BQ40" s="409" t="str">
        <f t="shared" si="35"/>
        <v>#</v>
      </c>
      <c r="BR40" s="409" t="str">
        <f t="shared" si="36"/>
        <v>#</v>
      </c>
      <c r="BS40" s="409" t="str">
        <f t="shared" si="37"/>
        <v>#</v>
      </c>
      <c r="BT40" s="409" t="str">
        <f t="shared" si="38"/>
        <v>#</v>
      </c>
      <c r="BU40" s="409" t="str">
        <f t="shared" si="39"/>
        <v>#</v>
      </c>
      <c r="BV40" s="409" t="str">
        <f t="shared" si="40"/>
        <v>#</v>
      </c>
      <c r="BW40" s="409" t="str">
        <f t="shared" si="41"/>
        <v>#</v>
      </c>
      <c r="BX40" s="409"/>
      <c r="BY40" s="409" t="str">
        <f t="shared" si="42"/>
        <v>#</v>
      </c>
      <c r="BZ40" s="409" t="str">
        <f t="shared" si="43"/>
        <v>#</v>
      </c>
      <c r="CA40" s="409" t="str">
        <f t="shared" si="44"/>
        <v>#</v>
      </c>
      <c r="CB40" s="409" t="str">
        <f t="shared" si="45"/>
        <v>#</v>
      </c>
      <c r="CC40" s="409" t="str">
        <f t="shared" si="46"/>
        <v>#</v>
      </c>
      <c r="CD40" s="409" t="str">
        <f t="shared" si="47"/>
        <v>#</v>
      </c>
      <c r="CE40" s="409" t="str">
        <f t="shared" si="48"/>
        <v>#</v>
      </c>
      <c r="CF40" s="409" t="str">
        <f t="shared" si="49"/>
        <v>#</v>
      </c>
      <c r="CG40" s="409" t="str">
        <f t="shared" si="50"/>
        <v>#</v>
      </c>
      <c r="CH40" s="409" t="str">
        <f t="shared" si="51"/>
        <v>#</v>
      </c>
      <c r="CI40" s="7"/>
      <c r="CJ40" s="7"/>
      <c r="CK40" s="409" t="str">
        <f t="shared" si="70"/>
        <v> </v>
      </c>
      <c r="CL40" s="409" t="str">
        <f t="shared" si="71"/>
        <v> </v>
      </c>
      <c r="CM40" s="409" t="str">
        <f t="shared" si="72"/>
        <v> </v>
      </c>
      <c r="CN40" s="409" t="str">
        <f t="shared" si="73"/>
        <v> </v>
      </c>
      <c r="CO40" s="409" t="str">
        <f t="shared" si="74"/>
        <v> </v>
      </c>
      <c r="CP40" s="409" t="str">
        <f t="shared" si="75"/>
        <v> </v>
      </c>
      <c r="CQ40" s="409" t="str">
        <f t="shared" si="76"/>
        <v> </v>
      </c>
      <c r="CR40" s="409" t="str">
        <f t="shared" si="77"/>
        <v> </v>
      </c>
      <c r="CS40" s="409"/>
      <c r="CT40" s="409">
        <f t="shared" si="52"/>
        <v>0</v>
      </c>
      <c r="CU40" s="409">
        <f t="shared" ref="CU40:CW40" si="109">A40</f>
        <v>33</v>
      </c>
      <c r="CV40" s="372" t="str">
        <f t="shared" si="109"/>
        <v>24IT0033</v>
      </c>
      <c r="CW40" s="432" t="str">
        <f t="shared" si="109"/>
        <v>DIVYASRI V S</v>
      </c>
      <c r="CX40" s="433" t="str">
        <f t="shared" si="54"/>
        <v>        </v>
      </c>
      <c r="CY40" s="409">
        <f t="shared" si="55"/>
        <v>0</v>
      </c>
      <c r="CZ40" s="7"/>
      <c r="DA40" s="409" t="str">
        <f t="shared" si="56"/>
        <v>#</v>
      </c>
      <c r="DB40" s="409">
        <f t="shared" si="57"/>
        <v>0</v>
      </c>
      <c r="DC40" s="7"/>
      <c r="DD40" s="7"/>
      <c r="DE40" s="7"/>
    </row>
    <row r="41" ht="24.75" customHeight="1" spans="1:109">
      <c r="A41" s="413">
        <v>34</v>
      </c>
      <c r="B41" s="790" t="s">
        <v>131</v>
      </c>
      <c r="C41" s="791" t="s">
        <v>132</v>
      </c>
      <c r="D41" s="787"/>
      <c r="E41" s="787" t="s">
        <v>55</v>
      </c>
      <c r="F41" s="788"/>
      <c r="G41" s="792" t="s">
        <v>58</v>
      </c>
      <c r="H41" s="793" t="s">
        <v>61</v>
      </c>
      <c r="I41" s="793" t="s">
        <v>60</v>
      </c>
      <c r="J41" s="793" t="s">
        <v>60</v>
      </c>
      <c r="K41" s="793" t="s">
        <v>60</v>
      </c>
      <c r="L41" s="793" t="s">
        <v>61</v>
      </c>
      <c r="M41" s="807" t="s">
        <v>58</v>
      </c>
      <c r="N41" s="806" t="s">
        <v>59</v>
      </c>
      <c r="O41" s="804">
        <f t="shared" si="58"/>
        <v>0</v>
      </c>
      <c r="P41" s="421"/>
      <c r="Q41" s="423">
        <f t="shared" si="5"/>
        <v>23</v>
      </c>
      <c r="R41" s="794">
        <v>8.48</v>
      </c>
      <c r="S41" s="425"/>
      <c r="T41" s="426"/>
      <c r="U41" s="427"/>
      <c r="V41" s="428" t="s">
        <v>62</v>
      </c>
      <c r="W41" s="429">
        <f t="shared" ref="W41:W72" si="110">IF(G41="O",10,IF(G41="A+",9,IF(G41="A",8,IF(G41="B+",7,IF(G41="B",6,IF(G41="C",5,IF(G41="RA",0,IF(G41="U",0,IF(G41="UA",0,0)))))))))</f>
        <v>10</v>
      </c>
      <c r="X41" s="429">
        <f t="shared" ref="X41:X72" si="111">IF(H41="O",10,IF(H41="A+",9,IF(H41="A",8,IF(H41="B+",7,IF(H41="B",6,IF(H41="C",5,IF(H41="RA",0,IF(H41="U",0,IF(H41="UA",0,0)))))))))</f>
        <v>8</v>
      </c>
      <c r="Y41" s="429">
        <f t="shared" ref="Y41:Y72" si="112">IF(I41="O",10,IF(I41="A+",9,IF(I41="A",8,IF(I41="B+",7,IF(I41="B",6,IF(I41="C",5,IF(I41="RA",0,IF(I41="U",0,IF(I41="UA",0,0)))))))))</f>
        <v>9</v>
      </c>
      <c r="Z41" s="429">
        <f t="shared" ref="Z41:Z72" si="113">IF(J41="O",10,IF(J41="A+",9,IF(J41="A",8,IF(J41="B+",7,IF(J41="B",6,IF(J41="C",5,IF(J41="RA",0,IF(J41="U",0,IF(J41="UA",0,0)))))))))</f>
        <v>9</v>
      </c>
      <c r="AA41" s="429">
        <f t="shared" ref="AA41:AA72" si="114">IF(K41="O",10,IF(K41="A+",9,IF(K41="A",8,IF(K41="B+",7,IF(K41="B",6,IF(K41="C",5,IF(K41="RA",0,IF(K41="U",0,IF(K41="UA",0,0)))))))))</f>
        <v>9</v>
      </c>
      <c r="AB41" s="429">
        <f t="shared" ref="AB41:AB72" si="115">IF(L41="O",10,IF(L41="A+",9,IF(L41="A",8,IF(L41="B+",7,IF(L41="B",6,IF(L41="C",5,IF(L41="RA",0,IF(L41="U",0,IF(L41="UA",0,0)))))))))</f>
        <v>8</v>
      </c>
      <c r="AC41" s="429">
        <f t="shared" ref="AC41:AC72" si="116">IF(M41="O",10,IF(M41="A+",9,IF(M41="A",8,IF(M41="B+",7,IF(M41="B",6,IF(M41="C",5,IF(M41="RA",0,IF(M41="U",0,IF(M41="UA",0,0)))))))))</f>
        <v>10</v>
      </c>
      <c r="AD41" s="429">
        <f t="shared" ref="AD41:AD72" si="117">IF(N41="O",10,IF(N41="A+",9,IF(N41="A",8,IF(N41="B+",7,IF(N41="B",6,IF(N41="C",5,IF(N41="RA",0,IF(N41="U",0,IF(N41="UA",0,0)))))))))</f>
        <v>7</v>
      </c>
      <c r="AE41" s="429"/>
      <c r="AF41" s="429"/>
      <c r="AG41" s="430">
        <f t="shared" ref="AG41:AG72" si="118">(W41*W$7)+(X41*X$7)+(Y41*Y$7)+(Z41*Z$7)+(AA41*AA$7)+(AB41*AB$7)+(AC41*AC$7)+(AD41*AD$7)</f>
        <v>200</v>
      </c>
      <c r="AH41" s="430">
        <f t="shared" ref="AH41:AH72" si="119">IF(W41=0,0,W$7)+IF(X41=0,0,X$7)+IF(Y41=0,0,Y$7)+IF(Z41=0,0,Z$7)+IF(AA41=0,0,AA$7)+IF(AB41=0,0,AB$7)+IF(AC41=0,0,AC$7)+IF(AD41=0,0,AD$7)</f>
        <v>23</v>
      </c>
      <c r="AI41" s="431">
        <f t="shared" si="7"/>
        <v>8.69565217391304</v>
      </c>
      <c r="AJ41" s="408" t="str">
        <f t="shared" ref="AJ41:AJ72" si="120">IF(AH41=23,"P","F")</f>
        <v>P</v>
      </c>
      <c r="AK41" s="408">
        <f t="shared" si="8"/>
        <v>0</v>
      </c>
      <c r="AL41" s="408">
        <f t="shared" si="9"/>
        <v>0</v>
      </c>
      <c r="AM41" s="408">
        <f t="shared" si="10"/>
        <v>0</v>
      </c>
      <c r="AN41" s="408">
        <f t="shared" si="11"/>
        <v>0</v>
      </c>
      <c r="AO41" s="408">
        <f t="shared" si="12"/>
        <v>0</v>
      </c>
      <c r="AP41" s="408">
        <f t="shared" si="13"/>
        <v>0</v>
      </c>
      <c r="AQ41" s="408">
        <f t="shared" si="14"/>
        <v>1</v>
      </c>
      <c r="AR41" s="6"/>
      <c r="AS41" s="408">
        <f t="shared" si="15"/>
        <v>0</v>
      </c>
      <c r="AT41" s="408">
        <f t="shared" si="16"/>
        <v>0</v>
      </c>
      <c r="AU41" s="408">
        <f t="shared" si="17"/>
        <v>0</v>
      </c>
      <c r="AV41" s="408">
        <f t="shared" si="18"/>
        <v>0</v>
      </c>
      <c r="AW41" s="408">
        <f t="shared" si="19"/>
        <v>0</v>
      </c>
      <c r="AX41" s="408">
        <f t="shared" si="20"/>
        <v>0</v>
      </c>
      <c r="AY41" s="408" t="str">
        <f t="shared" si="21"/>
        <v>P</v>
      </c>
      <c r="AZ41" s="409" t="str">
        <f t="shared" si="22"/>
        <v>D</v>
      </c>
      <c r="BA41" s="409" t="str">
        <f t="shared" si="23"/>
        <v>DT</v>
      </c>
      <c r="BB41" s="409" t="str">
        <f t="shared" si="24"/>
        <v>#</v>
      </c>
      <c r="BC41" s="409" t="str">
        <f t="shared" si="25"/>
        <v>#</v>
      </c>
      <c r="BD41" s="409" t="str">
        <f t="shared" si="26"/>
        <v>#</v>
      </c>
      <c r="BE41" s="409" t="str">
        <f t="shared" si="27"/>
        <v>#</v>
      </c>
      <c r="BF41" s="409"/>
      <c r="BG41" s="409" t="str">
        <f t="shared" si="28"/>
        <v>#</v>
      </c>
      <c r="BH41" s="409" t="str">
        <f t="shared" si="29"/>
        <v>#</v>
      </c>
      <c r="BI41" s="409" t="str">
        <f t="shared" si="30"/>
        <v>#</v>
      </c>
      <c r="BJ41" s="409" t="str">
        <f t="shared" si="31"/>
        <v>#</v>
      </c>
      <c r="BK41" s="409" t="str">
        <f t="shared" si="32"/>
        <v>#</v>
      </c>
      <c r="BL41" s="409" t="str">
        <f t="shared" si="33"/>
        <v>#</v>
      </c>
      <c r="BM41" s="7"/>
      <c r="BN41" s="7"/>
      <c r="BO41" s="7"/>
      <c r="BP41" s="409" t="str">
        <f t="shared" si="34"/>
        <v>#</v>
      </c>
      <c r="BQ41" s="409" t="str">
        <f t="shared" si="35"/>
        <v>#</v>
      </c>
      <c r="BR41" s="409" t="str">
        <f t="shared" si="36"/>
        <v>#</v>
      </c>
      <c r="BS41" s="409" t="str">
        <f t="shared" si="37"/>
        <v>#</v>
      </c>
      <c r="BT41" s="409" t="str">
        <f t="shared" si="38"/>
        <v>#</v>
      </c>
      <c r="BU41" s="409" t="str">
        <f t="shared" si="39"/>
        <v>#</v>
      </c>
      <c r="BV41" s="409" t="str">
        <f t="shared" si="40"/>
        <v>#</v>
      </c>
      <c r="BW41" s="409" t="str">
        <f t="shared" si="41"/>
        <v>#</v>
      </c>
      <c r="BX41" s="409"/>
      <c r="BY41" s="409" t="str">
        <f t="shared" si="42"/>
        <v>#</v>
      </c>
      <c r="BZ41" s="409" t="str">
        <f t="shared" si="43"/>
        <v>#</v>
      </c>
      <c r="CA41" s="409" t="str">
        <f t="shared" si="44"/>
        <v>#</v>
      </c>
      <c r="CB41" s="409" t="str">
        <f t="shared" si="45"/>
        <v>#</v>
      </c>
      <c r="CC41" s="409" t="str">
        <f t="shared" si="46"/>
        <v>#</v>
      </c>
      <c r="CD41" s="409" t="str">
        <f t="shared" si="47"/>
        <v>#</v>
      </c>
      <c r="CE41" s="409" t="str">
        <f t="shared" si="48"/>
        <v>#</v>
      </c>
      <c r="CF41" s="409" t="str">
        <f t="shared" si="49"/>
        <v>#</v>
      </c>
      <c r="CG41" s="409" t="str">
        <f t="shared" si="50"/>
        <v>#</v>
      </c>
      <c r="CH41" s="409" t="str">
        <f t="shared" si="51"/>
        <v>#</v>
      </c>
      <c r="CI41" s="7"/>
      <c r="CJ41" s="7"/>
      <c r="CK41" s="409" t="str">
        <f t="shared" ref="CK41:CK72" si="121">IF(W41=0,"EEP,"," ")</f>
        <v> </v>
      </c>
      <c r="CL41" s="409" t="str">
        <f t="shared" ref="CL41:CL72" si="122">IF(X41=0,"POC,"," ")</f>
        <v> </v>
      </c>
      <c r="CM41" s="409" t="str">
        <f t="shared" ref="CM41:CM72" si="123">IF(Y41=0,"DAV,"," ")</f>
        <v> </v>
      </c>
      <c r="CN41" s="409" t="str">
        <f t="shared" ref="CN41:CN72" si="124">IF(Z41=0,"EP,"," ")</f>
        <v> </v>
      </c>
      <c r="CO41" s="409" t="str">
        <f t="shared" ref="CO41:CO72" si="125">IF(AA41=0,"MAD,"," ")</f>
        <v> </v>
      </c>
      <c r="CP41" s="409" t="str">
        <f t="shared" ref="CP41:CP72" si="126">IF(AB41=0,"CCP,"," ")</f>
        <v> </v>
      </c>
      <c r="CQ41" s="409" t="str">
        <f t="shared" ref="CQ41:CQ72" si="127">IF(AC41=0,"UIUX,"," ")</f>
        <v> </v>
      </c>
      <c r="CR41" s="409" t="str">
        <f t="shared" ref="CR41:CR72" si="128">IF(AD41=0,"DEV,"," ")</f>
        <v> </v>
      </c>
      <c r="CS41" s="409"/>
      <c r="CT41" s="409">
        <f t="shared" si="52"/>
        <v>0</v>
      </c>
      <c r="CU41" s="409">
        <f t="shared" ref="CU41:CW41" si="129">A41</f>
        <v>34</v>
      </c>
      <c r="CV41" s="372" t="str">
        <f t="shared" si="129"/>
        <v>24IT0034</v>
      </c>
      <c r="CW41" s="432" t="str">
        <f t="shared" si="129"/>
        <v>E NITHYAPRABHA</v>
      </c>
      <c r="CX41" s="433" t="str">
        <f t="shared" si="54"/>
        <v>        </v>
      </c>
      <c r="CY41" s="409">
        <f t="shared" si="55"/>
        <v>0</v>
      </c>
      <c r="CZ41" s="7"/>
      <c r="DA41" s="409" t="str">
        <f t="shared" si="56"/>
        <v>#</v>
      </c>
      <c r="DB41" s="409">
        <f t="shared" si="57"/>
        <v>0</v>
      </c>
      <c r="DC41" s="7"/>
      <c r="DD41" s="7"/>
      <c r="DE41" s="7"/>
    </row>
    <row r="42" ht="24.75" customHeight="1" spans="1:109">
      <c r="A42" s="413">
        <v>35</v>
      </c>
      <c r="B42" s="790" t="s">
        <v>133</v>
      </c>
      <c r="C42" s="791" t="s">
        <v>134</v>
      </c>
      <c r="D42" s="787" t="s">
        <v>41</v>
      </c>
      <c r="E42" s="787" t="s">
        <v>54</v>
      </c>
      <c r="F42" s="788"/>
      <c r="G42" s="792" t="s">
        <v>58</v>
      </c>
      <c r="H42" s="793" t="s">
        <v>61</v>
      </c>
      <c r="I42" s="793" t="s">
        <v>60</v>
      </c>
      <c r="J42" s="793" t="s">
        <v>60</v>
      </c>
      <c r="K42" s="793" t="s">
        <v>61</v>
      </c>
      <c r="L42" s="793" t="s">
        <v>61</v>
      </c>
      <c r="M42" s="807" t="s">
        <v>58</v>
      </c>
      <c r="N42" s="806" t="s">
        <v>61</v>
      </c>
      <c r="O42" s="804">
        <f t="shared" si="58"/>
        <v>0</v>
      </c>
      <c r="P42" s="421"/>
      <c r="Q42" s="423">
        <f t="shared" si="5"/>
        <v>23</v>
      </c>
      <c r="R42" s="794">
        <v>8.48</v>
      </c>
      <c r="S42" s="425"/>
      <c r="T42" s="426"/>
      <c r="U42" s="427"/>
      <c r="V42" s="428" t="s">
        <v>62</v>
      </c>
      <c r="W42" s="429">
        <f t="shared" si="110"/>
        <v>10</v>
      </c>
      <c r="X42" s="429">
        <f t="shared" si="111"/>
        <v>8</v>
      </c>
      <c r="Y42" s="429">
        <f t="shared" si="112"/>
        <v>9</v>
      </c>
      <c r="Z42" s="429">
        <f t="shared" si="113"/>
        <v>9</v>
      </c>
      <c r="AA42" s="429">
        <f t="shared" si="114"/>
        <v>8</v>
      </c>
      <c r="AB42" s="429">
        <f t="shared" si="115"/>
        <v>8</v>
      </c>
      <c r="AC42" s="429">
        <f t="shared" si="116"/>
        <v>10</v>
      </c>
      <c r="AD42" s="429">
        <f t="shared" si="117"/>
        <v>8</v>
      </c>
      <c r="AE42" s="429"/>
      <c r="AF42" s="429"/>
      <c r="AG42" s="430">
        <f t="shared" si="118"/>
        <v>200</v>
      </c>
      <c r="AH42" s="430">
        <f t="shared" si="119"/>
        <v>23</v>
      </c>
      <c r="AI42" s="431">
        <f t="shared" si="7"/>
        <v>8.69565217391304</v>
      </c>
      <c r="AJ42" s="408" t="str">
        <f t="shared" si="120"/>
        <v>P</v>
      </c>
      <c r="AK42" s="408">
        <f t="shared" si="8"/>
        <v>0</v>
      </c>
      <c r="AL42" s="408">
        <f t="shared" si="9"/>
        <v>0</v>
      </c>
      <c r="AM42" s="408">
        <f t="shared" si="10"/>
        <v>0</v>
      </c>
      <c r="AN42" s="408">
        <f t="shared" si="11"/>
        <v>0</v>
      </c>
      <c r="AO42" s="408">
        <f t="shared" si="12"/>
        <v>0</v>
      </c>
      <c r="AP42" s="408">
        <f t="shared" si="13"/>
        <v>0</v>
      </c>
      <c r="AQ42" s="408">
        <f t="shared" si="14"/>
        <v>1</v>
      </c>
      <c r="AR42" s="6"/>
      <c r="AS42" s="408">
        <f t="shared" si="15"/>
        <v>0</v>
      </c>
      <c r="AT42" s="408">
        <f t="shared" si="16"/>
        <v>0</v>
      </c>
      <c r="AU42" s="408">
        <f t="shared" si="17"/>
        <v>0</v>
      </c>
      <c r="AV42" s="408">
        <f t="shared" si="18"/>
        <v>0</v>
      </c>
      <c r="AW42" s="408">
        <f t="shared" si="19"/>
        <v>0</v>
      </c>
      <c r="AX42" s="408">
        <f t="shared" si="20"/>
        <v>0</v>
      </c>
      <c r="AY42" s="408" t="str">
        <f t="shared" si="21"/>
        <v>P</v>
      </c>
      <c r="AZ42" s="409" t="str">
        <f t="shared" si="22"/>
        <v>HM</v>
      </c>
      <c r="BA42" s="409" t="str">
        <f t="shared" si="23"/>
        <v>HMT</v>
      </c>
      <c r="BB42" s="409" t="str">
        <f t="shared" si="24"/>
        <v>P</v>
      </c>
      <c r="BC42" s="409" t="str">
        <f t="shared" si="25"/>
        <v>#</v>
      </c>
      <c r="BD42" s="409" t="str">
        <f t="shared" si="26"/>
        <v>#</v>
      </c>
      <c r="BE42" s="409" t="str">
        <f t="shared" si="27"/>
        <v>#</v>
      </c>
      <c r="BF42" s="409"/>
      <c r="BG42" s="409">
        <f t="shared" si="28"/>
        <v>0</v>
      </c>
      <c r="BH42" s="409" t="str">
        <f t="shared" si="29"/>
        <v>#</v>
      </c>
      <c r="BI42" s="409" t="str">
        <f t="shared" si="30"/>
        <v>#</v>
      </c>
      <c r="BJ42" s="409" t="str">
        <f t="shared" si="31"/>
        <v>#</v>
      </c>
      <c r="BK42" s="409">
        <f t="shared" si="32"/>
        <v>0</v>
      </c>
      <c r="BL42" s="409" t="str">
        <f t="shared" si="33"/>
        <v>#</v>
      </c>
      <c r="BM42" s="7"/>
      <c r="BN42" s="7"/>
      <c r="BO42" s="7"/>
      <c r="BP42" s="409" t="str">
        <f t="shared" si="34"/>
        <v>P</v>
      </c>
      <c r="BQ42" s="409" t="str">
        <f t="shared" si="35"/>
        <v>#</v>
      </c>
      <c r="BR42" s="409" t="str">
        <f t="shared" si="36"/>
        <v>#</v>
      </c>
      <c r="BS42" s="409" t="str">
        <f t="shared" si="37"/>
        <v>#</v>
      </c>
      <c r="BT42" s="409" t="str">
        <f t="shared" si="38"/>
        <v>#</v>
      </c>
      <c r="BU42" s="409" t="str">
        <f t="shared" si="39"/>
        <v>#</v>
      </c>
      <c r="BV42" s="409" t="str">
        <f t="shared" si="40"/>
        <v>#</v>
      </c>
      <c r="BW42" s="409" t="str">
        <f t="shared" si="41"/>
        <v>#</v>
      </c>
      <c r="BX42" s="409"/>
      <c r="BY42" s="409">
        <f t="shared" si="42"/>
        <v>0</v>
      </c>
      <c r="BZ42" s="409" t="str">
        <f t="shared" si="43"/>
        <v>#</v>
      </c>
      <c r="CA42" s="409" t="str">
        <f t="shared" si="44"/>
        <v>#</v>
      </c>
      <c r="CB42" s="409" t="str">
        <f t="shared" si="45"/>
        <v>#</v>
      </c>
      <c r="CC42" s="409" t="str">
        <f t="shared" si="46"/>
        <v>#</v>
      </c>
      <c r="CD42" s="409" t="str">
        <f t="shared" si="47"/>
        <v>#</v>
      </c>
      <c r="CE42" s="409" t="str">
        <f t="shared" si="48"/>
        <v>#</v>
      </c>
      <c r="CF42" s="409" t="str">
        <f t="shared" si="49"/>
        <v>#</v>
      </c>
      <c r="CG42" s="409">
        <f t="shared" si="50"/>
        <v>0</v>
      </c>
      <c r="CH42" s="409" t="str">
        <f t="shared" si="51"/>
        <v>#</v>
      </c>
      <c r="CI42" s="7"/>
      <c r="CJ42" s="7"/>
      <c r="CK42" s="409" t="str">
        <f t="shared" si="121"/>
        <v> </v>
      </c>
      <c r="CL42" s="409" t="str">
        <f t="shared" si="122"/>
        <v> </v>
      </c>
      <c r="CM42" s="409" t="str">
        <f t="shared" si="123"/>
        <v> </v>
      </c>
      <c r="CN42" s="409" t="str">
        <f t="shared" si="124"/>
        <v> </v>
      </c>
      <c r="CO42" s="409" t="str">
        <f t="shared" si="125"/>
        <v> </v>
      </c>
      <c r="CP42" s="409" t="str">
        <f t="shared" si="126"/>
        <v> </v>
      </c>
      <c r="CQ42" s="409" t="str">
        <f t="shared" si="127"/>
        <v> </v>
      </c>
      <c r="CR42" s="409" t="str">
        <f t="shared" si="128"/>
        <v> </v>
      </c>
      <c r="CS42" s="409"/>
      <c r="CT42" s="409">
        <f t="shared" si="52"/>
        <v>0</v>
      </c>
      <c r="CU42" s="409">
        <f t="shared" ref="CU42:CW42" si="130">A42</f>
        <v>35</v>
      </c>
      <c r="CV42" s="372" t="str">
        <f t="shared" si="130"/>
        <v>24IT0035</v>
      </c>
      <c r="CW42" s="432" t="str">
        <f t="shared" si="130"/>
        <v>E T VENDHAN</v>
      </c>
      <c r="CX42" s="433" t="str">
        <f t="shared" si="54"/>
        <v>        </v>
      </c>
      <c r="CY42" s="409">
        <f t="shared" si="55"/>
        <v>0</v>
      </c>
      <c r="CZ42" s="7"/>
      <c r="DA42" s="409">
        <f t="shared" si="56"/>
        <v>0</v>
      </c>
      <c r="DB42" s="409" t="str">
        <f t="shared" si="57"/>
        <v>#</v>
      </c>
      <c r="DC42" s="7"/>
      <c r="DD42" s="7"/>
      <c r="DE42" s="7"/>
    </row>
    <row r="43" ht="24.75" customHeight="1" spans="1:109">
      <c r="A43" s="413">
        <v>36</v>
      </c>
      <c r="B43" s="790" t="s">
        <v>135</v>
      </c>
      <c r="C43" s="791" t="s">
        <v>136</v>
      </c>
      <c r="D43" s="787"/>
      <c r="E43" s="787" t="s">
        <v>55</v>
      </c>
      <c r="F43" s="788"/>
      <c r="G43" s="792" t="s">
        <v>58</v>
      </c>
      <c r="H43" s="793" t="s">
        <v>60</v>
      </c>
      <c r="I43" s="793" t="s">
        <v>58</v>
      </c>
      <c r="J43" s="793" t="s">
        <v>60</v>
      </c>
      <c r="K43" s="793" t="s">
        <v>58</v>
      </c>
      <c r="L43" s="793" t="s">
        <v>60</v>
      </c>
      <c r="M43" s="807" t="s">
        <v>58</v>
      </c>
      <c r="N43" s="806" t="s">
        <v>61</v>
      </c>
      <c r="O43" s="804">
        <f t="shared" si="58"/>
        <v>0</v>
      </c>
      <c r="P43" s="421"/>
      <c r="Q43" s="423">
        <f t="shared" si="5"/>
        <v>23</v>
      </c>
      <c r="R43" s="797">
        <v>9.24</v>
      </c>
      <c r="S43" s="425"/>
      <c r="T43" s="426"/>
      <c r="U43" s="427"/>
      <c r="V43" s="428" t="s">
        <v>62</v>
      </c>
      <c r="W43" s="429">
        <f t="shared" si="110"/>
        <v>10</v>
      </c>
      <c r="X43" s="429">
        <f t="shared" si="111"/>
        <v>9</v>
      </c>
      <c r="Y43" s="429">
        <f t="shared" si="112"/>
        <v>10</v>
      </c>
      <c r="Z43" s="429">
        <f t="shared" si="113"/>
        <v>9</v>
      </c>
      <c r="AA43" s="429">
        <f t="shared" si="114"/>
        <v>10</v>
      </c>
      <c r="AB43" s="429">
        <f t="shared" si="115"/>
        <v>9</v>
      </c>
      <c r="AC43" s="429">
        <f t="shared" si="116"/>
        <v>10</v>
      </c>
      <c r="AD43" s="429">
        <f t="shared" si="117"/>
        <v>8</v>
      </c>
      <c r="AE43" s="429"/>
      <c r="AF43" s="429"/>
      <c r="AG43" s="430">
        <f t="shared" si="118"/>
        <v>215</v>
      </c>
      <c r="AH43" s="430">
        <f t="shared" si="119"/>
        <v>23</v>
      </c>
      <c r="AI43" s="431">
        <f t="shared" si="7"/>
        <v>9.34782608695652</v>
      </c>
      <c r="AJ43" s="408" t="str">
        <f t="shared" si="120"/>
        <v>P</v>
      </c>
      <c r="AK43" s="408">
        <f t="shared" si="8"/>
        <v>0</v>
      </c>
      <c r="AL43" s="408">
        <f t="shared" si="9"/>
        <v>0</v>
      </c>
      <c r="AM43" s="408">
        <f t="shared" si="10"/>
        <v>0</v>
      </c>
      <c r="AN43" s="408">
        <f t="shared" si="11"/>
        <v>0</v>
      </c>
      <c r="AO43" s="408">
        <f t="shared" si="12"/>
        <v>0</v>
      </c>
      <c r="AP43" s="408">
        <f t="shared" si="13"/>
        <v>0</v>
      </c>
      <c r="AQ43" s="408">
        <f t="shared" si="14"/>
        <v>1</v>
      </c>
      <c r="AR43" s="6"/>
      <c r="AS43" s="408">
        <f t="shared" si="15"/>
        <v>0</v>
      </c>
      <c r="AT43" s="408">
        <f t="shared" si="16"/>
        <v>0</v>
      </c>
      <c r="AU43" s="408">
        <f t="shared" si="17"/>
        <v>0</v>
      </c>
      <c r="AV43" s="408">
        <f t="shared" si="18"/>
        <v>0</v>
      </c>
      <c r="AW43" s="408">
        <f t="shared" si="19"/>
        <v>0</v>
      </c>
      <c r="AX43" s="408">
        <f t="shared" si="20"/>
        <v>0</v>
      </c>
      <c r="AY43" s="408" t="str">
        <f t="shared" si="21"/>
        <v>P</v>
      </c>
      <c r="AZ43" s="409" t="str">
        <f t="shared" si="22"/>
        <v>D</v>
      </c>
      <c r="BA43" s="409" t="str">
        <f t="shared" si="23"/>
        <v>DT</v>
      </c>
      <c r="BB43" s="409" t="str">
        <f t="shared" si="24"/>
        <v>#</v>
      </c>
      <c r="BC43" s="409" t="str">
        <f t="shared" si="25"/>
        <v>#</v>
      </c>
      <c r="BD43" s="409" t="str">
        <f t="shared" si="26"/>
        <v>#</v>
      </c>
      <c r="BE43" s="409" t="str">
        <f t="shared" si="27"/>
        <v>#</v>
      </c>
      <c r="BF43" s="409"/>
      <c r="BG43" s="409" t="str">
        <f t="shared" si="28"/>
        <v>#</v>
      </c>
      <c r="BH43" s="409" t="str">
        <f t="shared" si="29"/>
        <v>#</v>
      </c>
      <c r="BI43" s="409" t="str">
        <f t="shared" si="30"/>
        <v>#</v>
      </c>
      <c r="BJ43" s="409" t="str">
        <f t="shared" si="31"/>
        <v>#</v>
      </c>
      <c r="BK43" s="409" t="str">
        <f t="shared" si="32"/>
        <v>#</v>
      </c>
      <c r="BL43" s="409" t="str">
        <f t="shared" si="33"/>
        <v>#</v>
      </c>
      <c r="BM43" s="7"/>
      <c r="BN43" s="7"/>
      <c r="BO43" s="7"/>
      <c r="BP43" s="409" t="str">
        <f t="shared" si="34"/>
        <v>#</v>
      </c>
      <c r="BQ43" s="409" t="str">
        <f t="shared" si="35"/>
        <v>#</v>
      </c>
      <c r="BR43" s="409" t="str">
        <f t="shared" si="36"/>
        <v>#</v>
      </c>
      <c r="BS43" s="409" t="str">
        <f t="shared" si="37"/>
        <v>#</v>
      </c>
      <c r="BT43" s="409" t="str">
        <f t="shared" si="38"/>
        <v>#</v>
      </c>
      <c r="BU43" s="409" t="str">
        <f t="shared" si="39"/>
        <v>#</v>
      </c>
      <c r="BV43" s="409" t="str">
        <f t="shared" si="40"/>
        <v>#</v>
      </c>
      <c r="BW43" s="409" t="str">
        <f t="shared" si="41"/>
        <v>#</v>
      </c>
      <c r="BX43" s="409"/>
      <c r="BY43" s="409" t="str">
        <f t="shared" si="42"/>
        <v>#</v>
      </c>
      <c r="BZ43" s="409" t="str">
        <f t="shared" si="43"/>
        <v>#</v>
      </c>
      <c r="CA43" s="409" t="str">
        <f t="shared" si="44"/>
        <v>#</v>
      </c>
      <c r="CB43" s="409" t="str">
        <f t="shared" si="45"/>
        <v>#</v>
      </c>
      <c r="CC43" s="409" t="str">
        <f t="shared" si="46"/>
        <v>#</v>
      </c>
      <c r="CD43" s="409" t="str">
        <f t="shared" si="47"/>
        <v>#</v>
      </c>
      <c r="CE43" s="409" t="str">
        <f t="shared" si="48"/>
        <v>#</v>
      </c>
      <c r="CF43" s="409" t="str">
        <f t="shared" si="49"/>
        <v>#</v>
      </c>
      <c r="CG43" s="409" t="str">
        <f t="shared" si="50"/>
        <v>#</v>
      </c>
      <c r="CH43" s="409" t="str">
        <f t="shared" si="51"/>
        <v>#</v>
      </c>
      <c r="CI43" s="7"/>
      <c r="CJ43" s="7"/>
      <c r="CK43" s="409" t="str">
        <f t="shared" si="121"/>
        <v> </v>
      </c>
      <c r="CL43" s="409" t="str">
        <f t="shared" si="122"/>
        <v> </v>
      </c>
      <c r="CM43" s="409" t="str">
        <f t="shared" si="123"/>
        <v> </v>
      </c>
      <c r="CN43" s="409" t="str">
        <f t="shared" si="124"/>
        <v> </v>
      </c>
      <c r="CO43" s="409" t="str">
        <f t="shared" si="125"/>
        <v> </v>
      </c>
      <c r="CP43" s="409" t="str">
        <f t="shared" si="126"/>
        <v> </v>
      </c>
      <c r="CQ43" s="409" t="str">
        <f t="shared" si="127"/>
        <v> </v>
      </c>
      <c r="CR43" s="409" t="str">
        <f t="shared" si="128"/>
        <v> </v>
      </c>
      <c r="CS43" s="409"/>
      <c r="CT43" s="409">
        <f t="shared" si="52"/>
        <v>0</v>
      </c>
      <c r="CU43" s="409">
        <f t="shared" ref="CU43:CW43" si="131">A43</f>
        <v>36</v>
      </c>
      <c r="CV43" s="372" t="str">
        <f t="shared" si="131"/>
        <v>24IT0036</v>
      </c>
      <c r="CW43" s="432" t="str">
        <f t="shared" si="131"/>
        <v>FALEESHA ZAEEN ZARSHAD</v>
      </c>
      <c r="CX43" s="433" t="str">
        <f t="shared" si="54"/>
        <v>        </v>
      </c>
      <c r="CY43" s="409">
        <f t="shared" si="55"/>
        <v>0</v>
      </c>
      <c r="CZ43" s="7"/>
      <c r="DA43" s="409" t="str">
        <f t="shared" si="56"/>
        <v>#</v>
      </c>
      <c r="DB43" s="409">
        <f t="shared" si="57"/>
        <v>0</v>
      </c>
      <c r="DC43" s="7"/>
      <c r="DD43" s="7"/>
      <c r="DE43" s="7"/>
    </row>
    <row r="44" ht="24.75" customHeight="1" spans="1:109">
      <c r="A44" s="413">
        <v>37</v>
      </c>
      <c r="B44" s="790" t="s">
        <v>137</v>
      </c>
      <c r="C44" s="791" t="s">
        <v>138</v>
      </c>
      <c r="D44" s="787"/>
      <c r="E44" s="787" t="s">
        <v>54</v>
      </c>
      <c r="F44" s="788"/>
      <c r="G44" s="792" t="s">
        <v>58</v>
      </c>
      <c r="H44" s="793" t="s">
        <v>61</v>
      </c>
      <c r="I44" s="793" t="s">
        <v>61</v>
      </c>
      <c r="J44" s="793" t="s">
        <v>60</v>
      </c>
      <c r="K44" s="793" t="s">
        <v>60</v>
      </c>
      <c r="L44" s="793" t="s">
        <v>59</v>
      </c>
      <c r="M44" s="807" t="s">
        <v>58</v>
      </c>
      <c r="N44" s="806" t="s">
        <v>59</v>
      </c>
      <c r="O44" s="804">
        <f t="shared" si="58"/>
        <v>0</v>
      </c>
      <c r="P44" s="421"/>
      <c r="Q44" s="423">
        <f t="shared" si="5"/>
        <v>23</v>
      </c>
      <c r="R44" s="794">
        <v>8.16</v>
      </c>
      <c r="S44" s="425"/>
      <c r="T44" s="426"/>
      <c r="U44" s="427"/>
      <c r="V44" s="428" t="s">
        <v>62</v>
      </c>
      <c r="W44" s="429">
        <f t="shared" si="110"/>
        <v>10</v>
      </c>
      <c r="X44" s="429">
        <f t="shared" si="111"/>
        <v>8</v>
      </c>
      <c r="Y44" s="429">
        <f t="shared" si="112"/>
        <v>8</v>
      </c>
      <c r="Z44" s="429">
        <f t="shared" si="113"/>
        <v>9</v>
      </c>
      <c r="AA44" s="429">
        <f t="shared" si="114"/>
        <v>9</v>
      </c>
      <c r="AB44" s="429">
        <f t="shared" si="115"/>
        <v>7</v>
      </c>
      <c r="AC44" s="429">
        <f t="shared" si="116"/>
        <v>10</v>
      </c>
      <c r="AD44" s="429">
        <f t="shared" si="117"/>
        <v>7</v>
      </c>
      <c r="AE44" s="429"/>
      <c r="AF44" s="429"/>
      <c r="AG44" s="430">
        <f t="shared" si="118"/>
        <v>195</v>
      </c>
      <c r="AH44" s="430">
        <f t="shared" si="119"/>
        <v>23</v>
      </c>
      <c r="AI44" s="431">
        <f t="shared" si="7"/>
        <v>8.47826086956522</v>
      </c>
      <c r="AJ44" s="408" t="str">
        <f t="shared" si="120"/>
        <v>P</v>
      </c>
      <c r="AK44" s="408">
        <f t="shared" si="8"/>
        <v>0</v>
      </c>
      <c r="AL44" s="408">
        <f t="shared" si="9"/>
        <v>0</v>
      </c>
      <c r="AM44" s="408">
        <f t="shared" si="10"/>
        <v>0</v>
      </c>
      <c r="AN44" s="408">
        <f t="shared" si="11"/>
        <v>0</v>
      </c>
      <c r="AO44" s="408">
        <f t="shared" si="12"/>
        <v>0</v>
      </c>
      <c r="AP44" s="408">
        <f t="shared" si="13"/>
        <v>0</v>
      </c>
      <c r="AQ44" s="408">
        <f t="shared" si="14"/>
        <v>1</v>
      </c>
      <c r="AR44" s="6"/>
      <c r="AS44" s="408">
        <f t="shared" si="15"/>
        <v>0</v>
      </c>
      <c r="AT44" s="408">
        <f t="shared" si="16"/>
        <v>0</v>
      </c>
      <c r="AU44" s="408">
        <f t="shared" si="17"/>
        <v>0</v>
      </c>
      <c r="AV44" s="408">
        <f t="shared" si="18"/>
        <v>0</v>
      </c>
      <c r="AW44" s="408">
        <f t="shared" si="19"/>
        <v>0</v>
      </c>
      <c r="AX44" s="408">
        <f t="shared" si="20"/>
        <v>0</v>
      </c>
      <c r="AY44" s="408" t="str">
        <f t="shared" si="21"/>
        <v>P</v>
      </c>
      <c r="AZ44" s="409" t="str">
        <f t="shared" si="22"/>
        <v>H</v>
      </c>
      <c r="BA44" s="409" t="str">
        <f t="shared" si="23"/>
        <v>HT</v>
      </c>
      <c r="BB44" s="409" t="str">
        <f t="shared" si="24"/>
        <v>#</v>
      </c>
      <c r="BC44" s="409" t="str">
        <f t="shared" si="25"/>
        <v>#</v>
      </c>
      <c r="BD44" s="409" t="str">
        <f t="shared" si="26"/>
        <v>#</v>
      </c>
      <c r="BE44" s="409" t="str">
        <f t="shared" si="27"/>
        <v>#</v>
      </c>
      <c r="BF44" s="409"/>
      <c r="BG44" s="409" t="str">
        <f t="shared" si="28"/>
        <v>#</v>
      </c>
      <c r="BH44" s="409" t="str">
        <f t="shared" si="29"/>
        <v>#</v>
      </c>
      <c r="BI44" s="409" t="str">
        <f t="shared" si="30"/>
        <v>#</v>
      </c>
      <c r="BJ44" s="409" t="str">
        <f t="shared" si="31"/>
        <v>#</v>
      </c>
      <c r="BK44" s="409" t="str">
        <f t="shared" si="32"/>
        <v>#</v>
      </c>
      <c r="BL44" s="409" t="str">
        <f t="shared" si="33"/>
        <v>#</v>
      </c>
      <c r="BM44" s="7"/>
      <c r="BN44" s="7"/>
      <c r="BO44" s="7"/>
      <c r="BP44" s="409" t="str">
        <f t="shared" si="34"/>
        <v>#</v>
      </c>
      <c r="BQ44" s="409" t="str">
        <f t="shared" si="35"/>
        <v>#</v>
      </c>
      <c r="BR44" s="409" t="str">
        <f t="shared" si="36"/>
        <v>#</v>
      </c>
      <c r="BS44" s="409" t="str">
        <f t="shared" si="37"/>
        <v>#</v>
      </c>
      <c r="BT44" s="409" t="str">
        <f t="shared" si="38"/>
        <v>#</v>
      </c>
      <c r="BU44" s="409" t="str">
        <f t="shared" si="39"/>
        <v>#</v>
      </c>
      <c r="BV44" s="409" t="str">
        <f t="shared" si="40"/>
        <v>#</v>
      </c>
      <c r="BW44" s="409" t="str">
        <f t="shared" si="41"/>
        <v>#</v>
      </c>
      <c r="BX44" s="409"/>
      <c r="BY44" s="409" t="str">
        <f t="shared" si="42"/>
        <v>#</v>
      </c>
      <c r="BZ44" s="409" t="str">
        <f t="shared" si="43"/>
        <v>#</v>
      </c>
      <c r="CA44" s="409" t="str">
        <f t="shared" si="44"/>
        <v>#</v>
      </c>
      <c r="CB44" s="409" t="str">
        <f t="shared" si="45"/>
        <v>#</v>
      </c>
      <c r="CC44" s="409" t="str">
        <f t="shared" si="46"/>
        <v>#</v>
      </c>
      <c r="CD44" s="409" t="str">
        <f t="shared" si="47"/>
        <v>#</v>
      </c>
      <c r="CE44" s="409" t="str">
        <f t="shared" si="48"/>
        <v>#</v>
      </c>
      <c r="CF44" s="409" t="str">
        <f t="shared" si="49"/>
        <v>#</v>
      </c>
      <c r="CG44" s="409" t="str">
        <f t="shared" si="50"/>
        <v>#</v>
      </c>
      <c r="CH44" s="409" t="str">
        <f t="shared" si="51"/>
        <v>#</v>
      </c>
      <c r="CI44" s="7"/>
      <c r="CJ44" s="7"/>
      <c r="CK44" s="409" t="str">
        <f t="shared" si="121"/>
        <v> </v>
      </c>
      <c r="CL44" s="409" t="str">
        <f t="shared" si="122"/>
        <v> </v>
      </c>
      <c r="CM44" s="409" t="str">
        <f t="shared" si="123"/>
        <v> </v>
      </c>
      <c r="CN44" s="409" t="str">
        <f t="shared" si="124"/>
        <v> </v>
      </c>
      <c r="CO44" s="409" t="str">
        <f t="shared" si="125"/>
        <v> </v>
      </c>
      <c r="CP44" s="409" t="str">
        <f t="shared" si="126"/>
        <v> </v>
      </c>
      <c r="CQ44" s="409" t="str">
        <f t="shared" si="127"/>
        <v> </v>
      </c>
      <c r="CR44" s="409" t="str">
        <f t="shared" si="128"/>
        <v> </v>
      </c>
      <c r="CS44" s="409"/>
      <c r="CT44" s="409">
        <f t="shared" si="52"/>
        <v>0</v>
      </c>
      <c r="CU44" s="409">
        <f t="shared" ref="CU44:CW44" si="132">A44</f>
        <v>37</v>
      </c>
      <c r="CV44" s="372" t="str">
        <f t="shared" si="132"/>
        <v>24IT0037</v>
      </c>
      <c r="CW44" s="432" t="str">
        <f t="shared" si="132"/>
        <v>GAYATHRI P</v>
      </c>
      <c r="CX44" s="433" t="str">
        <f t="shared" si="54"/>
        <v>        </v>
      </c>
      <c r="CY44" s="409">
        <f t="shared" si="55"/>
        <v>0</v>
      </c>
      <c r="CZ44" s="7"/>
      <c r="DA44" s="409">
        <f t="shared" si="56"/>
        <v>0</v>
      </c>
      <c r="DB44" s="409" t="str">
        <f t="shared" si="57"/>
        <v>#</v>
      </c>
      <c r="DC44" s="7"/>
      <c r="DD44" s="7"/>
      <c r="DE44" s="7"/>
    </row>
    <row r="45" ht="24.75" customHeight="1" spans="1:109">
      <c r="A45" s="413">
        <v>38</v>
      </c>
      <c r="B45" s="790" t="s">
        <v>139</v>
      </c>
      <c r="C45" s="791" t="s">
        <v>140</v>
      </c>
      <c r="D45" s="787"/>
      <c r="E45" s="787" t="s">
        <v>55</v>
      </c>
      <c r="F45" s="788"/>
      <c r="G45" s="792" t="s">
        <v>58</v>
      </c>
      <c r="H45" s="793" t="s">
        <v>60</v>
      </c>
      <c r="I45" s="793" t="s">
        <v>58</v>
      </c>
      <c r="J45" s="793" t="s">
        <v>60</v>
      </c>
      <c r="K45" s="793" t="s">
        <v>58</v>
      </c>
      <c r="L45" s="793" t="s">
        <v>61</v>
      </c>
      <c r="M45" s="807" t="s">
        <v>58</v>
      </c>
      <c r="N45" s="806" t="s">
        <v>61</v>
      </c>
      <c r="O45" s="804">
        <f t="shared" si="58"/>
        <v>0</v>
      </c>
      <c r="P45" s="421"/>
      <c r="Q45" s="423">
        <f t="shared" si="5"/>
        <v>23</v>
      </c>
      <c r="R45" s="797">
        <v>9.08</v>
      </c>
      <c r="S45" s="425"/>
      <c r="T45" s="426"/>
      <c r="U45" s="427"/>
      <c r="V45" s="428" t="s">
        <v>62</v>
      </c>
      <c r="W45" s="429">
        <f t="shared" si="110"/>
        <v>10</v>
      </c>
      <c r="X45" s="429">
        <f t="shared" si="111"/>
        <v>9</v>
      </c>
      <c r="Y45" s="429">
        <f t="shared" si="112"/>
        <v>10</v>
      </c>
      <c r="Z45" s="429">
        <f t="shared" si="113"/>
        <v>9</v>
      </c>
      <c r="AA45" s="429">
        <f t="shared" si="114"/>
        <v>10</v>
      </c>
      <c r="AB45" s="429">
        <f t="shared" si="115"/>
        <v>8</v>
      </c>
      <c r="AC45" s="429">
        <f t="shared" si="116"/>
        <v>10</v>
      </c>
      <c r="AD45" s="429">
        <f t="shared" si="117"/>
        <v>8</v>
      </c>
      <c r="AE45" s="429"/>
      <c r="AF45" s="429"/>
      <c r="AG45" s="430">
        <f t="shared" si="118"/>
        <v>214</v>
      </c>
      <c r="AH45" s="430">
        <f t="shared" si="119"/>
        <v>23</v>
      </c>
      <c r="AI45" s="431">
        <f t="shared" si="7"/>
        <v>9.30434782608696</v>
      </c>
      <c r="AJ45" s="408" t="str">
        <f t="shared" si="120"/>
        <v>P</v>
      </c>
      <c r="AK45" s="408">
        <f t="shared" si="8"/>
        <v>0</v>
      </c>
      <c r="AL45" s="408">
        <f t="shared" si="9"/>
        <v>0</v>
      </c>
      <c r="AM45" s="408">
        <f t="shared" si="10"/>
        <v>0</v>
      </c>
      <c r="AN45" s="408">
        <f t="shared" si="11"/>
        <v>0</v>
      </c>
      <c r="AO45" s="408">
        <f t="shared" si="12"/>
        <v>0</v>
      </c>
      <c r="AP45" s="408">
        <f t="shared" si="13"/>
        <v>0</v>
      </c>
      <c r="AQ45" s="408">
        <f t="shared" si="14"/>
        <v>1</v>
      </c>
      <c r="AR45" s="6"/>
      <c r="AS45" s="408">
        <f t="shared" si="15"/>
        <v>0</v>
      </c>
      <c r="AT45" s="408">
        <f t="shared" si="16"/>
        <v>0</v>
      </c>
      <c r="AU45" s="408">
        <f t="shared" si="17"/>
        <v>0</v>
      </c>
      <c r="AV45" s="408">
        <f t="shared" si="18"/>
        <v>0</v>
      </c>
      <c r="AW45" s="408">
        <f t="shared" si="19"/>
        <v>0</v>
      </c>
      <c r="AX45" s="408">
        <f t="shared" si="20"/>
        <v>0</v>
      </c>
      <c r="AY45" s="408" t="str">
        <f t="shared" si="21"/>
        <v>P</v>
      </c>
      <c r="AZ45" s="409" t="str">
        <f t="shared" si="22"/>
        <v>D</v>
      </c>
      <c r="BA45" s="409" t="str">
        <f t="shared" si="23"/>
        <v>DT</v>
      </c>
      <c r="BB45" s="409" t="str">
        <f t="shared" si="24"/>
        <v>#</v>
      </c>
      <c r="BC45" s="409" t="str">
        <f t="shared" si="25"/>
        <v>#</v>
      </c>
      <c r="BD45" s="409" t="str">
        <f t="shared" si="26"/>
        <v>#</v>
      </c>
      <c r="BE45" s="409" t="str">
        <f t="shared" si="27"/>
        <v>#</v>
      </c>
      <c r="BF45" s="409"/>
      <c r="BG45" s="409" t="str">
        <f t="shared" si="28"/>
        <v>#</v>
      </c>
      <c r="BH45" s="409" t="str">
        <f t="shared" si="29"/>
        <v>#</v>
      </c>
      <c r="BI45" s="409" t="str">
        <f t="shared" si="30"/>
        <v>#</v>
      </c>
      <c r="BJ45" s="409" t="str">
        <f t="shared" si="31"/>
        <v>#</v>
      </c>
      <c r="BK45" s="409" t="str">
        <f t="shared" si="32"/>
        <v>#</v>
      </c>
      <c r="BL45" s="409" t="str">
        <f t="shared" si="33"/>
        <v>#</v>
      </c>
      <c r="BM45" s="7"/>
      <c r="BN45" s="7"/>
      <c r="BO45" s="7"/>
      <c r="BP45" s="409" t="str">
        <f t="shared" si="34"/>
        <v>#</v>
      </c>
      <c r="BQ45" s="409" t="str">
        <f t="shared" si="35"/>
        <v>#</v>
      </c>
      <c r="BR45" s="409" t="str">
        <f t="shared" si="36"/>
        <v>#</v>
      </c>
      <c r="BS45" s="409" t="str">
        <f t="shared" si="37"/>
        <v>#</v>
      </c>
      <c r="BT45" s="409" t="str">
        <f t="shared" si="38"/>
        <v>#</v>
      </c>
      <c r="BU45" s="409" t="str">
        <f t="shared" si="39"/>
        <v>#</v>
      </c>
      <c r="BV45" s="409" t="str">
        <f t="shared" si="40"/>
        <v>#</v>
      </c>
      <c r="BW45" s="409" t="str">
        <f t="shared" si="41"/>
        <v>#</v>
      </c>
      <c r="BX45" s="409"/>
      <c r="BY45" s="409" t="str">
        <f t="shared" si="42"/>
        <v>#</v>
      </c>
      <c r="BZ45" s="409" t="str">
        <f t="shared" si="43"/>
        <v>#</v>
      </c>
      <c r="CA45" s="409" t="str">
        <f t="shared" si="44"/>
        <v>#</v>
      </c>
      <c r="CB45" s="409" t="str">
        <f t="shared" si="45"/>
        <v>#</v>
      </c>
      <c r="CC45" s="409" t="str">
        <f t="shared" si="46"/>
        <v>#</v>
      </c>
      <c r="CD45" s="409" t="str">
        <f t="shared" si="47"/>
        <v>#</v>
      </c>
      <c r="CE45" s="409" t="str">
        <f t="shared" si="48"/>
        <v>#</v>
      </c>
      <c r="CF45" s="409" t="str">
        <f t="shared" si="49"/>
        <v>#</v>
      </c>
      <c r="CG45" s="409" t="str">
        <f t="shared" si="50"/>
        <v>#</v>
      </c>
      <c r="CH45" s="409" t="str">
        <f t="shared" si="51"/>
        <v>#</v>
      </c>
      <c r="CI45" s="7"/>
      <c r="CJ45" s="7"/>
      <c r="CK45" s="409" t="str">
        <f t="shared" si="121"/>
        <v> </v>
      </c>
      <c r="CL45" s="409" t="str">
        <f t="shared" si="122"/>
        <v> </v>
      </c>
      <c r="CM45" s="409" t="str">
        <f t="shared" si="123"/>
        <v> </v>
      </c>
      <c r="CN45" s="409" t="str">
        <f t="shared" si="124"/>
        <v> </v>
      </c>
      <c r="CO45" s="409" t="str">
        <f t="shared" si="125"/>
        <v> </v>
      </c>
      <c r="CP45" s="409" t="str">
        <f t="shared" si="126"/>
        <v> </v>
      </c>
      <c r="CQ45" s="409" t="str">
        <f t="shared" si="127"/>
        <v> </v>
      </c>
      <c r="CR45" s="409" t="str">
        <f t="shared" si="128"/>
        <v> </v>
      </c>
      <c r="CS45" s="409"/>
      <c r="CT45" s="409">
        <f t="shared" si="52"/>
        <v>0</v>
      </c>
      <c r="CU45" s="409">
        <f t="shared" ref="CU45:CW45" si="133">A45</f>
        <v>38</v>
      </c>
      <c r="CV45" s="372" t="str">
        <f t="shared" si="133"/>
        <v>24IT0038</v>
      </c>
      <c r="CW45" s="432" t="str">
        <f t="shared" si="133"/>
        <v>GEETHAPRIYA T</v>
      </c>
      <c r="CX45" s="433" t="str">
        <f t="shared" si="54"/>
        <v>        </v>
      </c>
      <c r="CY45" s="409">
        <f t="shared" si="55"/>
        <v>0</v>
      </c>
      <c r="CZ45" s="7"/>
      <c r="DA45" s="409" t="str">
        <f t="shared" si="56"/>
        <v>#</v>
      </c>
      <c r="DB45" s="409">
        <f t="shared" si="57"/>
        <v>0</v>
      </c>
      <c r="DC45" s="7"/>
      <c r="DD45" s="7"/>
      <c r="DE45" s="7"/>
    </row>
    <row r="46" ht="24.75" customHeight="1" spans="1:109">
      <c r="A46" s="413">
        <v>39</v>
      </c>
      <c r="B46" s="790" t="s">
        <v>141</v>
      </c>
      <c r="C46" s="791" t="s">
        <v>142</v>
      </c>
      <c r="D46" s="787" t="s">
        <v>41</v>
      </c>
      <c r="E46" s="787" t="s">
        <v>55</v>
      </c>
      <c r="F46" s="788"/>
      <c r="G46" s="792" t="s">
        <v>58</v>
      </c>
      <c r="H46" s="793" t="s">
        <v>59</v>
      </c>
      <c r="I46" s="793" t="s">
        <v>59</v>
      </c>
      <c r="J46" s="793" t="s">
        <v>61</v>
      </c>
      <c r="K46" s="793" t="s">
        <v>61</v>
      </c>
      <c r="L46" s="793" t="s">
        <v>69</v>
      </c>
      <c r="M46" s="807" t="s">
        <v>58</v>
      </c>
      <c r="N46" s="806" t="s">
        <v>59</v>
      </c>
      <c r="O46" s="804">
        <f t="shared" si="58"/>
        <v>0</v>
      </c>
      <c r="P46" s="421"/>
      <c r="Q46" s="423">
        <f t="shared" si="5"/>
        <v>23</v>
      </c>
      <c r="R46" s="794">
        <v>7.4</v>
      </c>
      <c r="S46" s="425"/>
      <c r="T46" s="426"/>
      <c r="U46" s="427"/>
      <c r="V46" s="428" t="s">
        <v>62</v>
      </c>
      <c r="W46" s="429">
        <f t="shared" si="110"/>
        <v>10</v>
      </c>
      <c r="X46" s="429">
        <f t="shared" si="111"/>
        <v>7</v>
      </c>
      <c r="Y46" s="429">
        <f t="shared" si="112"/>
        <v>7</v>
      </c>
      <c r="Z46" s="429">
        <f t="shared" si="113"/>
        <v>8</v>
      </c>
      <c r="AA46" s="429">
        <f t="shared" si="114"/>
        <v>8</v>
      </c>
      <c r="AB46" s="429">
        <f t="shared" si="115"/>
        <v>6</v>
      </c>
      <c r="AC46" s="429">
        <f t="shared" si="116"/>
        <v>10</v>
      </c>
      <c r="AD46" s="429">
        <f t="shared" si="117"/>
        <v>7</v>
      </c>
      <c r="AE46" s="429"/>
      <c r="AF46" s="429"/>
      <c r="AG46" s="430">
        <f t="shared" si="118"/>
        <v>179</v>
      </c>
      <c r="AH46" s="430">
        <f t="shared" si="119"/>
        <v>23</v>
      </c>
      <c r="AI46" s="431">
        <f t="shared" si="7"/>
        <v>7.78260869565217</v>
      </c>
      <c r="AJ46" s="408" t="str">
        <f t="shared" si="120"/>
        <v>P</v>
      </c>
      <c r="AK46" s="408">
        <f t="shared" si="8"/>
        <v>0</v>
      </c>
      <c r="AL46" s="408">
        <f t="shared" si="9"/>
        <v>0</v>
      </c>
      <c r="AM46" s="408">
        <f t="shared" si="10"/>
        <v>0</v>
      </c>
      <c r="AN46" s="408">
        <f t="shared" si="11"/>
        <v>0</v>
      </c>
      <c r="AO46" s="408">
        <f t="shared" si="12"/>
        <v>0</v>
      </c>
      <c r="AP46" s="408">
        <f t="shared" si="13"/>
        <v>0</v>
      </c>
      <c r="AQ46" s="408">
        <f t="shared" si="14"/>
        <v>1</v>
      </c>
      <c r="AR46" s="6"/>
      <c r="AS46" s="408">
        <f t="shared" si="15"/>
        <v>0</v>
      </c>
      <c r="AT46" s="408">
        <f t="shared" si="16"/>
        <v>0</v>
      </c>
      <c r="AU46" s="408">
        <f t="shared" si="17"/>
        <v>0</v>
      </c>
      <c r="AV46" s="408">
        <f t="shared" si="18"/>
        <v>0</v>
      </c>
      <c r="AW46" s="408">
        <f t="shared" si="19"/>
        <v>0</v>
      </c>
      <c r="AX46" s="408">
        <f t="shared" si="20"/>
        <v>0</v>
      </c>
      <c r="AY46" s="408" t="str">
        <f t="shared" si="21"/>
        <v>P</v>
      </c>
      <c r="AZ46" s="409" t="str">
        <f t="shared" si="22"/>
        <v>DM</v>
      </c>
      <c r="BA46" s="409" t="str">
        <f t="shared" si="23"/>
        <v>DMT</v>
      </c>
      <c r="BB46" s="409" t="str">
        <f t="shared" si="24"/>
        <v>#</v>
      </c>
      <c r="BC46" s="409" t="str">
        <f t="shared" si="25"/>
        <v>#</v>
      </c>
      <c r="BD46" s="409" t="str">
        <f t="shared" si="26"/>
        <v>P</v>
      </c>
      <c r="BE46" s="409" t="str">
        <f t="shared" si="27"/>
        <v>#</v>
      </c>
      <c r="BF46" s="409"/>
      <c r="BG46" s="409" t="str">
        <f t="shared" si="28"/>
        <v>#</v>
      </c>
      <c r="BH46" s="409" t="str">
        <f t="shared" si="29"/>
        <v>#</v>
      </c>
      <c r="BI46" s="409">
        <f t="shared" si="30"/>
        <v>0</v>
      </c>
      <c r="BJ46" s="409" t="str">
        <f t="shared" si="31"/>
        <v>#</v>
      </c>
      <c r="BK46" s="409">
        <f t="shared" si="32"/>
        <v>0</v>
      </c>
      <c r="BL46" s="409" t="str">
        <f t="shared" si="33"/>
        <v>#</v>
      </c>
      <c r="BM46" s="7"/>
      <c r="BN46" s="7"/>
      <c r="BO46" s="7"/>
      <c r="BP46" s="409" t="str">
        <f t="shared" si="34"/>
        <v>#</v>
      </c>
      <c r="BQ46" s="409" t="str">
        <f t="shared" si="35"/>
        <v>#</v>
      </c>
      <c r="BR46" s="409" t="str">
        <f t="shared" si="36"/>
        <v>P</v>
      </c>
      <c r="BS46" s="409" t="str">
        <f t="shared" si="37"/>
        <v>#</v>
      </c>
      <c r="BT46" s="409" t="str">
        <f t="shared" si="38"/>
        <v>#</v>
      </c>
      <c r="BU46" s="409" t="str">
        <f t="shared" si="39"/>
        <v>#</v>
      </c>
      <c r="BV46" s="409" t="str">
        <f t="shared" si="40"/>
        <v>#</v>
      </c>
      <c r="BW46" s="409" t="str">
        <f t="shared" si="41"/>
        <v>#</v>
      </c>
      <c r="BX46" s="409"/>
      <c r="BY46" s="409" t="str">
        <f t="shared" si="42"/>
        <v>#</v>
      </c>
      <c r="BZ46" s="409" t="str">
        <f t="shared" si="43"/>
        <v>#</v>
      </c>
      <c r="CA46" s="409">
        <f t="shared" si="44"/>
        <v>0</v>
      </c>
      <c r="CB46" s="409" t="str">
        <f t="shared" si="45"/>
        <v>#</v>
      </c>
      <c r="CC46" s="409" t="str">
        <f t="shared" si="46"/>
        <v>#</v>
      </c>
      <c r="CD46" s="409" t="str">
        <f t="shared" si="47"/>
        <v>#</v>
      </c>
      <c r="CE46" s="409" t="str">
        <f t="shared" si="48"/>
        <v>#</v>
      </c>
      <c r="CF46" s="409" t="str">
        <f t="shared" si="49"/>
        <v>#</v>
      </c>
      <c r="CG46" s="409">
        <f t="shared" si="50"/>
        <v>0</v>
      </c>
      <c r="CH46" s="409" t="str">
        <f t="shared" si="51"/>
        <v>#</v>
      </c>
      <c r="CI46" s="7"/>
      <c r="CJ46" s="7"/>
      <c r="CK46" s="409" t="str">
        <f t="shared" si="121"/>
        <v> </v>
      </c>
      <c r="CL46" s="409" t="str">
        <f t="shared" si="122"/>
        <v> </v>
      </c>
      <c r="CM46" s="409" t="str">
        <f t="shared" si="123"/>
        <v> </v>
      </c>
      <c r="CN46" s="409" t="str">
        <f t="shared" si="124"/>
        <v> </v>
      </c>
      <c r="CO46" s="409" t="str">
        <f t="shared" si="125"/>
        <v> </v>
      </c>
      <c r="CP46" s="409" t="str">
        <f t="shared" si="126"/>
        <v> </v>
      </c>
      <c r="CQ46" s="409" t="str">
        <f t="shared" si="127"/>
        <v> </v>
      </c>
      <c r="CR46" s="409" t="str">
        <f t="shared" si="128"/>
        <v> </v>
      </c>
      <c r="CS46" s="409"/>
      <c r="CT46" s="409">
        <f t="shared" si="52"/>
        <v>0</v>
      </c>
      <c r="CU46" s="409">
        <f t="shared" ref="CU46:CW46" si="134">A46</f>
        <v>39</v>
      </c>
      <c r="CV46" s="372" t="str">
        <f t="shared" si="134"/>
        <v>24IT0039</v>
      </c>
      <c r="CW46" s="432" t="str">
        <f t="shared" si="134"/>
        <v>GOKUL G</v>
      </c>
      <c r="CX46" s="433" t="str">
        <f t="shared" si="54"/>
        <v>        </v>
      </c>
      <c r="CY46" s="409">
        <f t="shared" si="55"/>
        <v>0</v>
      </c>
      <c r="CZ46" s="7"/>
      <c r="DA46" s="409" t="str">
        <f t="shared" si="56"/>
        <v>#</v>
      </c>
      <c r="DB46" s="409">
        <f t="shared" si="57"/>
        <v>0</v>
      </c>
      <c r="DC46" s="7"/>
      <c r="DD46" s="7"/>
      <c r="DE46" s="7"/>
    </row>
    <row r="47" ht="24.75" customHeight="1" spans="1:109">
      <c r="A47" s="413">
        <v>40</v>
      </c>
      <c r="B47" s="790" t="s">
        <v>143</v>
      </c>
      <c r="C47" s="791" t="s">
        <v>144</v>
      </c>
      <c r="D47" s="787" t="s">
        <v>42</v>
      </c>
      <c r="E47" s="787" t="s">
        <v>54</v>
      </c>
      <c r="F47" s="788"/>
      <c r="G47" s="792" t="s">
        <v>58</v>
      </c>
      <c r="H47" s="793" t="s">
        <v>61</v>
      </c>
      <c r="I47" s="793" t="s">
        <v>60</v>
      </c>
      <c r="J47" s="793" t="s">
        <v>60</v>
      </c>
      <c r="K47" s="793" t="s">
        <v>60</v>
      </c>
      <c r="L47" s="793" t="s">
        <v>61</v>
      </c>
      <c r="M47" s="807" t="s">
        <v>58</v>
      </c>
      <c r="N47" s="806" t="s">
        <v>59</v>
      </c>
      <c r="O47" s="804">
        <f t="shared" si="58"/>
        <v>0</v>
      </c>
      <c r="P47" s="421"/>
      <c r="Q47" s="423">
        <f t="shared" si="5"/>
        <v>23</v>
      </c>
      <c r="R47" s="794">
        <v>8.48</v>
      </c>
      <c r="S47" s="425"/>
      <c r="T47" s="426"/>
      <c r="U47" s="427"/>
      <c r="V47" s="428" t="s">
        <v>62</v>
      </c>
      <c r="W47" s="429">
        <f t="shared" si="110"/>
        <v>10</v>
      </c>
      <c r="X47" s="429">
        <f t="shared" si="111"/>
        <v>8</v>
      </c>
      <c r="Y47" s="429">
        <f t="shared" si="112"/>
        <v>9</v>
      </c>
      <c r="Z47" s="429">
        <f t="shared" si="113"/>
        <v>9</v>
      </c>
      <c r="AA47" s="429">
        <f t="shared" si="114"/>
        <v>9</v>
      </c>
      <c r="AB47" s="429">
        <f t="shared" si="115"/>
        <v>8</v>
      </c>
      <c r="AC47" s="429">
        <f t="shared" si="116"/>
        <v>10</v>
      </c>
      <c r="AD47" s="429">
        <f t="shared" si="117"/>
        <v>7</v>
      </c>
      <c r="AE47" s="429"/>
      <c r="AF47" s="429"/>
      <c r="AG47" s="430">
        <f t="shared" si="118"/>
        <v>200</v>
      </c>
      <c r="AH47" s="430">
        <f t="shared" si="119"/>
        <v>23</v>
      </c>
      <c r="AI47" s="431">
        <f t="shared" si="7"/>
        <v>8.69565217391304</v>
      </c>
      <c r="AJ47" s="408" t="str">
        <f t="shared" si="120"/>
        <v>P</v>
      </c>
      <c r="AK47" s="408">
        <f t="shared" si="8"/>
        <v>0</v>
      </c>
      <c r="AL47" s="408">
        <f t="shared" si="9"/>
        <v>0</v>
      </c>
      <c r="AM47" s="408">
        <f t="shared" si="10"/>
        <v>0</v>
      </c>
      <c r="AN47" s="408">
        <f t="shared" si="11"/>
        <v>0</v>
      </c>
      <c r="AO47" s="408">
        <f t="shared" si="12"/>
        <v>0</v>
      </c>
      <c r="AP47" s="408">
        <f t="shared" si="13"/>
        <v>0</v>
      </c>
      <c r="AQ47" s="408">
        <f t="shared" si="14"/>
        <v>1</v>
      </c>
      <c r="AR47" s="6"/>
      <c r="AS47" s="408">
        <f t="shared" si="15"/>
        <v>0</v>
      </c>
      <c r="AT47" s="408">
        <f t="shared" si="16"/>
        <v>0</v>
      </c>
      <c r="AU47" s="408">
        <f t="shared" si="17"/>
        <v>0</v>
      </c>
      <c r="AV47" s="408">
        <f t="shared" si="18"/>
        <v>0</v>
      </c>
      <c r="AW47" s="408">
        <f t="shared" si="19"/>
        <v>0</v>
      </c>
      <c r="AX47" s="408">
        <f t="shared" si="20"/>
        <v>0</v>
      </c>
      <c r="AY47" s="408" t="str">
        <f t="shared" si="21"/>
        <v>P</v>
      </c>
      <c r="AZ47" s="409" t="str">
        <f t="shared" si="22"/>
        <v>HF</v>
      </c>
      <c r="BA47" s="409" t="str">
        <f t="shared" si="23"/>
        <v>HFT</v>
      </c>
      <c r="BB47" s="409" t="str">
        <f t="shared" si="24"/>
        <v>#</v>
      </c>
      <c r="BC47" s="409" t="str">
        <f t="shared" si="25"/>
        <v>P</v>
      </c>
      <c r="BD47" s="409" t="str">
        <f t="shared" si="26"/>
        <v>#</v>
      </c>
      <c r="BE47" s="409" t="str">
        <f t="shared" si="27"/>
        <v>#</v>
      </c>
      <c r="BF47" s="409"/>
      <c r="BG47" s="409" t="str">
        <f t="shared" si="28"/>
        <v>#</v>
      </c>
      <c r="BH47" s="409">
        <f t="shared" si="29"/>
        <v>0</v>
      </c>
      <c r="BI47" s="409" t="str">
        <f t="shared" si="30"/>
        <v>#</v>
      </c>
      <c r="BJ47" s="409" t="str">
        <f t="shared" si="31"/>
        <v>#</v>
      </c>
      <c r="BK47" s="409" t="str">
        <f t="shared" si="32"/>
        <v>#</v>
      </c>
      <c r="BL47" s="409">
        <f t="shared" si="33"/>
        <v>0</v>
      </c>
      <c r="BM47" s="7"/>
      <c r="BN47" s="7"/>
      <c r="BO47" s="7"/>
      <c r="BP47" s="409" t="str">
        <f t="shared" si="34"/>
        <v>#</v>
      </c>
      <c r="BQ47" s="409" t="str">
        <f t="shared" si="35"/>
        <v>P</v>
      </c>
      <c r="BR47" s="409" t="str">
        <f t="shared" si="36"/>
        <v>#</v>
      </c>
      <c r="BS47" s="409" t="str">
        <f t="shared" si="37"/>
        <v>#</v>
      </c>
      <c r="BT47" s="409" t="str">
        <f t="shared" si="38"/>
        <v>#</v>
      </c>
      <c r="BU47" s="409" t="str">
        <f t="shared" si="39"/>
        <v>#</v>
      </c>
      <c r="BV47" s="409" t="str">
        <f t="shared" si="40"/>
        <v>#</v>
      </c>
      <c r="BW47" s="409" t="str">
        <f t="shared" si="41"/>
        <v>#</v>
      </c>
      <c r="BX47" s="409"/>
      <c r="BY47" s="409" t="str">
        <f t="shared" si="42"/>
        <v>#</v>
      </c>
      <c r="BZ47" s="409">
        <f t="shared" si="43"/>
        <v>0</v>
      </c>
      <c r="CA47" s="409" t="str">
        <f t="shared" si="44"/>
        <v>#</v>
      </c>
      <c r="CB47" s="409" t="str">
        <f t="shared" si="45"/>
        <v>#</v>
      </c>
      <c r="CC47" s="409" t="str">
        <f t="shared" si="46"/>
        <v>#</v>
      </c>
      <c r="CD47" s="409" t="str">
        <f t="shared" si="47"/>
        <v>#</v>
      </c>
      <c r="CE47" s="409" t="str">
        <f t="shared" si="48"/>
        <v>#</v>
      </c>
      <c r="CF47" s="409" t="str">
        <f t="shared" si="49"/>
        <v>#</v>
      </c>
      <c r="CG47" s="409" t="str">
        <f t="shared" si="50"/>
        <v>#</v>
      </c>
      <c r="CH47" s="409">
        <f t="shared" si="51"/>
        <v>0</v>
      </c>
      <c r="CI47" s="7"/>
      <c r="CJ47" s="7"/>
      <c r="CK47" s="409" t="str">
        <f t="shared" si="121"/>
        <v> </v>
      </c>
      <c r="CL47" s="409" t="str">
        <f t="shared" si="122"/>
        <v> </v>
      </c>
      <c r="CM47" s="409" t="str">
        <f t="shared" si="123"/>
        <v> </v>
      </c>
      <c r="CN47" s="409" t="str">
        <f t="shared" si="124"/>
        <v> </v>
      </c>
      <c r="CO47" s="409" t="str">
        <f t="shared" si="125"/>
        <v> </v>
      </c>
      <c r="CP47" s="409" t="str">
        <f t="shared" si="126"/>
        <v> </v>
      </c>
      <c r="CQ47" s="409" t="str">
        <f t="shared" si="127"/>
        <v> </v>
      </c>
      <c r="CR47" s="409" t="str">
        <f t="shared" si="128"/>
        <v> </v>
      </c>
      <c r="CS47" s="409"/>
      <c r="CT47" s="409">
        <f t="shared" si="52"/>
        <v>0</v>
      </c>
      <c r="CU47" s="409">
        <f t="shared" ref="CU47:CW47" si="135">A47</f>
        <v>40</v>
      </c>
      <c r="CV47" s="372" t="str">
        <f t="shared" si="135"/>
        <v>24IT0040</v>
      </c>
      <c r="CW47" s="432" t="str">
        <f t="shared" si="135"/>
        <v>GUNASEKARAN SARANYA</v>
      </c>
      <c r="CX47" s="433" t="str">
        <f t="shared" si="54"/>
        <v>        </v>
      </c>
      <c r="CY47" s="409">
        <f t="shared" si="55"/>
        <v>0</v>
      </c>
      <c r="CZ47" s="7"/>
      <c r="DA47" s="409">
        <f t="shared" si="56"/>
        <v>0</v>
      </c>
      <c r="DB47" s="409" t="str">
        <f t="shared" si="57"/>
        <v>#</v>
      </c>
      <c r="DC47" s="7"/>
      <c r="DD47" s="7"/>
      <c r="DE47" s="7"/>
    </row>
    <row r="48" ht="24.75" customHeight="1" spans="1:109">
      <c r="A48" s="413">
        <v>41</v>
      </c>
      <c r="B48" s="790" t="s">
        <v>145</v>
      </c>
      <c r="C48" s="791" t="s">
        <v>146</v>
      </c>
      <c r="D48" s="787" t="s">
        <v>41</v>
      </c>
      <c r="E48" s="787" t="s">
        <v>54</v>
      </c>
      <c r="F48" s="788"/>
      <c r="G48" s="792" t="s">
        <v>58</v>
      </c>
      <c r="H48" s="793" t="s">
        <v>61</v>
      </c>
      <c r="I48" s="793" t="s">
        <v>59</v>
      </c>
      <c r="J48" s="796" t="s">
        <v>77</v>
      </c>
      <c r="K48" s="793" t="s">
        <v>59</v>
      </c>
      <c r="L48" s="793" t="s">
        <v>69</v>
      </c>
      <c r="M48" s="807" t="s">
        <v>58</v>
      </c>
      <c r="N48" s="808" t="s">
        <v>77</v>
      </c>
      <c r="O48" s="804">
        <f t="shared" si="58"/>
        <v>0</v>
      </c>
      <c r="P48" s="421"/>
      <c r="Q48" s="423">
        <f t="shared" si="5"/>
        <v>16</v>
      </c>
      <c r="R48" s="794">
        <v>7.29</v>
      </c>
      <c r="S48" s="425"/>
      <c r="T48" s="426"/>
      <c r="U48" s="427"/>
      <c r="V48" s="428" t="s">
        <v>62</v>
      </c>
      <c r="W48" s="429">
        <f t="shared" si="110"/>
        <v>10</v>
      </c>
      <c r="X48" s="429">
        <f t="shared" si="111"/>
        <v>8</v>
      </c>
      <c r="Y48" s="429">
        <f t="shared" si="112"/>
        <v>7</v>
      </c>
      <c r="Z48" s="429">
        <f t="shared" si="113"/>
        <v>0</v>
      </c>
      <c r="AA48" s="429">
        <f t="shared" si="114"/>
        <v>7</v>
      </c>
      <c r="AB48" s="429">
        <f t="shared" si="115"/>
        <v>6</v>
      </c>
      <c r="AC48" s="429">
        <f t="shared" si="116"/>
        <v>10</v>
      </c>
      <c r="AD48" s="429">
        <f t="shared" si="117"/>
        <v>0</v>
      </c>
      <c r="AE48" s="429"/>
      <c r="AF48" s="429"/>
      <c r="AG48" s="430">
        <f t="shared" si="118"/>
        <v>127</v>
      </c>
      <c r="AH48" s="430">
        <f t="shared" si="119"/>
        <v>16</v>
      </c>
      <c r="AI48" s="431">
        <f t="shared" si="7"/>
        <v>7.9375</v>
      </c>
      <c r="AJ48" s="408" t="str">
        <f t="shared" si="120"/>
        <v>F</v>
      </c>
      <c r="AK48" s="408">
        <f t="shared" si="8"/>
        <v>0</v>
      </c>
      <c r="AL48" s="408">
        <f t="shared" si="9"/>
        <v>0</v>
      </c>
      <c r="AM48" s="408">
        <f t="shared" si="10"/>
        <v>0</v>
      </c>
      <c r="AN48" s="408">
        <f t="shared" si="11"/>
        <v>0</v>
      </c>
      <c r="AO48" s="408">
        <f t="shared" si="12"/>
        <v>0</v>
      </c>
      <c r="AP48" s="408">
        <f t="shared" si="13"/>
        <v>0</v>
      </c>
      <c r="AQ48" s="408">
        <f t="shared" si="14"/>
        <v>1</v>
      </c>
      <c r="AR48" s="6"/>
      <c r="AS48" s="408">
        <f t="shared" si="15"/>
        <v>0</v>
      </c>
      <c r="AT48" s="408">
        <f t="shared" si="16"/>
        <v>0</v>
      </c>
      <c r="AU48" s="408">
        <f t="shared" si="17"/>
        <v>0</v>
      </c>
      <c r="AV48" s="408">
        <f t="shared" si="18"/>
        <v>0</v>
      </c>
      <c r="AW48" s="408">
        <f t="shared" si="19"/>
        <v>0</v>
      </c>
      <c r="AX48" s="408">
        <f t="shared" si="20"/>
        <v>0</v>
      </c>
      <c r="AY48" s="408" t="str">
        <f t="shared" si="21"/>
        <v>F</v>
      </c>
      <c r="AZ48" s="409" t="str">
        <f t="shared" si="22"/>
        <v>HM</v>
      </c>
      <c r="BA48" s="409" t="str">
        <f t="shared" si="23"/>
        <v>HMT</v>
      </c>
      <c r="BB48" s="409" t="str">
        <f t="shared" si="24"/>
        <v>F</v>
      </c>
      <c r="BC48" s="409" t="str">
        <f t="shared" si="25"/>
        <v>#</v>
      </c>
      <c r="BD48" s="409" t="str">
        <f t="shared" si="26"/>
        <v>#</v>
      </c>
      <c r="BE48" s="409" t="str">
        <f t="shared" si="27"/>
        <v>#</v>
      </c>
      <c r="BF48" s="409"/>
      <c r="BG48" s="409">
        <f t="shared" si="28"/>
        <v>0</v>
      </c>
      <c r="BH48" s="409" t="str">
        <f t="shared" si="29"/>
        <v>#</v>
      </c>
      <c r="BI48" s="409" t="str">
        <f t="shared" si="30"/>
        <v>#</v>
      </c>
      <c r="BJ48" s="409" t="str">
        <f t="shared" si="31"/>
        <v>#</v>
      </c>
      <c r="BK48" s="409">
        <f t="shared" si="32"/>
        <v>0</v>
      </c>
      <c r="BL48" s="409" t="str">
        <f t="shared" si="33"/>
        <v>#</v>
      </c>
      <c r="BM48" s="7"/>
      <c r="BN48" s="7"/>
      <c r="BO48" s="7"/>
      <c r="BP48" s="409" t="str">
        <f t="shared" si="34"/>
        <v>F</v>
      </c>
      <c r="BQ48" s="409" t="str">
        <f t="shared" si="35"/>
        <v>#</v>
      </c>
      <c r="BR48" s="409" t="str">
        <f t="shared" si="36"/>
        <v>#</v>
      </c>
      <c r="BS48" s="409" t="str">
        <f t="shared" si="37"/>
        <v>#</v>
      </c>
      <c r="BT48" s="409" t="str">
        <f t="shared" si="38"/>
        <v>#</v>
      </c>
      <c r="BU48" s="409" t="str">
        <f t="shared" si="39"/>
        <v>#</v>
      </c>
      <c r="BV48" s="409" t="str">
        <f t="shared" si="40"/>
        <v>#</v>
      </c>
      <c r="BW48" s="409" t="str">
        <f t="shared" si="41"/>
        <v>#</v>
      </c>
      <c r="BX48" s="409"/>
      <c r="BY48" s="409">
        <f t="shared" si="42"/>
        <v>0</v>
      </c>
      <c r="BZ48" s="409" t="str">
        <f t="shared" si="43"/>
        <v>#</v>
      </c>
      <c r="CA48" s="409" t="str">
        <f t="shared" si="44"/>
        <v>#</v>
      </c>
      <c r="CB48" s="409" t="str">
        <f t="shared" si="45"/>
        <v>#</v>
      </c>
      <c r="CC48" s="409" t="str">
        <f t="shared" si="46"/>
        <v>#</v>
      </c>
      <c r="CD48" s="409" t="str">
        <f t="shared" si="47"/>
        <v>#</v>
      </c>
      <c r="CE48" s="409" t="str">
        <f t="shared" si="48"/>
        <v>#</v>
      </c>
      <c r="CF48" s="409" t="str">
        <f t="shared" si="49"/>
        <v>#</v>
      </c>
      <c r="CG48" s="409">
        <f t="shared" si="50"/>
        <v>0</v>
      </c>
      <c r="CH48" s="409" t="str">
        <f t="shared" si="51"/>
        <v>#</v>
      </c>
      <c r="CI48" s="7"/>
      <c r="CJ48" s="7"/>
      <c r="CK48" s="409" t="str">
        <f t="shared" si="121"/>
        <v> </v>
      </c>
      <c r="CL48" s="409" t="str">
        <f t="shared" si="122"/>
        <v> </v>
      </c>
      <c r="CM48" s="409" t="str">
        <f t="shared" si="123"/>
        <v> </v>
      </c>
      <c r="CN48" s="409" t="str">
        <f t="shared" si="124"/>
        <v>EP,</v>
      </c>
      <c r="CO48" s="409" t="str">
        <f t="shared" si="125"/>
        <v> </v>
      </c>
      <c r="CP48" s="409" t="str">
        <f t="shared" si="126"/>
        <v> </v>
      </c>
      <c r="CQ48" s="409" t="str">
        <f t="shared" si="127"/>
        <v> </v>
      </c>
      <c r="CR48" s="409" t="str">
        <f t="shared" si="128"/>
        <v>DEV,</v>
      </c>
      <c r="CS48" s="409"/>
      <c r="CT48" s="409">
        <f t="shared" si="52"/>
        <v>0</v>
      </c>
      <c r="CU48" s="409">
        <f t="shared" ref="CU48:CW48" si="136">A48</f>
        <v>41</v>
      </c>
      <c r="CV48" s="372" t="str">
        <f t="shared" si="136"/>
        <v>24IT0041</v>
      </c>
      <c r="CW48" s="432" t="str">
        <f t="shared" si="136"/>
        <v>HARI BHASKARAN R</v>
      </c>
      <c r="CX48" s="433" t="str">
        <f t="shared" si="54"/>
        <v>   EP,   DEV,</v>
      </c>
      <c r="CY48" s="409">
        <f t="shared" si="55"/>
        <v>0</v>
      </c>
      <c r="CZ48" s="7"/>
      <c r="DA48" s="409">
        <f t="shared" si="56"/>
        <v>0</v>
      </c>
      <c r="DB48" s="409" t="str">
        <f t="shared" si="57"/>
        <v>#</v>
      </c>
      <c r="DC48" s="7"/>
      <c r="DD48" s="7"/>
      <c r="DE48" s="7"/>
    </row>
    <row r="49" ht="24.75" customHeight="1" spans="1:109">
      <c r="A49" s="413">
        <v>42</v>
      </c>
      <c r="B49" s="790" t="s">
        <v>147</v>
      </c>
      <c r="C49" s="791" t="s">
        <v>148</v>
      </c>
      <c r="D49" s="787" t="s">
        <v>41</v>
      </c>
      <c r="E49" s="787" t="s">
        <v>54</v>
      </c>
      <c r="F49" s="788"/>
      <c r="G49" s="792" t="s">
        <v>58</v>
      </c>
      <c r="H49" s="793" t="s">
        <v>60</v>
      </c>
      <c r="I49" s="793" t="s">
        <v>58</v>
      </c>
      <c r="J49" s="793" t="s">
        <v>60</v>
      </c>
      <c r="K49" s="793" t="s">
        <v>58</v>
      </c>
      <c r="L49" s="793" t="s">
        <v>61</v>
      </c>
      <c r="M49" s="807" t="s">
        <v>58</v>
      </c>
      <c r="N49" s="806" t="s">
        <v>61</v>
      </c>
      <c r="O49" s="804">
        <f t="shared" si="58"/>
        <v>0</v>
      </c>
      <c r="P49" s="421"/>
      <c r="Q49" s="423">
        <f t="shared" si="5"/>
        <v>23</v>
      </c>
      <c r="R49" s="797">
        <v>9.08</v>
      </c>
      <c r="S49" s="425"/>
      <c r="T49" s="426"/>
      <c r="U49" s="427"/>
      <c r="V49" s="428" t="s">
        <v>62</v>
      </c>
      <c r="W49" s="429">
        <f t="shared" si="110"/>
        <v>10</v>
      </c>
      <c r="X49" s="429">
        <f t="shared" si="111"/>
        <v>9</v>
      </c>
      <c r="Y49" s="429">
        <f t="shared" si="112"/>
        <v>10</v>
      </c>
      <c r="Z49" s="429">
        <f t="shared" si="113"/>
        <v>9</v>
      </c>
      <c r="AA49" s="429">
        <f t="shared" si="114"/>
        <v>10</v>
      </c>
      <c r="AB49" s="429">
        <f t="shared" si="115"/>
        <v>8</v>
      </c>
      <c r="AC49" s="429">
        <f t="shared" si="116"/>
        <v>10</v>
      </c>
      <c r="AD49" s="429">
        <f t="shared" si="117"/>
        <v>8</v>
      </c>
      <c r="AE49" s="429"/>
      <c r="AF49" s="429"/>
      <c r="AG49" s="430">
        <f t="shared" si="118"/>
        <v>214</v>
      </c>
      <c r="AH49" s="430">
        <f t="shared" si="119"/>
        <v>23</v>
      </c>
      <c r="AI49" s="431">
        <f t="shared" si="7"/>
        <v>9.30434782608696</v>
      </c>
      <c r="AJ49" s="408" t="str">
        <f t="shared" si="120"/>
        <v>P</v>
      </c>
      <c r="AK49" s="408">
        <f t="shared" si="8"/>
        <v>0</v>
      </c>
      <c r="AL49" s="408">
        <f t="shared" si="9"/>
        <v>0</v>
      </c>
      <c r="AM49" s="408">
        <f t="shared" si="10"/>
        <v>0</v>
      </c>
      <c r="AN49" s="408">
        <f t="shared" si="11"/>
        <v>0</v>
      </c>
      <c r="AO49" s="408">
        <f t="shared" si="12"/>
        <v>0</v>
      </c>
      <c r="AP49" s="408">
        <f t="shared" si="13"/>
        <v>0</v>
      </c>
      <c r="AQ49" s="408">
        <f t="shared" si="14"/>
        <v>1</v>
      </c>
      <c r="AR49" s="6"/>
      <c r="AS49" s="408">
        <f t="shared" si="15"/>
        <v>0</v>
      </c>
      <c r="AT49" s="408">
        <f t="shared" si="16"/>
        <v>0</v>
      </c>
      <c r="AU49" s="408">
        <f t="shared" si="17"/>
        <v>0</v>
      </c>
      <c r="AV49" s="408">
        <f t="shared" si="18"/>
        <v>0</v>
      </c>
      <c r="AW49" s="408">
        <f t="shared" si="19"/>
        <v>0</v>
      </c>
      <c r="AX49" s="408">
        <f t="shared" si="20"/>
        <v>0</v>
      </c>
      <c r="AY49" s="408" t="str">
        <f t="shared" si="21"/>
        <v>P</v>
      </c>
      <c r="AZ49" s="409" t="str">
        <f t="shared" si="22"/>
        <v>HM</v>
      </c>
      <c r="BA49" s="409" t="str">
        <f t="shared" si="23"/>
        <v>HMT</v>
      </c>
      <c r="BB49" s="409" t="str">
        <f t="shared" si="24"/>
        <v>P</v>
      </c>
      <c r="BC49" s="409" t="str">
        <f t="shared" si="25"/>
        <v>#</v>
      </c>
      <c r="BD49" s="409" t="str">
        <f t="shared" si="26"/>
        <v>#</v>
      </c>
      <c r="BE49" s="409" t="str">
        <f t="shared" si="27"/>
        <v>#</v>
      </c>
      <c r="BF49" s="409"/>
      <c r="BG49" s="409">
        <f t="shared" si="28"/>
        <v>0</v>
      </c>
      <c r="BH49" s="409" t="str">
        <f t="shared" si="29"/>
        <v>#</v>
      </c>
      <c r="BI49" s="409" t="str">
        <f t="shared" si="30"/>
        <v>#</v>
      </c>
      <c r="BJ49" s="409" t="str">
        <f t="shared" si="31"/>
        <v>#</v>
      </c>
      <c r="BK49" s="409">
        <f t="shared" si="32"/>
        <v>0</v>
      </c>
      <c r="BL49" s="409" t="str">
        <f t="shared" si="33"/>
        <v>#</v>
      </c>
      <c r="BM49" s="7"/>
      <c r="BN49" s="7"/>
      <c r="BO49" s="7"/>
      <c r="BP49" s="409" t="str">
        <f t="shared" si="34"/>
        <v>P</v>
      </c>
      <c r="BQ49" s="409" t="str">
        <f t="shared" si="35"/>
        <v>#</v>
      </c>
      <c r="BR49" s="409" t="str">
        <f t="shared" si="36"/>
        <v>#</v>
      </c>
      <c r="BS49" s="409" t="str">
        <f t="shared" si="37"/>
        <v>#</v>
      </c>
      <c r="BT49" s="409" t="str">
        <f t="shared" si="38"/>
        <v>#</v>
      </c>
      <c r="BU49" s="409" t="str">
        <f t="shared" si="39"/>
        <v>#</v>
      </c>
      <c r="BV49" s="409" t="str">
        <f t="shared" si="40"/>
        <v>#</v>
      </c>
      <c r="BW49" s="409" t="str">
        <f t="shared" si="41"/>
        <v>#</v>
      </c>
      <c r="BX49" s="409"/>
      <c r="BY49" s="409">
        <f t="shared" si="42"/>
        <v>0</v>
      </c>
      <c r="BZ49" s="409" t="str">
        <f t="shared" si="43"/>
        <v>#</v>
      </c>
      <c r="CA49" s="409" t="str">
        <f t="shared" si="44"/>
        <v>#</v>
      </c>
      <c r="CB49" s="409" t="str">
        <f t="shared" si="45"/>
        <v>#</v>
      </c>
      <c r="CC49" s="409" t="str">
        <f t="shared" si="46"/>
        <v>#</v>
      </c>
      <c r="CD49" s="409" t="str">
        <f t="shared" si="47"/>
        <v>#</v>
      </c>
      <c r="CE49" s="409" t="str">
        <f t="shared" si="48"/>
        <v>#</v>
      </c>
      <c r="CF49" s="409" t="str">
        <f t="shared" si="49"/>
        <v>#</v>
      </c>
      <c r="CG49" s="409">
        <f t="shared" si="50"/>
        <v>0</v>
      </c>
      <c r="CH49" s="409" t="str">
        <f t="shared" si="51"/>
        <v>#</v>
      </c>
      <c r="CI49" s="7"/>
      <c r="CJ49" s="7"/>
      <c r="CK49" s="409" t="str">
        <f t="shared" si="121"/>
        <v> </v>
      </c>
      <c r="CL49" s="409" t="str">
        <f t="shared" si="122"/>
        <v> </v>
      </c>
      <c r="CM49" s="409" t="str">
        <f t="shared" si="123"/>
        <v> </v>
      </c>
      <c r="CN49" s="409" t="str">
        <f t="shared" si="124"/>
        <v> </v>
      </c>
      <c r="CO49" s="409" t="str">
        <f t="shared" si="125"/>
        <v> </v>
      </c>
      <c r="CP49" s="409" t="str">
        <f t="shared" si="126"/>
        <v> </v>
      </c>
      <c r="CQ49" s="409" t="str">
        <f t="shared" si="127"/>
        <v> </v>
      </c>
      <c r="CR49" s="409" t="str">
        <f t="shared" si="128"/>
        <v> </v>
      </c>
      <c r="CS49" s="409"/>
      <c r="CT49" s="409">
        <f t="shared" si="52"/>
        <v>0</v>
      </c>
      <c r="CU49" s="409">
        <f t="shared" ref="CU49:CW49" si="137">A49</f>
        <v>42</v>
      </c>
      <c r="CV49" s="372" t="str">
        <f t="shared" si="137"/>
        <v>24IT0042</v>
      </c>
      <c r="CW49" s="432" t="str">
        <f t="shared" si="137"/>
        <v>HARI HARA SUDHARSAN J</v>
      </c>
      <c r="CX49" s="433" t="str">
        <f t="shared" si="54"/>
        <v>        </v>
      </c>
      <c r="CY49" s="409">
        <f t="shared" si="55"/>
        <v>0</v>
      </c>
      <c r="CZ49" s="7"/>
      <c r="DA49" s="409">
        <f t="shared" si="56"/>
        <v>0</v>
      </c>
      <c r="DB49" s="409" t="str">
        <f t="shared" si="57"/>
        <v>#</v>
      </c>
      <c r="DC49" s="7"/>
      <c r="DD49" s="7"/>
      <c r="DE49" s="7"/>
    </row>
    <row r="50" ht="24.75" customHeight="1" spans="1:109">
      <c r="A50" s="413">
        <v>43</v>
      </c>
      <c r="B50" s="790" t="s">
        <v>149</v>
      </c>
      <c r="C50" s="791" t="s">
        <v>150</v>
      </c>
      <c r="D50" s="787" t="s">
        <v>41</v>
      </c>
      <c r="E50" s="787" t="s">
        <v>55</v>
      </c>
      <c r="F50" s="788"/>
      <c r="G50" s="792" t="s">
        <v>58</v>
      </c>
      <c r="H50" s="793" t="s">
        <v>61</v>
      </c>
      <c r="I50" s="793" t="s">
        <v>59</v>
      </c>
      <c r="J50" s="793" t="s">
        <v>60</v>
      </c>
      <c r="K50" s="793" t="s">
        <v>61</v>
      </c>
      <c r="L50" s="793" t="s">
        <v>59</v>
      </c>
      <c r="M50" s="807" t="s">
        <v>58</v>
      </c>
      <c r="N50" s="806" t="s">
        <v>59</v>
      </c>
      <c r="O50" s="804">
        <f t="shared" si="58"/>
        <v>0</v>
      </c>
      <c r="P50" s="421"/>
      <c r="Q50" s="423">
        <f t="shared" si="5"/>
        <v>23</v>
      </c>
      <c r="R50" s="794">
        <v>7.84</v>
      </c>
      <c r="S50" s="425"/>
      <c r="T50" s="426"/>
      <c r="U50" s="427"/>
      <c r="V50" s="428" t="s">
        <v>62</v>
      </c>
      <c r="W50" s="429">
        <f t="shared" si="110"/>
        <v>10</v>
      </c>
      <c r="X50" s="429">
        <f t="shared" si="111"/>
        <v>8</v>
      </c>
      <c r="Y50" s="429">
        <f t="shared" si="112"/>
        <v>7</v>
      </c>
      <c r="Z50" s="429">
        <f t="shared" si="113"/>
        <v>9</v>
      </c>
      <c r="AA50" s="429">
        <f t="shared" si="114"/>
        <v>8</v>
      </c>
      <c r="AB50" s="429">
        <f t="shared" si="115"/>
        <v>7</v>
      </c>
      <c r="AC50" s="429">
        <f t="shared" si="116"/>
        <v>10</v>
      </c>
      <c r="AD50" s="429">
        <f t="shared" si="117"/>
        <v>7</v>
      </c>
      <c r="AE50" s="429"/>
      <c r="AF50" s="429"/>
      <c r="AG50" s="430">
        <f t="shared" si="118"/>
        <v>188</v>
      </c>
      <c r="AH50" s="430">
        <f t="shared" si="119"/>
        <v>23</v>
      </c>
      <c r="AI50" s="431">
        <f t="shared" si="7"/>
        <v>8.17391304347826</v>
      </c>
      <c r="AJ50" s="408" t="str">
        <f t="shared" si="120"/>
        <v>P</v>
      </c>
      <c r="AK50" s="408">
        <f t="shared" si="8"/>
        <v>0</v>
      </c>
      <c r="AL50" s="408">
        <f t="shared" si="9"/>
        <v>0</v>
      </c>
      <c r="AM50" s="408">
        <f t="shared" si="10"/>
        <v>0</v>
      </c>
      <c r="AN50" s="408">
        <f t="shared" si="11"/>
        <v>0</v>
      </c>
      <c r="AO50" s="408">
        <f t="shared" si="12"/>
        <v>0</v>
      </c>
      <c r="AP50" s="408">
        <f t="shared" si="13"/>
        <v>0</v>
      </c>
      <c r="AQ50" s="408">
        <f t="shared" si="14"/>
        <v>1</v>
      </c>
      <c r="AR50" s="6"/>
      <c r="AS50" s="408">
        <f t="shared" si="15"/>
        <v>0</v>
      </c>
      <c r="AT50" s="408">
        <f t="shared" si="16"/>
        <v>0</v>
      </c>
      <c r="AU50" s="408">
        <f t="shared" si="17"/>
        <v>0</v>
      </c>
      <c r="AV50" s="408">
        <f t="shared" si="18"/>
        <v>0</v>
      </c>
      <c r="AW50" s="408">
        <f t="shared" si="19"/>
        <v>0</v>
      </c>
      <c r="AX50" s="408">
        <f t="shared" si="20"/>
        <v>0</v>
      </c>
      <c r="AY50" s="408" t="str">
        <f t="shared" si="21"/>
        <v>P</v>
      </c>
      <c r="AZ50" s="409" t="str">
        <f t="shared" si="22"/>
        <v>DM</v>
      </c>
      <c r="BA50" s="409" t="str">
        <f t="shared" si="23"/>
        <v>DMT</v>
      </c>
      <c r="BB50" s="409" t="str">
        <f t="shared" si="24"/>
        <v>#</v>
      </c>
      <c r="BC50" s="409" t="str">
        <f t="shared" si="25"/>
        <v>#</v>
      </c>
      <c r="BD50" s="409" t="str">
        <f t="shared" si="26"/>
        <v>P</v>
      </c>
      <c r="BE50" s="409" t="str">
        <f t="shared" si="27"/>
        <v>#</v>
      </c>
      <c r="BF50" s="409"/>
      <c r="BG50" s="409" t="str">
        <f t="shared" si="28"/>
        <v>#</v>
      </c>
      <c r="BH50" s="409" t="str">
        <f t="shared" si="29"/>
        <v>#</v>
      </c>
      <c r="BI50" s="409">
        <f t="shared" si="30"/>
        <v>0</v>
      </c>
      <c r="BJ50" s="409" t="str">
        <f t="shared" si="31"/>
        <v>#</v>
      </c>
      <c r="BK50" s="409">
        <f t="shared" si="32"/>
        <v>0</v>
      </c>
      <c r="BL50" s="409" t="str">
        <f t="shared" si="33"/>
        <v>#</v>
      </c>
      <c r="BM50" s="7"/>
      <c r="BN50" s="7"/>
      <c r="BO50" s="7"/>
      <c r="BP50" s="409" t="str">
        <f t="shared" si="34"/>
        <v>#</v>
      </c>
      <c r="BQ50" s="409" t="str">
        <f t="shared" si="35"/>
        <v>#</v>
      </c>
      <c r="BR50" s="409" t="str">
        <f t="shared" si="36"/>
        <v>P</v>
      </c>
      <c r="BS50" s="409" t="str">
        <f t="shared" si="37"/>
        <v>#</v>
      </c>
      <c r="BT50" s="409" t="str">
        <f t="shared" si="38"/>
        <v>#</v>
      </c>
      <c r="BU50" s="409" t="str">
        <f t="shared" si="39"/>
        <v>#</v>
      </c>
      <c r="BV50" s="409" t="str">
        <f t="shared" si="40"/>
        <v>#</v>
      </c>
      <c r="BW50" s="409" t="str">
        <f t="shared" si="41"/>
        <v>#</v>
      </c>
      <c r="BX50" s="409"/>
      <c r="BY50" s="409" t="str">
        <f t="shared" si="42"/>
        <v>#</v>
      </c>
      <c r="BZ50" s="409" t="str">
        <f t="shared" si="43"/>
        <v>#</v>
      </c>
      <c r="CA50" s="409">
        <f t="shared" si="44"/>
        <v>0</v>
      </c>
      <c r="CB50" s="409" t="str">
        <f t="shared" si="45"/>
        <v>#</v>
      </c>
      <c r="CC50" s="409" t="str">
        <f t="shared" si="46"/>
        <v>#</v>
      </c>
      <c r="CD50" s="409" t="str">
        <f t="shared" si="47"/>
        <v>#</v>
      </c>
      <c r="CE50" s="409" t="str">
        <f t="shared" si="48"/>
        <v>#</v>
      </c>
      <c r="CF50" s="409" t="str">
        <f t="shared" si="49"/>
        <v>#</v>
      </c>
      <c r="CG50" s="409">
        <f t="shared" si="50"/>
        <v>0</v>
      </c>
      <c r="CH50" s="409" t="str">
        <f t="shared" si="51"/>
        <v>#</v>
      </c>
      <c r="CI50" s="7"/>
      <c r="CJ50" s="7"/>
      <c r="CK50" s="409" t="str">
        <f t="shared" si="121"/>
        <v> </v>
      </c>
      <c r="CL50" s="409" t="str">
        <f t="shared" si="122"/>
        <v> </v>
      </c>
      <c r="CM50" s="409" t="str">
        <f t="shared" si="123"/>
        <v> </v>
      </c>
      <c r="CN50" s="409" t="str">
        <f t="shared" si="124"/>
        <v> </v>
      </c>
      <c r="CO50" s="409" t="str">
        <f t="shared" si="125"/>
        <v> </v>
      </c>
      <c r="CP50" s="409" t="str">
        <f t="shared" si="126"/>
        <v> </v>
      </c>
      <c r="CQ50" s="409" t="str">
        <f t="shared" si="127"/>
        <v> </v>
      </c>
      <c r="CR50" s="409" t="str">
        <f t="shared" si="128"/>
        <v> </v>
      </c>
      <c r="CS50" s="409"/>
      <c r="CT50" s="409">
        <f t="shared" si="52"/>
        <v>0</v>
      </c>
      <c r="CU50" s="409">
        <f t="shared" ref="CU50:CW50" si="138">A50</f>
        <v>43</v>
      </c>
      <c r="CV50" s="372" t="str">
        <f t="shared" si="138"/>
        <v>24IT0043</v>
      </c>
      <c r="CW50" s="432" t="str">
        <f t="shared" si="138"/>
        <v>HARIESH RAJ B</v>
      </c>
      <c r="CX50" s="433" t="str">
        <f t="shared" si="54"/>
        <v>        </v>
      </c>
      <c r="CY50" s="409">
        <f t="shared" si="55"/>
        <v>0</v>
      </c>
      <c r="CZ50" s="7"/>
      <c r="DA50" s="409" t="str">
        <f t="shared" si="56"/>
        <v>#</v>
      </c>
      <c r="DB50" s="409">
        <f t="shared" si="57"/>
        <v>0</v>
      </c>
      <c r="DC50" s="7"/>
      <c r="DD50" s="7"/>
      <c r="DE50" s="7"/>
    </row>
    <row r="51" ht="24.75" customHeight="1" spans="1:109">
      <c r="A51" s="413">
        <v>44</v>
      </c>
      <c r="B51" s="790" t="s">
        <v>151</v>
      </c>
      <c r="C51" s="791" t="s">
        <v>152</v>
      </c>
      <c r="D51" s="787" t="s">
        <v>41</v>
      </c>
      <c r="E51" s="787" t="s">
        <v>55</v>
      </c>
      <c r="F51" s="788"/>
      <c r="G51" s="792" t="s">
        <v>58</v>
      </c>
      <c r="H51" s="793" t="s">
        <v>72</v>
      </c>
      <c r="I51" s="793" t="s">
        <v>59</v>
      </c>
      <c r="J51" s="796" t="s">
        <v>77</v>
      </c>
      <c r="K51" s="793" t="s">
        <v>59</v>
      </c>
      <c r="L51" s="796" t="s">
        <v>77</v>
      </c>
      <c r="M51" s="807" t="s">
        <v>58</v>
      </c>
      <c r="N51" s="806" t="s">
        <v>59</v>
      </c>
      <c r="O51" s="804">
        <f t="shared" si="58"/>
        <v>0</v>
      </c>
      <c r="P51" s="421"/>
      <c r="Q51" s="423">
        <f t="shared" si="5"/>
        <v>18</v>
      </c>
      <c r="R51" s="794">
        <v>7</v>
      </c>
      <c r="S51" s="425"/>
      <c r="T51" s="426"/>
      <c r="U51" s="427"/>
      <c r="V51" s="428" t="s">
        <v>62</v>
      </c>
      <c r="W51" s="429">
        <f t="shared" si="110"/>
        <v>10</v>
      </c>
      <c r="X51" s="429">
        <f t="shared" si="111"/>
        <v>5</v>
      </c>
      <c r="Y51" s="429">
        <f t="shared" si="112"/>
        <v>7</v>
      </c>
      <c r="Z51" s="429">
        <f t="shared" si="113"/>
        <v>0</v>
      </c>
      <c r="AA51" s="429">
        <f t="shared" si="114"/>
        <v>7</v>
      </c>
      <c r="AB51" s="429">
        <f t="shared" si="115"/>
        <v>0</v>
      </c>
      <c r="AC51" s="429">
        <f t="shared" si="116"/>
        <v>10</v>
      </c>
      <c r="AD51" s="429">
        <f t="shared" si="117"/>
        <v>7</v>
      </c>
      <c r="AE51" s="429"/>
      <c r="AF51" s="429"/>
      <c r="AG51" s="430">
        <f t="shared" si="118"/>
        <v>130</v>
      </c>
      <c r="AH51" s="430">
        <f t="shared" si="119"/>
        <v>18</v>
      </c>
      <c r="AI51" s="431">
        <f t="shared" si="7"/>
        <v>7.22222222222222</v>
      </c>
      <c r="AJ51" s="408" t="str">
        <f t="shared" si="120"/>
        <v>F</v>
      </c>
      <c r="AK51" s="408">
        <f t="shared" si="8"/>
        <v>0</v>
      </c>
      <c r="AL51" s="408">
        <f t="shared" si="9"/>
        <v>0</v>
      </c>
      <c r="AM51" s="408">
        <f t="shared" si="10"/>
        <v>0</v>
      </c>
      <c r="AN51" s="408">
        <f t="shared" si="11"/>
        <v>0</v>
      </c>
      <c r="AO51" s="408">
        <f t="shared" si="12"/>
        <v>0</v>
      </c>
      <c r="AP51" s="408">
        <f t="shared" si="13"/>
        <v>0</v>
      </c>
      <c r="AQ51" s="408">
        <f t="shared" si="14"/>
        <v>1</v>
      </c>
      <c r="AR51" s="6"/>
      <c r="AS51" s="408">
        <f t="shared" si="15"/>
        <v>0</v>
      </c>
      <c r="AT51" s="408">
        <f t="shared" si="16"/>
        <v>0</v>
      </c>
      <c r="AU51" s="408">
        <f t="shared" si="17"/>
        <v>0</v>
      </c>
      <c r="AV51" s="408">
        <f t="shared" si="18"/>
        <v>0</v>
      </c>
      <c r="AW51" s="408">
        <f t="shared" si="19"/>
        <v>0</v>
      </c>
      <c r="AX51" s="408">
        <f t="shared" si="20"/>
        <v>0</v>
      </c>
      <c r="AY51" s="408" t="str">
        <f t="shared" si="21"/>
        <v>F</v>
      </c>
      <c r="AZ51" s="409" t="str">
        <f t="shared" si="22"/>
        <v>DM</v>
      </c>
      <c r="BA51" s="409" t="str">
        <f t="shared" si="23"/>
        <v>DMT</v>
      </c>
      <c r="BB51" s="409" t="str">
        <f t="shared" si="24"/>
        <v>#</v>
      </c>
      <c r="BC51" s="409" t="str">
        <f t="shared" si="25"/>
        <v>#</v>
      </c>
      <c r="BD51" s="409" t="str">
        <f t="shared" si="26"/>
        <v>F</v>
      </c>
      <c r="BE51" s="409" t="str">
        <f t="shared" si="27"/>
        <v>#</v>
      </c>
      <c r="BF51" s="409"/>
      <c r="BG51" s="409" t="str">
        <f t="shared" si="28"/>
        <v>#</v>
      </c>
      <c r="BH51" s="409" t="str">
        <f t="shared" si="29"/>
        <v>#</v>
      </c>
      <c r="BI51" s="409">
        <f t="shared" si="30"/>
        <v>0</v>
      </c>
      <c r="BJ51" s="409" t="str">
        <f t="shared" si="31"/>
        <v>#</v>
      </c>
      <c r="BK51" s="409">
        <f t="shared" si="32"/>
        <v>0</v>
      </c>
      <c r="BL51" s="409" t="str">
        <f t="shared" si="33"/>
        <v>#</v>
      </c>
      <c r="BM51" s="7"/>
      <c r="BN51" s="7"/>
      <c r="BO51" s="7"/>
      <c r="BP51" s="409" t="str">
        <f t="shared" si="34"/>
        <v>#</v>
      </c>
      <c r="BQ51" s="409" t="str">
        <f t="shared" si="35"/>
        <v>#</v>
      </c>
      <c r="BR51" s="409" t="str">
        <f t="shared" si="36"/>
        <v>F</v>
      </c>
      <c r="BS51" s="409" t="str">
        <f t="shared" si="37"/>
        <v>#</v>
      </c>
      <c r="BT51" s="409" t="str">
        <f t="shared" si="38"/>
        <v>#</v>
      </c>
      <c r="BU51" s="409" t="str">
        <f t="shared" si="39"/>
        <v>#</v>
      </c>
      <c r="BV51" s="409" t="str">
        <f t="shared" si="40"/>
        <v>#</v>
      </c>
      <c r="BW51" s="409" t="str">
        <f t="shared" si="41"/>
        <v>#</v>
      </c>
      <c r="BX51" s="409"/>
      <c r="BY51" s="409" t="str">
        <f t="shared" si="42"/>
        <v>#</v>
      </c>
      <c r="BZ51" s="409" t="str">
        <f t="shared" si="43"/>
        <v>#</v>
      </c>
      <c r="CA51" s="409">
        <f t="shared" si="44"/>
        <v>0</v>
      </c>
      <c r="CB51" s="409" t="str">
        <f t="shared" si="45"/>
        <v>#</v>
      </c>
      <c r="CC51" s="409" t="str">
        <f t="shared" si="46"/>
        <v>#</v>
      </c>
      <c r="CD51" s="409" t="str">
        <f t="shared" si="47"/>
        <v>#</v>
      </c>
      <c r="CE51" s="409" t="str">
        <f t="shared" si="48"/>
        <v>#</v>
      </c>
      <c r="CF51" s="409" t="str">
        <f t="shared" si="49"/>
        <v>#</v>
      </c>
      <c r="CG51" s="409">
        <f t="shared" si="50"/>
        <v>0</v>
      </c>
      <c r="CH51" s="409" t="str">
        <f t="shared" si="51"/>
        <v>#</v>
      </c>
      <c r="CI51" s="7"/>
      <c r="CJ51" s="7"/>
      <c r="CK51" s="409" t="str">
        <f t="shared" si="121"/>
        <v> </v>
      </c>
      <c r="CL51" s="409" t="str">
        <f t="shared" si="122"/>
        <v> </v>
      </c>
      <c r="CM51" s="409" t="str">
        <f t="shared" si="123"/>
        <v> </v>
      </c>
      <c r="CN51" s="409" t="str">
        <f t="shared" si="124"/>
        <v>EP,</v>
      </c>
      <c r="CO51" s="409" t="str">
        <f t="shared" si="125"/>
        <v> </v>
      </c>
      <c r="CP51" s="409" t="str">
        <f t="shared" si="126"/>
        <v>CCP,</v>
      </c>
      <c r="CQ51" s="409" t="str">
        <f t="shared" si="127"/>
        <v> </v>
      </c>
      <c r="CR51" s="409" t="str">
        <f t="shared" si="128"/>
        <v> </v>
      </c>
      <c r="CS51" s="409"/>
      <c r="CT51" s="409">
        <f t="shared" si="52"/>
        <v>0</v>
      </c>
      <c r="CU51" s="409">
        <f t="shared" ref="CU51:CW51" si="139">A51</f>
        <v>44</v>
      </c>
      <c r="CV51" s="372" t="str">
        <f t="shared" si="139"/>
        <v>24IT0044</v>
      </c>
      <c r="CW51" s="432" t="str">
        <f t="shared" si="139"/>
        <v>HARIHARAN K</v>
      </c>
      <c r="CX51" s="433" t="str">
        <f t="shared" si="54"/>
        <v>   EP, CCP,  </v>
      </c>
      <c r="CY51" s="409">
        <f t="shared" si="55"/>
        <v>0</v>
      </c>
      <c r="CZ51" s="7"/>
      <c r="DA51" s="409" t="str">
        <f t="shared" si="56"/>
        <v>#</v>
      </c>
      <c r="DB51" s="409">
        <f t="shared" si="57"/>
        <v>0</v>
      </c>
      <c r="DC51" s="7"/>
      <c r="DD51" s="7"/>
      <c r="DE51" s="7"/>
    </row>
    <row r="52" ht="24.75" customHeight="1" spans="1:109">
      <c r="A52" s="413">
        <v>45</v>
      </c>
      <c r="B52" s="790" t="s">
        <v>153</v>
      </c>
      <c r="C52" s="791" t="s">
        <v>154</v>
      </c>
      <c r="D52" s="787" t="s">
        <v>42</v>
      </c>
      <c r="E52" s="787" t="s">
        <v>54</v>
      </c>
      <c r="F52" s="788"/>
      <c r="G52" s="792" t="s">
        <v>58</v>
      </c>
      <c r="H52" s="793" t="s">
        <v>61</v>
      </c>
      <c r="I52" s="793" t="s">
        <v>60</v>
      </c>
      <c r="J52" s="793" t="s">
        <v>60</v>
      </c>
      <c r="K52" s="793" t="s">
        <v>61</v>
      </c>
      <c r="L52" s="793" t="s">
        <v>61</v>
      </c>
      <c r="M52" s="807" t="s">
        <v>58</v>
      </c>
      <c r="N52" s="806" t="s">
        <v>61</v>
      </c>
      <c r="O52" s="804">
        <f t="shared" si="58"/>
        <v>0</v>
      </c>
      <c r="P52" s="421"/>
      <c r="Q52" s="423">
        <f t="shared" si="5"/>
        <v>23</v>
      </c>
      <c r="R52" s="794">
        <v>8.48</v>
      </c>
      <c r="S52" s="425"/>
      <c r="T52" s="426"/>
      <c r="U52" s="427"/>
      <c r="V52" s="428" t="s">
        <v>62</v>
      </c>
      <c r="W52" s="429">
        <f t="shared" si="110"/>
        <v>10</v>
      </c>
      <c r="X52" s="429">
        <f t="shared" si="111"/>
        <v>8</v>
      </c>
      <c r="Y52" s="429">
        <f t="shared" si="112"/>
        <v>9</v>
      </c>
      <c r="Z52" s="429">
        <f t="shared" si="113"/>
        <v>9</v>
      </c>
      <c r="AA52" s="429">
        <f t="shared" si="114"/>
        <v>8</v>
      </c>
      <c r="AB52" s="429">
        <f t="shared" si="115"/>
        <v>8</v>
      </c>
      <c r="AC52" s="429">
        <f t="shared" si="116"/>
        <v>10</v>
      </c>
      <c r="AD52" s="429">
        <f t="shared" si="117"/>
        <v>8</v>
      </c>
      <c r="AE52" s="429"/>
      <c r="AF52" s="429"/>
      <c r="AG52" s="430">
        <f t="shared" si="118"/>
        <v>200</v>
      </c>
      <c r="AH52" s="430">
        <f t="shared" si="119"/>
        <v>23</v>
      </c>
      <c r="AI52" s="431">
        <f t="shared" si="7"/>
        <v>8.69565217391304</v>
      </c>
      <c r="AJ52" s="408" t="str">
        <f t="shared" si="120"/>
        <v>P</v>
      </c>
      <c r="AK52" s="408">
        <f t="shared" si="8"/>
        <v>0</v>
      </c>
      <c r="AL52" s="408">
        <f t="shared" si="9"/>
        <v>0</v>
      </c>
      <c r="AM52" s="408">
        <f t="shared" si="10"/>
        <v>0</v>
      </c>
      <c r="AN52" s="408">
        <f t="shared" si="11"/>
        <v>0</v>
      </c>
      <c r="AO52" s="408">
        <f t="shared" si="12"/>
        <v>0</v>
      </c>
      <c r="AP52" s="408">
        <f t="shared" si="13"/>
        <v>0</v>
      </c>
      <c r="AQ52" s="408">
        <f t="shared" si="14"/>
        <v>1</v>
      </c>
      <c r="AR52" s="6"/>
      <c r="AS52" s="408">
        <f t="shared" si="15"/>
        <v>0</v>
      </c>
      <c r="AT52" s="408">
        <f t="shared" si="16"/>
        <v>0</v>
      </c>
      <c r="AU52" s="408">
        <f t="shared" si="17"/>
        <v>0</v>
      </c>
      <c r="AV52" s="408">
        <f t="shared" si="18"/>
        <v>0</v>
      </c>
      <c r="AW52" s="408">
        <f t="shared" si="19"/>
        <v>0</v>
      </c>
      <c r="AX52" s="408">
        <f t="shared" si="20"/>
        <v>0</v>
      </c>
      <c r="AY52" s="408" t="str">
        <f t="shared" si="21"/>
        <v>P</v>
      </c>
      <c r="AZ52" s="409" t="str">
        <f t="shared" si="22"/>
        <v>HF</v>
      </c>
      <c r="BA52" s="409" t="str">
        <f t="shared" si="23"/>
        <v>HFT</v>
      </c>
      <c r="BB52" s="409" t="str">
        <f t="shared" si="24"/>
        <v>#</v>
      </c>
      <c r="BC52" s="409" t="str">
        <f t="shared" si="25"/>
        <v>P</v>
      </c>
      <c r="BD52" s="409" t="str">
        <f t="shared" si="26"/>
        <v>#</v>
      </c>
      <c r="BE52" s="409" t="str">
        <f t="shared" si="27"/>
        <v>#</v>
      </c>
      <c r="BF52" s="409"/>
      <c r="BG52" s="409" t="str">
        <f t="shared" si="28"/>
        <v>#</v>
      </c>
      <c r="BH52" s="409">
        <f t="shared" si="29"/>
        <v>0</v>
      </c>
      <c r="BI52" s="409" t="str">
        <f t="shared" si="30"/>
        <v>#</v>
      </c>
      <c r="BJ52" s="409" t="str">
        <f t="shared" si="31"/>
        <v>#</v>
      </c>
      <c r="BK52" s="409" t="str">
        <f t="shared" si="32"/>
        <v>#</v>
      </c>
      <c r="BL52" s="409">
        <f t="shared" si="33"/>
        <v>0</v>
      </c>
      <c r="BM52" s="7"/>
      <c r="BN52" s="7"/>
      <c r="BO52" s="7"/>
      <c r="BP52" s="409" t="str">
        <f t="shared" si="34"/>
        <v>#</v>
      </c>
      <c r="BQ52" s="409" t="str">
        <f t="shared" si="35"/>
        <v>P</v>
      </c>
      <c r="BR52" s="409" t="str">
        <f t="shared" si="36"/>
        <v>#</v>
      </c>
      <c r="BS52" s="409" t="str">
        <f t="shared" si="37"/>
        <v>#</v>
      </c>
      <c r="BT52" s="409" t="str">
        <f t="shared" si="38"/>
        <v>#</v>
      </c>
      <c r="BU52" s="409" t="str">
        <f t="shared" si="39"/>
        <v>#</v>
      </c>
      <c r="BV52" s="409" t="str">
        <f t="shared" si="40"/>
        <v>#</v>
      </c>
      <c r="BW52" s="409" t="str">
        <f t="shared" si="41"/>
        <v>#</v>
      </c>
      <c r="BX52" s="409"/>
      <c r="BY52" s="409" t="str">
        <f t="shared" si="42"/>
        <v>#</v>
      </c>
      <c r="BZ52" s="409">
        <f t="shared" si="43"/>
        <v>0</v>
      </c>
      <c r="CA52" s="409" t="str">
        <f t="shared" si="44"/>
        <v>#</v>
      </c>
      <c r="CB52" s="409" t="str">
        <f t="shared" si="45"/>
        <v>#</v>
      </c>
      <c r="CC52" s="409" t="str">
        <f t="shared" si="46"/>
        <v>#</v>
      </c>
      <c r="CD52" s="409" t="str">
        <f t="shared" si="47"/>
        <v>#</v>
      </c>
      <c r="CE52" s="409" t="str">
        <f t="shared" si="48"/>
        <v>#</v>
      </c>
      <c r="CF52" s="409" t="str">
        <f t="shared" si="49"/>
        <v>#</v>
      </c>
      <c r="CG52" s="409" t="str">
        <f t="shared" si="50"/>
        <v>#</v>
      </c>
      <c r="CH52" s="409">
        <f t="shared" si="51"/>
        <v>0</v>
      </c>
      <c r="CI52" s="7"/>
      <c r="CJ52" s="7"/>
      <c r="CK52" s="409" t="str">
        <f t="shared" si="121"/>
        <v> </v>
      </c>
      <c r="CL52" s="409" t="str">
        <f t="shared" si="122"/>
        <v> </v>
      </c>
      <c r="CM52" s="409" t="str">
        <f t="shared" si="123"/>
        <v> </v>
      </c>
      <c r="CN52" s="409" t="str">
        <f t="shared" si="124"/>
        <v> </v>
      </c>
      <c r="CO52" s="409" t="str">
        <f t="shared" si="125"/>
        <v> </v>
      </c>
      <c r="CP52" s="409" t="str">
        <f t="shared" si="126"/>
        <v> </v>
      </c>
      <c r="CQ52" s="409" t="str">
        <f t="shared" si="127"/>
        <v> </v>
      </c>
      <c r="CR52" s="409" t="str">
        <f t="shared" si="128"/>
        <v> </v>
      </c>
      <c r="CS52" s="409"/>
      <c r="CT52" s="409">
        <f t="shared" si="52"/>
        <v>0</v>
      </c>
      <c r="CU52" s="409">
        <f t="shared" ref="CU52:CW52" si="140">A52</f>
        <v>45</v>
      </c>
      <c r="CV52" s="372" t="str">
        <f t="shared" si="140"/>
        <v>24IT0045</v>
      </c>
      <c r="CW52" s="432" t="str">
        <f t="shared" si="140"/>
        <v>HARINI AZHAGESAN</v>
      </c>
      <c r="CX52" s="433" t="str">
        <f t="shared" si="54"/>
        <v>        </v>
      </c>
      <c r="CY52" s="409">
        <f t="shared" si="55"/>
        <v>0</v>
      </c>
      <c r="CZ52" s="7"/>
      <c r="DA52" s="409">
        <f t="shared" si="56"/>
        <v>0</v>
      </c>
      <c r="DB52" s="409" t="str">
        <f t="shared" si="57"/>
        <v>#</v>
      </c>
      <c r="DC52" s="7"/>
      <c r="DD52" s="7"/>
      <c r="DE52" s="7"/>
    </row>
    <row r="53" ht="24.75" customHeight="1" spans="1:109">
      <c r="A53" s="413">
        <v>46</v>
      </c>
      <c r="B53" s="790" t="s">
        <v>155</v>
      </c>
      <c r="C53" s="791" t="s">
        <v>156</v>
      </c>
      <c r="D53" s="787" t="s">
        <v>42</v>
      </c>
      <c r="E53" s="787" t="s">
        <v>54</v>
      </c>
      <c r="F53" s="788"/>
      <c r="G53" s="792" t="s">
        <v>58</v>
      </c>
      <c r="H53" s="793" t="s">
        <v>61</v>
      </c>
      <c r="I53" s="793" t="s">
        <v>61</v>
      </c>
      <c r="J53" s="793" t="s">
        <v>60</v>
      </c>
      <c r="K53" s="793" t="s">
        <v>61</v>
      </c>
      <c r="L53" s="793" t="s">
        <v>59</v>
      </c>
      <c r="M53" s="807" t="s">
        <v>58</v>
      </c>
      <c r="N53" s="806" t="s">
        <v>59</v>
      </c>
      <c r="O53" s="804">
        <f t="shared" si="58"/>
        <v>0</v>
      </c>
      <c r="P53" s="421"/>
      <c r="Q53" s="423">
        <f t="shared" si="5"/>
        <v>23</v>
      </c>
      <c r="R53" s="794">
        <v>8</v>
      </c>
      <c r="S53" s="425"/>
      <c r="T53" s="426"/>
      <c r="U53" s="427"/>
      <c r="V53" s="428" t="s">
        <v>62</v>
      </c>
      <c r="W53" s="429">
        <f t="shared" si="110"/>
        <v>10</v>
      </c>
      <c r="X53" s="429">
        <f t="shared" si="111"/>
        <v>8</v>
      </c>
      <c r="Y53" s="429">
        <f t="shared" si="112"/>
        <v>8</v>
      </c>
      <c r="Z53" s="429">
        <f t="shared" si="113"/>
        <v>9</v>
      </c>
      <c r="AA53" s="429">
        <f t="shared" si="114"/>
        <v>8</v>
      </c>
      <c r="AB53" s="429">
        <f t="shared" si="115"/>
        <v>7</v>
      </c>
      <c r="AC53" s="429">
        <f t="shared" si="116"/>
        <v>10</v>
      </c>
      <c r="AD53" s="429">
        <f t="shared" si="117"/>
        <v>7</v>
      </c>
      <c r="AE53" s="429"/>
      <c r="AF53" s="429"/>
      <c r="AG53" s="430">
        <f t="shared" si="118"/>
        <v>192</v>
      </c>
      <c r="AH53" s="430">
        <f t="shared" si="119"/>
        <v>23</v>
      </c>
      <c r="AI53" s="431">
        <f t="shared" si="7"/>
        <v>8.34782608695652</v>
      </c>
      <c r="AJ53" s="408" t="str">
        <f t="shared" si="120"/>
        <v>P</v>
      </c>
      <c r="AK53" s="408">
        <f t="shared" si="8"/>
        <v>0</v>
      </c>
      <c r="AL53" s="408">
        <f t="shared" si="9"/>
        <v>0</v>
      </c>
      <c r="AM53" s="408">
        <f t="shared" si="10"/>
        <v>0</v>
      </c>
      <c r="AN53" s="408">
        <f t="shared" si="11"/>
        <v>0</v>
      </c>
      <c r="AO53" s="408">
        <f t="shared" si="12"/>
        <v>0</v>
      </c>
      <c r="AP53" s="408">
        <f t="shared" si="13"/>
        <v>0</v>
      </c>
      <c r="AQ53" s="408">
        <f t="shared" si="14"/>
        <v>1</v>
      </c>
      <c r="AR53" s="6"/>
      <c r="AS53" s="408">
        <f t="shared" si="15"/>
        <v>0</v>
      </c>
      <c r="AT53" s="408">
        <f t="shared" si="16"/>
        <v>0</v>
      </c>
      <c r="AU53" s="408">
        <f t="shared" si="17"/>
        <v>0</v>
      </c>
      <c r="AV53" s="408">
        <f t="shared" si="18"/>
        <v>0</v>
      </c>
      <c r="AW53" s="408">
        <f t="shared" si="19"/>
        <v>0</v>
      </c>
      <c r="AX53" s="408">
        <f t="shared" si="20"/>
        <v>0</v>
      </c>
      <c r="AY53" s="408" t="str">
        <f t="shared" si="21"/>
        <v>P</v>
      </c>
      <c r="AZ53" s="409" t="str">
        <f t="shared" si="22"/>
        <v>HF</v>
      </c>
      <c r="BA53" s="409" t="str">
        <f t="shared" si="23"/>
        <v>HFT</v>
      </c>
      <c r="BB53" s="409" t="str">
        <f t="shared" si="24"/>
        <v>#</v>
      </c>
      <c r="BC53" s="409" t="str">
        <f t="shared" si="25"/>
        <v>P</v>
      </c>
      <c r="BD53" s="409" t="str">
        <f t="shared" si="26"/>
        <v>#</v>
      </c>
      <c r="BE53" s="409" t="str">
        <f t="shared" si="27"/>
        <v>#</v>
      </c>
      <c r="BF53" s="409"/>
      <c r="BG53" s="409" t="str">
        <f t="shared" si="28"/>
        <v>#</v>
      </c>
      <c r="BH53" s="409">
        <f t="shared" si="29"/>
        <v>0</v>
      </c>
      <c r="BI53" s="409" t="str">
        <f t="shared" si="30"/>
        <v>#</v>
      </c>
      <c r="BJ53" s="409" t="str">
        <f t="shared" si="31"/>
        <v>#</v>
      </c>
      <c r="BK53" s="409" t="str">
        <f t="shared" si="32"/>
        <v>#</v>
      </c>
      <c r="BL53" s="409">
        <f t="shared" si="33"/>
        <v>0</v>
      </c>
      <c r="BM53" s="7"/>
      <c r="BN53" s="7"/>
      <c r="BO53" s="7"/>
      <c r="BP53" s="409" t="str">
        <f t="shared" si="34"/>
        <v>#</v>
      </c>
      <c r="BQ53" s="409" t="str">
        <f t="shared" si="35"/>
        <v>P</v>
      </c>
      <c r="BR53" s="409" t="str">
        <f t="shared" si="36"/>
        <v>#</v>
      </c>
      <c r="BS53" s="409" t="str">
        <f t="shared" si="37"/>
        <v>#</v>
      </c>
      <c r="BT53" s="409" t="str">
        <f t="shared" si="38"/>
        <v>#</v>
      </c>
      <c r="BU53" s="409" t="str">
        <f t="shared" si="39"/>
        <v>#</v>
      </c>
      <c r="BV53" s="409" t="str">
        <f t="shared" si="40"/>
        <v>#</v>
      </c>
      <c r="BW53" s="409" t="str">
        <f t="shared" si="41"/>
        <v>#</v>
      </c>
      <c r="BX53" s="409"/>
      <c r="BY53" s="409" t="str">
        <f t="shared" si="42"/>
        <v>#</v>
      </c>
      <c r="BZ53" s="409">
        <f t="shared" si="43"/>
        <v>0</v>
      </c>
      <c r="CA53" s="409" t="str">
        <f t="shared" si="44"/>
        <v>#</v>
      </c>
      <c r="CB53" s="409" t="str">
        <f t="shared" si="45"/>
        <v>#</v>
      </c>
      <c r="CC53" s="409" t="str">
        <f t="shared" si="46"/>
        <v>#</v>
      </c>
      <c r="CD53" s="409" t="str">
        <f t="shared" si="47"/>
        <v>#</v>
      </c>
      <c r="CE53" s="409" t="str">
        <f t="shared" si="48"/>
        <v>#</v>
      </c>
      <c r="CF53" s="409" t="str">
        <f t="shared" si="49"/>
        <v>#</v>
      </c>
      <c r="CG53" s="409" t="str">
        <f t="shared" si="50"/>
        <v>#</v>
      </c>
      <c r="CH53" s="409">
        <f t="shared" si="51"/>
        <v>0</v>
      </c>
      <c r="CI53" s="7"/>
      <c r="CJ53" s="7"/>
      <c r="CK53" s="409" t="str">
        <f t="shared" si="121"/>
        <v> </v>
      </c>
      <c r="CL53" s="409" t="str">
        <f t="shared" si="122"/>
        <v> </v>
      </c>
      <c r="CM53" s="409" t="str">
        <f t="shared" si="123"/>
        <v> </v>
      </c>
      <c r="CN53" s="409" t="str">
        <f t="shared" si="124"/>
        <v> </v>
      </c>
      <c r="CO53" s="409" t="str">
        <f t="shared" si="125"/>
        <v> </v>
      </c>
      <c r="CP53" s="409" t="str">
        <f t="shared" si="126"/>
        <v> </v>
      </c>
      <c r="CQ53" s="409" t="str">
        <f t="shared" si="127"/>
        <v> </v>
      </c>
      <c r="CR53" s="409" t="str">
        <f t="shared" si="128"/>
        <v> </v>
      </c>
      <c r="CS53" s="409"/>
      <c r="CT53" s="409">
        <f t="shared" si="52"/>
        <v>0</v>
      </c>
      <c r="CU53" s="409">
        <f t="shared" ref="CU53:CW53" si="141">A53</f>
        <v>46</v>
      </c>
      <c r="CV53" s="372" t="str">
        <f t="shared" si="141"/>
        <v>24IT0046</v>
      </c>
      <c r="CW53" s="432" t="str">
        <f t="shared" si="141"/>
        <v>HARINI PRIYA R</v>
      </c>
      <c r="CX53" s="433" t="str">
        <f t="shared" si="54"/>
        <v>        </v>
      </c>
      <c r="CY53" s="409">
        <f t="shared" si="55"/>
        <v>0</v>
      </c>
      <c r="CZ53" s="7"/>
      <c r="DA53" s="409">
        <f t="shared" si="56"/>
        <v>0</v>
      </c>
      <c r="DB53" s="409" t="str">
        <f t="shared" si="57"/>
        <v>#</v>
      </c>
      <c r="DC53" s="7"/>
      <c r="DD53" s="7"/>
      <c r="DE53" s="7"/>
    </row>
    <row r="54" ht="24.75" customHeight="1" spans="1:109">
      <c r="A54" s="413">
        <v>47</v>
      </c>
      <c r="B54" s="790" t="s">
        <v>157</v>
      </c>
      <c r="C54" s="791" t="s">
        <v>158</v>
      </c>
      <c r="D54" s="787" t="s">
        <v>41</v>
      </c>
      <c r="E54" s="787" t="s">
        <v>55</v>
      </c>
      <c r="F54" s="788"/>
      <c r="G54" s="792" t="s">
        <v>58</v>
      </c>
      <c r="H54" s="793" t="s">
        <v>61</v>
      </c>
      <c r="I54" s="793" t="s">
        <v>61</v>
      </c>
      <c r="J54" s="793" t="s">
        <v>60</v>
      </c>
      <c r="K54" s="793" t="s">
        <v>61</v>
      </c>
      <c r="L54" s="793" t="s">
        <v>59</v>
      </c>
      <c r="M54" s="807" t="s">
        <v>58</v>
      </c>
      <c r="N54" s="806" t="s">
        <v>59</v>
      </c>
      <c r="O54" s="804">
        <f t="shared" si="58"/>
        <v>0</v>
      </c>
      <c r="P54" s="421"/>
      <c r="Q54" s="423">
        <f t="shared" si="5"/>
        <v>23</v>
      </c>
      <c r="R54" s="794">
        <v>8</v>
      </c>
      <c r="S54" s="425"/>
      <c r="T54" s="426"/>
      <c r="U54" s="427"/>
      <c r="V54" s="428" t="s">
        <v>62</v>
      </c>
      <c r="W54" s="429">
        <f t="shared" si="110"/>
        <v>10</v>
      </c>
      <c r="X54" s="429">
        <f t="shared" si="111"/>
        <v>8</v>
      </c>
      <c r="Y54" s="429">
        <f t="shared" si="112"/>
        <v>8</v>
      </c>
      <c r="Z54" s="429">
        <f t="shared" si="113"/>
        <v>9</v>
      </c>
      <c r="AA54" s="429">
        <f t="shared" si="114"/>
        <v>8</v>
      </c>
      <c r="AB54" s="429">
        <f t="shared" si="115"/>
        <v>7</v>
      </c>
      <c r="AC54" s="429">
        <f t="shared" si="116"/>
        <v>10</v>
      </c>
      <c r="AD54" s="429">
        <f t="shared" si="117"/>
        <v>7</v>
      </c>
      <c r="AE54" s="429"/>
      <c r="AF54" s="429"/>
      <c r="AG54" s="430">
        <f t="shared" si="118"/>
        <v>192</v>
      </c>
      <c r="AH54" s="430">
        <f t="shared" si="119"/>
        <v>23</v>
      </c>
      <c r="AI54" s="431">
        <f t="shared" si="7"/>
        <v>8.34782608695652</v>
      </c>
      <c r="AJ54" s="408" t="str">
        <f t="shared" si="120"/>
        <v>P</v>
      </c>
      <c r="AK54" s="408">
        <f t="shared" si="8"/>
        <v>0</v>
      </c>
      <c r="AL54" s="408">
        <f t="shared" si="9"/>
        <v>0</v>
      </c>
      <c r="AM54" s="408">
        <f t="shared" si="10"/>
        <v>0</v>
      </c>
      <c r="AN54" s="408">
        <f t="shared" si="11"/>
        <v>0</v>
      </c>
      <c r="AO54" s="408">
        <f t="shared" si="12"/>
        <v>0</v>
      </c>
      <c r="AP54" s="408">
        <f t="shared" si="13"/>
        <v>0</v>
      </c>
      <c r="AQ54" s="408">
        <f t="shared" si="14"/>
        <v>1</v>
      </c>
      <c r="AR54" s="6"/>
      <c r="AS54" s="408">
        <f t="shared" si="15"/>
        <v>0</v>
      </c>
      <c r="AT54" s="408">
        <f t="shared" si="16"/>
        <v>0</v>
      </c>
      <c r="AU54" s="408">
        <f t="shared" si="17"/>
        <v>0</v>
      </c>
      <c r="AV54" s="408">
        <f t="shared" si="18"/>
        <v>0</v>
      </c>
      <c r="AW54" s="408">
        <f t="shared" si="19"/>
        <v>0</v>
      </c>
      <c r="AX54" s="408">
        <f t="shared" si="20"/>
        <v>0</v>
      </c>
      <c r="AY54" s="408" t="str">
        <f t="shared" si="21"/>
        <v>P</v>
      </c>
      <c r="AZ54" s="409" t="str">
        <f t="shared" si="22"/>
        <v>DM</v>
      </c>
      <c r="BA54" s="409" t="str">
        <f t="shared" si="23"/>
        <v>DMT</v>
      </c>
      <c r="BB54" s="409" t="str">
        <f t="shared" si="24"/>
        <v>#</v>
      </c>
      <c r="BC54" s="409" t="str">
        <f t="shared" si="25"/>
        <v>#</v>
      </c>
      <c r="BD54" s="409" t="str">
        <f t="shared" si="26"/>
        <v>P</v>
      </c>
      <c r="BE54" s="409" t="str">
        <f t="shared" si="27"/>
        <v>#</v>
      </c>
      <c r="BF54" s="409"/>
      <c r="BG54" s="409" t="str">
        <f t="shared" si="28"/>
        <v>#</v>
      </c>
      <c r="BH54" s="409" t="str">
        <f t="shared" si="29"/>
        <v>#</v>
      </c>
      <c r="BI54" s="409">
        <f t="shared" si="30"/>
        <v>0</v>
      </c>
      <c r="BJ54" s="409" t="str">
        <f t="shared" si="31"/>
        <v>#</v>
      </c>
      <c r="BK54" s="409">
        <f t="shared" si="32"/>
        <v>0</v>
      </c>
      <c r="BL54" s="409" t="str">
        <f t="shared" si="33"/>
        <v>#</v>
      </c>
      <c r="BM54" s="7"/>
      <c r="BN54" s="7"/>
      <c r="BO54" s="7"/>
      <c r="BP54" s="409" t="str">
        <f t="shared" si="34"/>
        <v>#</v>
      </c>
      <c r="BQ54" s="409" t="str">
        <f t="shared" si="35"/>
        <v>#</v>
      </c>
      <c r="BR54" s="409" t="str">
        <f t="shared" si="36"/>
        <v>P</v>
      </c>
      <c r="BS54" s="409" t="str">
        <f t="shared" si="37"/>
        <v>#</v>
      </c>
      <c r="BT54" s="409" t="str">
        <f t="shared" si="38"/>
        <v>#</v>
      </c>
      <c r="BU54" s="409" t="str">
        <f t="shared" si="39"/>
        <v>#</v>
      </c>
      <c r="BV54" s="409" t="str">
        <f t="shared" si="40"/>
        <v>#</v>
      </c>
      <c r="BW54" s="409" t="str">
        <f t="shared" si="41"/>
        <v>#</v>
      </c>
      <c r="BX54" s="409"/>
      <c r="BY54" s="409" t="str">
        <f t="shared" si="42"/>
        <v>#</v>
      </c>
      <c r="BZ54" s="409" t="str">
        <f t="shared" si="43"/>
        <v>#</v>
      </c>
      <c r="CA54" s="409">
        <f t="shared" si="44"/>
        <v>0</v>
      </c>
      <c r="CB54" s="409" t="str">
        <f t="shared" si="45"/>
        <v>#</v>
      </c>
      <c r="CC54" s="409" t="str">
        <f t="shared" si="46"/>
        <v>#</v>
      </c>
      <c r="CD54" s="409" t="str">
        <f t="shared" si="47"/>
        <v>#</v>
      </c>
      <c r="CE54" s="409" t="str">
        <f t="shared" si="48"/>
        <v>#</v>
      </c>
      <c r="CF54" s="409" t="str">
        <f t="shared" si="49"/>
        <v>#</v>
      </c>
      <c r="CG54" s="409">
        <f t="shared" si="50"/>
        <v>0</v>
      </c>
      <c r="CH54" s="409" t="str">
        <f t="shared" si="51"/>
        <v>#</v>
      </c>
      <c r="CI54" s="7"/>
      <c r="CJ54" s="7"/>
      <c r="CK54" s="409" t="str">
        <f t="shared" si="121"/>
        <v> </v>
      </c>
      <c r="CL54" s="409" t="str">
        <f t="shared" si="122"/>
        <v> </v>
      </c>
      <c r="CM54" s="409" t="str">
        <f t="shared" si="123"/>
        <v> </v>
      </c>
      <c r="CN54" s="409" t="str">
        <f t="shared" si="124"/>
        <v> </v>
      </c>
      <c r="CO54" s="409" t="str">
        <f t="shared" si="125"/>
        <v> </v>
      </c>
      <c r="CP54" s="409" t="str">
        <f t="shared" si="126"/>
        <v> </v>
      </c>
      <c r="CQ54" s="409" t="str">
        <f t="shared" si="127"/>
        <v> </v>
      </c>
      <c r="CR54" s="409" t="str">
        <f t="shared" si="128"/>
        <v> </v>
      </c>
      <c r="CS54" s="409"/>
      <c r="CT54" s="409">
        <f t="shared" si="52"/>
        <v>0</v>
      </c>
      <c r="CU54" s="409">
        <f t="shared" ref="CU54:CW54" si="142">A54</f>
        <v>47</v>
      </c>
      <c r="CV54" s="372" t="str">
        <f t="shared" si="142"/>
        <v>24IT0047</v>
      </c>
      <c r="CW54" s="432" t="str">
        <f t="shared" si="142"/>
        <v>HARIPANDI N</v>
      </c>
      <c r="CX54" s="433" t="str">
        <f t="shared" si="54"/>
        <v>        </v>
      </c>
      <c r="CY54" s="409">
        <f t="shared" si="55"/>
        <v>0</v>
      </c>
      <c r="CZ54" s="7"/>
      <c r="DA54" s="409" t="str">
        <f t="shared" si="56"/>
        <v>#</v>
      </c>
      <c r="DB54" s="409">
        <f t="shared" si="57"/>
        <v>0</v>
      </c>
      <c r="DC54" s="7"/>
      <c r="DD54" s="7"/>
      <c r="DE54" s="7"/>
    </row>
    <row r="55" ht="24.75" customHeight="1" spans="1:109">
      <c r="A55" s="413">
        <v>48</v>
      </c>
      <c r="B55" s="790" t="s">
        <v>159</v>
      </c>
      <c r="C55" s="791" t="s">
        <v>160</v>
      </c>
      <c r="D55" s="787" t="s">
        <v>42</v>
      </c>
      <c r="E55" s="787" t="s">
        <v>55</v>
      </c>
      <c r="F55" s="788"/>
      <c r="G55" s="792" t="s">
        <v>58</v>
      </c>
      <c r="H55" s="793" t="s">
        <v>61</v>
      </c>
      <c r="I55" s="793" t="s">
        <v>58</v>
      </c>
      <c r="J55" s="793" t="s">
        <v>60</v>
      </c>
      <c r="K55" s="793" t="s">
        <v>60</v>
      </c>
      <c r="L55" s="793" t="s">
        <v>61</v>
      </c>
      <c r="M55" s="807" t="s">
        <v>58</v>
      </c>
      <c r="N55" s="806" t="s">
        <v>59</v>
      </c>
      <c r="O55" s="804">
        <f t="shared" si="58"/>
        <v>0</v>
      </c>
      <c r="P55" s="421"/>
      <c r="Q55" s="423">
        <f t="shared" si="5"/>
        <v>23</v>
      </c>
      <c r="R55" s="795">
        <v>8.64</v>
      </c>
      <c r="S55" s="425"/>
      <c r="T55" s="426"/>
      <c r="U55" s="427"/>
      <c r="V55" s="428" t="s">
        <v>62</v>
      </c>
      <c r="W55" s="429">
        <f t="shared" si="110"/>
        <v>10</v>
      </c>
      <c r="X55" s="429">
        <f t="shared" si="111"/>
        <v>8</v>
      </c>
      <c r="Y55" s="429">
        <f t="shared" si="112"/>
        <v>10</v>
      </c>
      <c r="Z55" s="429">
        <f t="shared" si="113"/>
        <v>9</v>
      </c>
      <c r="AA55" s="429">
        <f t="shared" si="114"/>
        <v>9</v>
      </c>
      <c r="AB55" s="429">
        <f t="shared" si="115"/>
        <v>8</v>
      </c>
      <c r="AC55" s="429">
        <f t="shared" si="116"/>
        <v>10</v>
      </c>
      <c r="AD55" s="429">
        <f t="shared" si="117"/>
        <v>7</v>
      </c>
      <c r="AE55" s="429"/>
      <c r="AF55" s="429"/>
      <c r="AG55" s="430">
        <f t="shared" si="118"/>
        <v>204</v>
      </c>
      <c r="AH55" s="430">
        <f t="shared" si="119"/>
        <v>23</v>
      </c>
      <c r="AI55" s="431">
        <f t="shared" si="7"/>
        <v>8.8695652173913</v>
      </c>
      <c r="AJ55" s="408" t="str">
        <f t="shared" si="120"/>
        <v>P</v>
      </c>
      <c r="AK55" s="408">
        <f t="shared" si="8"/>
        <v>0</v>
      </c>
      <c r="AL55" s="408">
        <f t="shared" si="9"/>
        <v>0</v>
      </c>
      <c r="AM55" s="408">
        <f t="shared" si="10"/>
        <v>0</v>
      </c>
      <c r="AN55" s="408">
        <f t="shared" si="11"/>
        <v>0</v>
      </c>
      <c r="AO55" s="408">
        <f t="shared" si="12"/>
        <v>0</v>
      </c>
      <c r="AP55" s="408">
        <f t="shared" si="13"/>
        <v>0</v>
      </c>
      <c r="AQ55" s="408">
        <f t="shared" si="14"/>
        <v>1</v>
      </c>
      <c r="AR55" s="6"/>
      <c r="AS55" s="408">
        <f t="shared" si="15"/>
        <v>0</v>
      </c>
      <c r="AT55" s="408">
        <f t="shared" si="16"/>
        <v>0</v>
      </c>
      <c r="AU55" s="408">
        <f t="shared" si="17"/>
        <v>0</v>
      </c>
      <c r="AV55" s="408">
        <f t="shared" si="18"/>
        <v>0</v>
      </c>
      <c r="AW55" s="408">
        <f t="shared" si="19"/>
        <v>0</v>
      </c>
      <c r="AX55" s="408">
        <f t="shared" si="20"/>
        <v>0</v>
      </c>
      <c r="AY55" s="408" t="str">
        <f t="shared" si="21"/>
        <v>P</v>
      </c>
      <c r="AZ55" s="409" t="str">
        <f t="shared" si="22"/>
        <v>DF</v>
      </c>
      <c r="BA55" s="409" t="str">
        <f t="shared" si="23"/>
        <v>DFT</v>
      </c>
      <c r="BB55" s="409" t="str">
        <f t="shared" si="24"/>
        <v>#</v>
      </c>
      <c r="BC55" s="409" t="str">
        <f t="shared" si="25"/>
        <v>#</v>
      </c>
      <c r="BD55" s="409" t="str">
        <f t="shared" si="26"/>
        <v>#</v>
      </c>
      <c r="BE55" s="409" t="str">
        <f t="shared" si="27"/>
        <v>P</v>
      </c>
      <c r="BF55" s="409"/>
      <c r="BG55" s="409" t="str">
        <f t="shared" si="28"/>
        <v>#</v>
      </c>
      <c r="BH55" s="409" t="str">
        <f t="shared" si="29"/>
        <v>#</v>
      </c>
      <c r="BI55" s="409" t="str">
        <f t="shared" si="30"/>
        <v>#</v>
      </c>
      <c r="BJ55" s="409">
        <f t="shared" si="31"/>
        <v>0</v>
      </c>
      <c r="BK55" s="409" t="str">
        <f t="shared" si="32"/>
        <v>#</v>
      </c>
      <c r="BL55" s="409">
        <f t="shared" si="33"/>
        <v>0</v>
      </c>
      <c r="BM55" s="7"/>
      <c r="BN55" s="7"/>
      <c r="BO55" s="7"/>
      <c r="BP55" s="409" t="str">
        <f t="shared" si="34"/>
        <v>#</v>
      </c>
      <c r="BQ55" s="409" t="str">
        <f t="shared" si="35"/>
        <v>#</v>
      </c>
      <c r="BR55" s="409" t="str">
        <f t="shared" si="36"/>
        <v>#</v>
      </c>
      <c r="BS55" s="409" t="str">
        <f t="shared" si="37"/>
        <v>P</v>
      </c>
      <c r="BT55" s="409" t="str">
        <f t="shared" si="38"/>
        <v>#</v>
      </c>
      <c r="BU55" s="409" t="str">
        <f t="shared" si="39"/>
        <v>#</v>
      </c>
      <c r="BV55" s="409" t="str">
        <f t="shared" si="40"/>
        <v>#</v>
      </c>
      <c r="BW55" s="409" t="str">
        <f t="shared" si="41"/>
        <v>#</v>
      </c>
      <c r="BX55" s="409"/>
      <c r="BY55" s="409" t="str">
        <f t="shared" si="42"/>
        <v>#</v>
      </c>
      <c r="BZ55" s="409" t="str">
        <f t="shared" si="43"/>
        <v>#</v>
      </c>
      <c r="CA55" s="409" t="str">
        <f t="shared" si="44"/>
        <v>#</v>
      </c>
      <c r="CB55" s="409">
        <f t="shared" si="45"/>
        <v>0</v>
      </c>
      <c r="CC55" s="409" t="str">
        <f t="shared" si="46"/>
        <v>#</v>
      </c>
      <c r="CD55" s="409" t="str">
        <f t="shared" si="47"/>
        <v>#</v>
      </c>
      <c r="CE55" s="409" t="str">
        <f t="shared" si="48"/>
        <v>#</v>
      </c>
      <c r="CF55" s="409" t="str">
        <f t="shared" si="49"/>
        <v>#</v>
      </c>
      <c r="CG55" s="409" t="str">
        <f t="shared" si="50"/>
        <v>#</v>
      </c>
      <c r="CH55" s="409">
        <f t="shared" si="51"/>
        <v>0</v>
      </c>
      <c r="CI55" s="7"/>
      <c r="CJ55" s="7"/>
      <c r="CK55" s="409" t="str">
        <f t="shared" si="121"/>
        <v> </v>
      </c>
      <c r="CL55" s="409" t="str">
        <f t="shared" si="122"/>
        <v> </v>
      </c>
      <c r="CM55" s="409" t="str">
        <f t="shared" si="123"/>
        <v> </v>
      </c>
      <c r="CN55" s="409" t="str">
        <f t="shared" si="124"/>
        <v> </v>
      </c>
      <c r="CO55" s="409" t="str">
        <f t="shared" si="125"/>
        <v> </v>
      </c>
      <c r="CP55" s="409" t="str">
        <f t="shared" si="126"/>
        <v> </v>
      </c>
      <c r="CQ55" s="409" t="str">
        <f t="shared" si="127"/>
        <v> </v>
      </c>
      <c r="CR55" s="409" t="str">
        <f t="shared" si="128"/>
        <v> </v>
      </c>
      <c r="CS55" s="409"/>
      <c r="CT55" s="409">
        <f t="shared" si="52"/>
        <v>0</v>
      </c>
      <c r="CU55" s="409">
        <f t="shared" ref="CU55:CW55" si="143">A55</f>
        <v>48</v>
      </c>
      <c r="CV55" s="372" t="str">
        <f t="shared" si="143"/>
        <v>24IT0049</v>
      </c>
      <c r="CW55" s="432" t="str">
        <f t="shared" si="143"/>
        <v>HARISHMA E</v>
      </c>
      <c r="CX55" s="433" t="str">
        <f t="shared" si="54"/>
        <v>        </v>
      </c>
      <c r="CY55" s="409">
        <f t="shared" si="55"/>
        <v>0</v>
      </c>
      <c r="CZ55" s="7"/>
      <c r="DA55" s="409" t="str">
        <f t="shared" si="56"/>
        <v>#</v>
      </c>
      <c r="DB55" s="409">
        <f t="shared" si="57"/>
        <v>0</v>
      </c>
      <c r="DC55" s="7"/>
      <c r="DD55" s="7"/>
      <c r="DE55" s="7"/>
    </row>
    <row r="56" ht="24.75" customHeight="1" spans="1:109">
      <c r="A56" s="413">
        <v>49</v>
      </c>
      <c r="B56" s="790" t="s">
        <v>161</v>
      </c>
      <c r="C56" s="791" t="s">
        <v>162</v>
      </c>
      <c r="D56" s="787" t="s">
        <v>42</v>
      </c>
      <c r="E56" s="798" t="s">
        <v>54</v>
      </c>
      <c r="F56" s="788"/>
      <c r="G56" s="792" t="s">
        <v>58</v>
      </c>
      <c r="H56" s="793" t="s">
        <v>61</v>
      </c>
      <c r="I56" s="793" t="s">
        <v>60</v>
      </c>
      <c r="J56" s="793" t="s">
        <v>60</v>
      </c>
      <c r="K56" s="793" t="s">
        <v>60</v>
      </c>
      <c r="L56" s="793" t="s">
        <v>59</v>
      </c>
      <c r="M56" s="807" t="s">
        <v>58</v>
      </c>
      <c r="N56" s="806" t="s">
        <v>61</v>
      </c>
      <c r="O56" s="804">
        <f t="shared" si="58"/>
        <v>0</v>
      </c>
      <c r="P56" s="421"/>
      <c r="Q56" s="423">
        <f t="shared" si="5"/>
        <v>23</v>
      </c>
      <c r="R56" s="794">
        <v>8.48</v>
      </c>
      <c r="S56" s="425"/>
      <c r="T56" s="426"/>
      <c r="U56" s="427"/>
      <c r="V56" s="428" t="s">
        <v>62</v>
      </c>
      <c r="W56" s="429">
        <f t="shared" si="110"/>
        <v>10</v>
      </c>
      <c r="X56" s="429">
        <f t="shared" si="111"/>
        <v>8</v>
      </c>
      <c r="Y56" s="429">
        <f t="shared" si="112"/>
        <v>9</v>
      </c>
      <c r="Z56" s="429">
        <f t="shared" si="113"/>
        <v>9</v>
      </c>
      <c r="AA56" s="429">
        <f t="shared" si="114"/>
        <v>9</v>
      </c>
      <c r="AB56" s="429">
        <f t="shared" si="115"/>
        <v>7</v>
      </c>
      <c r="AC56" s="429">
        <f t="shared" si="116"/>
        <v>10</v>
      </c>
      <c r="AD56" s="429">
        <f t="shared" si="117"/>
        <v>8</v>
      </c>
      <c r="AE56" s="429"/>
      <c r="AF56" s="429"/>
      <c r="AG56" s="430">
        <f t="shared" si="118"/>
        <v>202</v>
      </c>
      <c r="AH56" s="430">
        <f t="shared" si="119"/>
        <v>23</v>
      </c>
      <c r="AI56" s="431">
        <f t="shared" si="7"/>
        <v>8.78260869565217</v>
      </c>
      <c r="AJ56" s="408" t="str">
        <f t="shared" si="120"/>
        <v>P</v>
      </c>
      <c r="AK56" s="408">
        <f t="shared" si="8"/>
        <v>0</v>
      </c>
      <c r="AL56" s="408">
        <f t="shared" si="9"/>
        <v>0</v>
      </c>
      <c r="AM56" s="408">
        <f t="shared" si="10"/>
        <v>0</v>
      </c>
      <c r="AN56" s="408">
        <f t="shared" si="11"/>
        <v>0</v>
      </c>
      <c r="AO56" s="408">
        <f t="shared" si="12"/>
        <v>0</v>
      </c>
      <c r="AP56" s="408">
        <f t="shared" si="13"/>
        <v>0</v>
      </c>
      <c r="AQ56" s="408">
        <f t="shared" si="14"/>
        <v>1</v>
      </c>
      <c r="AR56" s="6"/>
      <c r="AS56" s="408">
        <f t="shared" si="15"/>
        <v>0</v>
      </c>
      <c r="AT56" s="408">
        <f t="shared" si="16"/>
        <v>0</v>
      </c>
      <c r="AU56" s="408">
        <f t="shared" si="17"/>
        <v>0</v>
      </c>
      <c r="AV56" s="408">
        <f t="shared" si="18"/>
        <v>0</v>
      </c>
      <c r="AW56" s="408">
        <f t="shared" si="19"/>
        <v>0</v>
      </c>
      <c r="AX56" s="408">
        <f t="shared" si="20"/>
        <v>0</v>
      </c>
      <c r="AY56" s="408" t="str">
        <f t="shared" si="21"/>
        <v>P</v>
      </c>
      <c r="AZ56" s="409" t="str">
        <f t="shared" si="22"/>
        <v>HF</v>
      </c>
      <c r="BA56" s="409" t="str">
        <f t="shared" si="23"/>
        <v>HFT</v>
      </c>
      <c r="BB56" s="409" t="str">
        <f t="shared" si="24"/>
        <v>#</v>
      </c>
      <c r="BC56" s="409" t="str">
        <f t="shared" si="25"/>
        <v>P</v>
      </c>
      <c r="BD56" s="409" t="str">
        <f t="shared" si="26"/>
        <v>#</v>
      </c>
      <c r="BE56" s="409" t="str">
        <f t="shared" si="27"/>
        <v>#</v>
      </c>
      <c r="BF56" s="409"/>
      <c r="BG56" s="409" t="str">
        <f t="shared" si="28"/>
        <v>#</v>
      </c>
      <c r="BH56" s="409">
        <f t="shared" si="29"/>
        <v>0</v>
      </c>
      <c r="BI56" s="409" t="str">
        <f t="shared" si="30"/>
        <v>#</v>
      </c>
      <c r="BJ56" s="409" t="str">
        <f t="shared" si="31"/>
        <v>#</v>
      </c>
      <c r="BK56" s="409" t="str">
        <f t="shared" si="32"/>
        <v>#</v>
      </c>
      <c r="BL56" s="409">
        <f t="shared" si="33"/>
        <v>0</v>
      </c>
      <c r="BM56" s="7"/>
      <c r="BN56" s="7"/>
      <c r="BO56" s="7"/>
      <c r="BP56" s="409" t="str">
        <f t="shared" si="34"/>
        <v>#</v>
      </c>
      <c r="BQ56" s="409" t="str">
        <f t="shared" si="35"/>
        <v>P</v>
      </c>
      <c r="BR56" s="409" t="str">
        <f t="shared" si="36"/>
        <v>#</v>
      </c>
      <c r="BS56" s="409" t="str">
        <f t="shared" si="37"/>
        <v>#</v>
      </c>
      <c r="BT56" s="409" t="str">
        <f t="shared" si="38"/>
        <v>#</v>
      </c>
      <c r="BU56" s="409" t="str">
        <f t="shared" si="39"/>
        <v>#</v>
      </c>
      <c r="BV56" s="409" t="str">
        <f t="shared" si="40"/>
        <v>#</v>
      </c>
      <c r="BW56" s="409" t="str">
        <f t="shared" si="41"/>
        <v>#</v>
      </c>
      <c r="BX56" s="409"/>
      <c r="BY56" s="409" t="str">
        <f t="shared" si="42"/>
        <v>#</v>
      </c>
      <c r="BZ56" s="409">
        <f t="shared" si="43"/>
        <v>0</v>
      </c>
      <c r="CA56" s="409" t="str">
        <f t="shared" si="44"/>
        <v>#</v>
      </c>
      <c r="CB56" s="409" t="str">
        <f t="shared" si="45"/>
        <v>#</v>
      </c>
      <c r="CC56" s="409" t="str">
        <f t="shared" si="46"/>
        <v>#</v>
      </c>
      <c r="CD56" s="409" t="str">
        <f t="shared" si="47"/>
        <v>#</v>
      </c>
      <c r="CE56" s="409" t="str">
        <f t="shared" si="48"/>
        <v>#</v>
      </c>
      <c r="CF56" s="409" t="str">
        <f t="shared" si="49"/>
        <v>#</v>
      </c>
      <c r="CG56" s="409" t="str">
        <f t="shared" si="50"/>
        <v>#</v>
      </c>
      <c r="CH56" s="409">
        <f t="shared" si="51"/>
        <v>0</v>
      </c>
      <c r="CI56" s="7"/>
      <c r="CJ56" s="7"/>
      <c r="CK56" s="409" t="str">
        <f t="shared" si="121"/>
        <v> </v>
      </c>
      <c r="CL56" s="409" t="str">
        <f t="shared" si="122"/>
        <v> </v>
      </c>
      <c r="CM56" s="409" t="str">
        <f t="shared" si="123"/>
        <v> </v>
      </c>
      <c r="CN56" s="409" t="str">
        <f t="shared" si="124"/>
        <v> </v>
      </c>
      <c r="CO56" s="409" t="str">
        <f t="shared" si="125"/>
        <v> </v>
      </c>
      <c r="CP56" s="409" t="str">
        <f t="shared" si="126"/>
        <v> </v>
      </c>
      <c r="CQ56" s="409" t="str">
        <f t="shared" si="127"/>
        <v> </v>
      </c>
      <c r="CR56" s="409" t="str">
        <f t="shared" si="128"/>
        <v> </v>
      </c>
      <c r="CS56" s="409"/>
      <c r="CT56" s="409">
        <f t="shared" si="52"/>
        <v>0</v>
      </c>
      <c r="CU56" s="409">
        <f t="shared" ref="CU56:CW56" si="144">A56</f>
        <v>49</v>
      </c>
      <c r="CV56" s="372" t="str">
        <f t="shared" si="144"/>
        <v>24IT0050</v>
      </c>
      <c r="CW56" s="432" t="str">
        <f t="shared" si="144"/>
        <v>IVANJALIN JEROSHA J S</v>
      </c>
      <c r="CX56" s="433" t="str">
        <f t="shared" si="54"/>
        <v>        </v>
      </c>
      <c r="CY56" s="409">
        <f t="shared" si="55"/>
        <v>0</v>
      </c>
      <c r="CZ56" s="7"/>
      <c r="DA56" s="409">
        <f t="shared" si="56"/>
        <v>0</v>
      </c>
      <c r="DB56" s="409" t="str">
        <f t="shared" si="57"/>
        <v>#</v>
      </c>
      <c r="DC56" s="7"/>
      <c r="DD56" s="7"/>
      <c r="DE56" s="7"/>
    </row>
    <row r="57" ht="24.75" customHeight="1" spans="1:109">
      <c r="A57" s="413">
        <v>50</v>
      </c>
      <c r="B57" s="790" t="s">
        <v>163</v>
      </c>
      <c r="C57" s="791" t="s">
        <v>164</v>
      </c>
      <c r="D57" s="787" t="s">
        <v>42</v>
      </c>
      <c r="E57" s="799" t="s">
        <v>55</v>
      </c>
      <c r="F57" s="788"/>
      <c r="G57" s="792" t="s">
        <v>58</v>
      </c>
      <c r="H57" s="793" t="s">
        <v>59</v>
      </c>
      <c r="I57" s="793" t="s">
        <v>59</v>
      </c>
      <c r="J57" s="793" t="s">
        <v>60</v>
      </c>
      <c r="K57" s="793" t="s">
        <v>59</v>
      </c>
      <c r="L57" s="793" t="s">
        <v>69</v>
      </c>
      <c r="M57" s="807" t="s">
        <v>58</v>
      </c>
      <c r="N57" s="806" t="s">
        <v>59</v>
      </c>
      <c r="O57" s="804">
        <f t="shared" si="58"/>
        <v>0</v>
      </c>
      <c r="P57" s="421"/>
      <c r="Q57" s="423">
        <f t="shared" si="5"/>
        <v>23</v>
      </c>
      <c r="R57" s="794">
        <v>7.4</v>
      </c>
      <c r="S57" s="425"/>
      <c r="T57" s="426"/>
      <c r="U57" s="427"/>
      <c r="V57" s="428" t="s">
        <v>62</v>
      </c>
      <c r="W57" s="429">
        <f t="shared" si="110"/>
        <v>10</v>
      </c>
      <c r="X57" s="429">
        <f t="shared" si="111"/>
        <v>7</v>
      </c>
      <c r="Y57" s="429">
        <f t="shared" si="112"/>
        <v>7</v>
      </c>
      <c r="Z57" s="429">
        <f t="shared" si="113"/>
        <v>9</v>
      </c>
      <c r="AA57" s="429">
        <f t="shared" si="114"/>
        <v>7</v>
      </c>
      <c r="AB57" s="429">
        <f t="shared" si="115"/>
        <v>6</v>
      </c>
      <c r="AC57" s="429">
        <f t="shared" si="116"/>
        <v>10</v>
      </c>
      <c r="AD57" s="429">
        <f t="shared" si="117"/>
        <v>7</v>
      </c>
      <c r="AE57" s="429"/>
      <c r="AF57" s="429"/>
      <c r="AG57" s="430">
        <f t="shared" si="118"/>
        <v>180</v>
      </c>
      <c r="AH57" s="430">
        <f t="shared" si="119"/>
        <v>23</v>
      </c>
      <c r="AI57" s="431">
        <f t="shared" si="7"/>
        <v>7.82608695652174</v>
      </c>
      <c r="AJ57" s="408" t="str">
        <f t="shared" si="120"/>
        <v>P</v>
      </c>
      <c r="AK57" s="408">
        <f t="shared" si="8"/>
        <v>0</v>
      </c>
      <c r="AL57" s="408">
        <f t="shared" si="9"/>
        <v>0</v>
      </c>
      <c r="AM57" s="408">
        <f t="shared" si="10"/>
        <v>0</v>
      </c>
      <c r="AN57" s="408">
        <f t="shared" si="11"/>
        <v>0</v>
      </c>
      <c r="AO57" s="408">
        <f t="shared" si="12"/>
        <v>0</v>
      </c>
      <c r="AP57" s="408">
        <f t="shared" si="13"/>
        <v>0</v>
      </c>
      <c r="AQ57" s="408">
        <f t="shared" si="14"/>
        <v>1</v>
      </c>
      <c r="AR57" s="6"/>
      <c r="AS57" s="408">
        <f t="shared" si="15"/>
        <v>0</v>
      </c>
      <c r="AT57" s="408">
        <f t="shared" si="16"/>
        <v>0</v>
      </c>
      <c r="AU57" s="408">
        <f t="shared" si="17"/>
        <v>0</v>
      </c>
      <c r="AV57" s="408">
        <f t="shared" si="18"/>
        <v>0</v>
      </c>
      <c r="AW57" s="408">
        <f t="shared" si="19"/>
        <v>0</v>
      </c>
      <c r="AX57" s="408">
        <f t="shared" si="20"/>
        <v>0</v>
      </c>
      <c r="AY57" s="408" t="str">
        <f t="shared" si="21"/>
        <v>P</v>
      </c>
      <c r="AZ57" s="409" t="str">
        <f t="shared" si="22"/>
        <v>DF</v>
      </c>
      <c r="BA57" s="409" t="str">
        <f t="shared" si="23"/>
        <v>DFT</v>
      </c>
      <c r="BB57" s="409" t="str">
        <f t="shared" si="24"/>
        <v>#</v>
      </c>
      <c r="BC57" s="409" t="str">
        <f t="shared" si="25"/>
        <v>#</v>
      </c>
      <c r="BD57" s="409" t="str">
        <f t="shared" si="26"/>
        <v>#</v>
      </c>
      <c r="BE57" s="409" t="str">
        <f t="shared" si="27"/>
        <v>P</v>
      </c>
      <c r="BF57" s="409"/>
      <c r="BG57" s="409" t="str">
        <f t="shared" si="28"/>
        <v>#</v>
      </c>
      <c r="BH57" s="409" t="str">
        <f t="shared" si="29"/>
        <v>#</v>
      </c>
      <c r="BI57" s="409" t="str">
        <f t="shared" si="30"/>
        <v>#</v>
      </c>
      <c r="BJ57" s="409">
        <f t="shared" si="31"/>
        <v>0</v>
      </c>
      <c r="BK57" s="409" t="str">
        <f t="shared" si="32"/>
        <v>#</v>
      </c>
      <c r="BL57" s="409">
        <f t="shared" si="33"/>
        <v>0</v>
      </c>
      <c r="BM57" s="7"/>
      <c r="BN57" s="7"/>
      <c r="BO57" s="7"/>
      <c r="BP57" s="409" t="str">
        <f t="shared" si="34"/>
        <v>#</v>
      </c>
      <c r="BQ57" s="409" t="str">
        <f t="shared" si="35"/>
        <v>#</v>
      </c>
      <c r="BR57" s="409" t="str">
        <f t="shared" si="36"/>
        <v>#</v>
      </c>
      <c r="BS57" s="409" t="str">
        <f t="shared" si="37"/>
        <v>P</v>
      </c>
      <c r="BT57" s="409" t="str">
        <f t="shared" si="38"/>
        <v>#</v>
      </c>
      <c r="BU57" s="409" t="str">
        <f t="shared" si="39"/>
        <v>#</v>
      </c>
      <c r="BV57" s="409" t="str">
        <f t="shared" si="40"/>
        <v>#</v>
      </c>
      <c r="BW57" s="409" t="str">
        <f t="shared" si="41"/>
        <v>#</v>
      </c>
      <c r="BX57" s="409"/>
      <c r="BY57" s="409" t="str">
        <f t="shared" si="42"/>
        <v>#</v>
      </c>
      <c r="BZ57" s="409" t="str">
        <f t="shared" si="43"/>
        <v>#</v>
      </c>
      <c r="CA57" s="409" t="str">
        <f t="shared" si="44"/>
        <v>#</v>
      </c>
      <c r="CB57" s="409">
        <f t="shared" si="45"/>
        <v>0</v>
      </c>
      <c r="CC57" s="409" t="str">
        <f t="shared" si="46"/>
        <v>#</v>
      </c>
      <c r="CD57" s="409" t="str">
        <f t="shared" si="47"/>
        <v>#</v>
      </c>
      <c r="CE57" s="409" t="str">
        <f t="shared" si="48"/>
        <v>#</v>
      </c>
      <c r="CF57" s="409" t="str">
        <f t="shared" si="49"/>
        <v>#</v>
      </c>
      <c r="CG57" s="409" t="str">
        <f t="shared" si="50"/>
        <v>#</v>
      </c>
      <c r="CH57" s="409">
        <f t="shared" si="51"/>
        <v>0</v>
      </c>
      <c r="CI57" s="7"/>
      <c r="CJ57" s="7"/>
      <c r="CK57" s="409" t="str">
        <f t="shared" si="121"/>
        <v> </v>
      </c>
      <c r="CL57" s="409" t="str">
        <f t="shared" si="122"/>
        <v> </v>
      </c>
      <c r="CM57" s="409" t="str">
        <f t="shared" si="123"/>
        <v> </v>
      </c>
      <c r="CN57" s="409" t="str">
        <f t="shared" si="124"/>
        <v> </v>
      </c>
      <c r="CO57" s="409" t="str">
        <f t="shared" si="125"/>
        <v> </v>
      </c>
      <c r="CP57" s="409" t="str">
        <f t="shared" si="126"/>
        <v> </v>
      </c>
      <c r="CQ57" s="409" t="str">
        <f t="shared" si="127"/>
        <v> </v>
      </c>
      <c r="CR57" s="409" t="str">
        <f t="shared" si="128"/>
        <v> </v>
      </c>
      <c r="CS57" s="409"/>
      <c r="CT57" s="409">
        <f t="shared" si="52"/>
        <v>0</v>
      </c>
      <c r="CU57" s="409">
        <f t="shared" ref="CU57:CW57" si="145">A57</f>
        <v>50</v>
      </c>
      <c r="CV57" s="372" t="str">
        <f t="shared" si="145"/>
        <v>24IT0051</v>
      </c>
      <c r="CW57" s="432" t="str">
        <f t="shared" si="145"/>
        <v>J KAVINI</v>
      </c>
      <c r="CX57" s="433" t="str">
        <f t="shared" si="54"/>
        <v>        </v>
      </c>
      <c r="CY57" s="409">
        <f t="shared" si="55"/>
        <v>0</v>
      </c>
      <c r="CZ57" s="7"/>
      <c r="DA57" s="409" t="str">
        <f t="shared" si="56"/>
        <v>#</v>
      </c>
      <c r="DB57" s="409">
        <f t="shared" si="57"/>
        <v>0</v>
      </c>
      <c r="DC57" s="7"/>
      <c r="DD57" s="7"/>
      <c r="DE57" s="7"/>
    </row>
    <row r="58" ht="24.75" customHeight="1" spans="1:109">
      <c r="A58" s="413">
        <v>51</v>
      </c>
      <c r="B58" s="790" t="s">
        <v>165</v>
      </c>
      <c r="C58" s="791" t="s">
        <v>166</v>
      </c>
      <c r="D58" s="800" t="s">
        <v>41</v>
      </c>
      <c r="E58" s="800" t="s">
        <v>55</v>
      </c>
      <c r="F58" s="788"/>
      <c r="G58" s="792" t="s">
        <v>58</v>
      </c>
      <c r="H58" s="793" t="s">
        <v>61</v>
      </c>
      <c r="I58" s="793" t="s">
        <v>61</v>
      </c>
      <c r="J58" s="793" t="s">
        <v>60</v>
      </c>
      <c r="K58" s="793" t="s">
        <v>61</v>
      </c>
      <c r="L58" s="793" t="s">
        <v>59</v>
      </c>
      <c r="M58" s="807" t="s">
        <v>58</v>
      </c>
      <c r="N58" s="806" t="s">
        <v>59</v>
      </c>
      <c r="O58" s="804">
        <f t="shared" si="58"/>
        <v>0</v>
      </c>
      <c r="P58" s="421"/>
      <c r="Q58" s="423">
        <f t="shared" si="5"/>
        <v>23</v>
      </c>
      <c r="R58" s="794">
        <v>8</v>
      </c>
      <c r="S58" s="425"/>
      <c r="T58" s="426"/>
      <c r="U58" s="427"/>
      <c r="V58" s="428" t="s">
        <v>62</v>
      </c>
      <c r="W58" s="429">
        <f t="shared" si="110"/>
        <v>10</v>
      </c>
      <c r="X58" s="429">
        <f t="shared" si="111"/>
        <v>8</v>
      </c>
      <c r="Y58" s="429">
        <f t="shared" si="112"/>
        <v>8</v>
      </c>
      <c r="Z58" s="429">
        <f t="shared" si="113"/>
        <v>9</v>
      </c>
      <c r="AA58" s="429">
        <f t="shared" si="114"/>
        <v>8</v>
      </c>
      <c r="AB58" s="429">
        <f t="shared" si="115"/>
        <v>7</v>
      </c>
      <c r="AC58" s="429">
        <f t="shared" si="116"/>
        <v>10</v>
      </c>
      <c r="AD58" s="429">
        <f t="shared" si="117"/>
        <v>7</v>
      </c>
      <c r="AE58" s="429"/>
      <c r="AF58" s="429"/>
      <c r="AG58" s="430">
        <f t="shared" si="118"/>
        <v>192</v>
      </c>
      <c r="AH58" s="430">
        <f t="shared" si="119"/>
        <v>23</v>
      </c>
      <c r="AI58" s="431">
        <f t="shared" si="7"/>
        <v>8.34782608695652</v>
      </c>
      <c r="AJ58" s="408" t="str">
        <f t="shared" si="120"/>
        <v>P</v>
      </c>
      <c r="AK58" s="408">
        <f t="shared" si="8"/>
        <v>0</v>
      </c>
      <c r="AL58" s="408">
        <f t="shared" si="9"/>
        <v>0</v>
      </c>
      <c r="AM58" s="408">
        <f t="shared" si="10"/>
        <v>0</v>
      </c>
      <c r="AN58" s="408">
        <f t="shared" si="11"/>
        <v>0</v>
      </c>
      <c r="AO58" s="408">
        <f t="shared" si="12"/>
        <v>0</v>
      </c>
      <c r="AP58" s="408">
        <f t="shared" si="13"/>
        <v>0</v>
      </c>
      <c r="AQ58" s="408">
        <f t="shared" si="14"/>
        <v>1</v>
      </c>
      <c r="AR58" s="6"/>
      <c r="AS58" s="408">
        <f t="shared" si="15"/>
        <v>0</v>
      </c>
      <c r="AT58" s="408">
        <f t="shared" si="16"/>
        <v>0</v>
      </c>
      <c r="AU58" s="408">
        <f t="shared" si="17"/>
        <v>0</v>
      </c>
      <c r="AV58" s="408">
        <f t="shared" si="18"/>
        <v>0</v>
      </c>
      <c r="AW58" s="408">
        <f t="shared" si="19"/>
        <v>0</v>
      </c>
      <c r="AX58" s="408">
        <f t="shared" si="20"/>
        <v>0</v>
      </c>
      <c r="AY58" s="408" t="str">
        <f t="shared" si="21"/>
        <v>P</v>
      </c>
      <c r="AZ58" s="409" t="str">
        <f t="shared" si="22"/>
        <v>DM</v>
      </c>
      <c r="BA58" s="409" t="str">
        <f t="shared" si="23"/>
        <v>DMT</v>
      </c>
      <c r="BB58" s="409" t="str">
        <f t="shared" si="24"/>
        <v>#</v>
      </c>
      <c r="BC58" s="409" t="str">
        <f t="shared" si="25"/>
        <v>#</v>
      </c>
      <c r="BD58" s="409" t="str">
        <f t="shared" si="26"/>
        <v>P</v>
      </c>
      <c r="BE58" s="409" t="str">
        <f t="shared" si="27"/>
        <v>#</v>
      </c>
      <c r="BF58" s="409"/>
      <c r="BG58" s="409" t="str">
        <f t="shared" si="28"/>
        <v>#</v>
      </c>
      <c r="BH58" s="409" t="str">
        <f t="shared" si="29"/>
        <v>#</v>
      </c>
      <c r="BI58" s="409">
        <f t="shared" si="30"/>
        <v>0</v>
      </c>
      <c r="BJ58" s="409" t="str">
        <f t="shared" si="31"/>
        <v>#</v>
      </c>
      <c r="BK58" s="409">
        <f t="shared" si="32"/>
        <v>0</v>
      </c>
      <c r="BL58" s="409" t="str">
        <f t="shared" si="33"/>
        <v>#</v>
      </c>
      <c r="BM58" s="7"/>
      <c r="BN58" s="7"/>
      <c r="BO58" s="7"/>
      <c r="BP58" s="409" t="str">
        <f t="shared" si="34"/>
        <v>#</v>
      </c>
      <c r="BQ58" s="409" t="str">
        <f t="shared" si="35"/>
        <v>#</v>
      </c>
      <c r="BR58" s="409" t="str">
        <f t="shared" si="36"/>
        <v>P</v>
      </c>
      <c r="BS58" s="409" t="str">
        <f t="shared" si="37"/>
        <v>#</v>
      </c>
      <c r="BT58" s="409" t="str">
        <f t="shared" si="38"/>
        <v>#</v>
      </c>
      <c r="BU58" s="409" t="str">
        <f t="shared" si="39"/>
        <v>#</v>
      </c>
      <c r="BV58" s="409" t="str">
        <f t="shared" si="40"/>
        <v>#</v>
      </c>
      <c r="BW58" s="409" t="str">
        <f t="shared" si="41"/>
        <v>#</v>
      </c>
      <c r="BX58" s="409"/>
      <c r="BY58" s="409" t="str">
        <f t="shared" si="42"/>
        <v>#</v>
      </c>
      <c r="BZ58" s="409" t="str">
        <f t="shared" si="43"/>
        <v>#</v>
      </c>
      <c r="CA58" s="409">
        <f t="shared" si="44"/>
        <v>0</v>
      </c>
      <c r="CB58" s="409" t="str">
        <f t="shared" si="45"/>
        <v>#</v>
      </c>
      <c r="CC58" s="409" t="str">
        <f t="shared" si="46"/>
        <v>#</v>
      </c>
      <c r="CD58" s="409" t="str">
        <f t="shared" si="47"/>
        <v>#</v>
      </c>
      <c r="CE58" s="409" t="str">
        <f t="shared" si="48"/>
        <v>#</v>
      </c>
      <c r="CF58" s="409" t="str">
        <f t="shared" si="49"/>
        <v>#</v>
      </c>
      <c r="CG58" s="409">
        <f t="shared" si="50"/>
        <v>0</v>
      </c>
      <c r="CH58" s="409" t="str">
        <f t="shared" si="51"/>
        <v>#</v>
      </c>
      <c r="CI58" s="7"/>
      <c r="CJ58" s="7"/>
      <c r="CK58" s="409" t="str">
        <f t="shared" si="121"/>
        <v> </v>
      </c>
      <c r="CL58" s="409" t="str">
        <f t="shared" si="122"/>
        <v> </v>
      </c>
      <c r="CM58" s="409" t="str">
        <f t="shared" si="123"/>
        <v> </v>
      </c>
      <c r="CN58" s="409" t="str">
        <f t="shared" si="124"/>
        <v> </v>
      </c>
      <c r="CO58" s="409" t="str">
        <f t="shared" si="125"/>
        <v> </v>
      </c>
      <c r="CP58" s="409" t="str">
        <f t="shared" si="126"/>
        <v> </v>
      </c>
      <c r="CQ58" s="409" t="str">
        <f t="shared" si="127"/>
        <v> </v>
      </c>
      <c r="CR58" s="409" t="str">
        <f t="shared" si="128"/>
        <v> </v>
      </c>
      <c r="CS58" s="409"/>
      <c r="CT58" s="409">
        <f t="shared" si="52"/>
        <v>0</v>
      </c>
      <c r="CU58" s="409">
        <f t="shared" ref="CU58:CW58" si="146">A58</f>
        <v>51</v>
      </c>
      <c r="CV58" s="372" t="str">
        <f t="shared" si="146"/>
        <v>24IT0052</v>
      </c>
      <c r="CW58" s="432" t="str">
        <f t="shared" si="146"/>
        <v>J KISHOR</v>
      </c>
      <c r="CX58" s="433" t="str">
        <f t="shared" si="54"/>
        <v>        </v>
      </c>
      <c r="CY58" s="409">
        <f t="shared" si="55"/>
        <v>0</v>
      </c>
      <c r="CZ58" s="7"/>
      <c r="DA58" s="409" t="str">
        <f t="shared" si="56"/>
        <v>#</v>
      </c>
      <c r="DB58" s="409">
        <f t="shared" si="57"/>
        <v>0</v>
      </c>
      <c r="DC58" s="7"/>
      <c r="DD58" s="7"/>
      <c r="DE58" s="7"/>
    </row>
    <row r="59" ht="24.75" customHeight="1" spans="1:109">
      <c r="A59" s="413">
        <v>52</v>
      </c>
      <c r="B59" s="790" t="s">
        <v>167</v>
      </c>
      <c r="C59" s="791" t="s">
        <v>168</v>
      </c>
      <c r="D59" s="787" t="s">
        <v>41</v>
      </c>
      <c r="E59" s="787" t="s">
        <v>54</v>
      </c>
      <c r="F59" s="788"/>
      <c r="G59" s="792" t="s">
        <v>58</v>
      </c>
      <c r="H59" s="793" t="s">
        <v>69</v>
      </c>
      <c r="I59" s="793" t="s">
        <v>59</v>
      </c>
      <c r="J59" s="796" t="s">
        <v>77</v>
      </c>
      <c r="K59" s="793" t="s">
        <v>59</v>
      </c>
      <c r="L59" s="793" t="s">
        <v>69</v>
      </c>
      <c r="M59" s="807" t="s">
        <v>58</v>
      </c>
      <c r="N59" s="808" t="s">
        <v>77</v>
      </c>
      <c r="O59" s="804">
        <f t="shared" si="58"/>
        <v>0</v>
      </c>
      <c r="P59" s="421"/>
      <c r="Q59" s="423">
        <f t="shared" si="5"/>
        <v>16</v>
      </c>
      <c r="R59" s="794">
        <v>6.94</v>
      </c>
      <c r="S59" s="425"/>
      <c r="T59" s="426"/>
      <c r="U59" s="427"/>
      <c r="V59" s="428" t="s">
        <v>62</v>
      </c>
      <c r="W59" s="429">
        <f t="shared" si="110"/>
        <v>10</v>
      </c>
      <c r="X59" s="429">
        <f t="shared" si="111"/>
        <v>6</v>
      </c>
      <c r="Y59" s="429">
        <f t="shared" si="112"/>
        <v>7</v>
      </c>
      <c r="Z59" s="429">
        <f t="shared" si="113"/>
        <v>0</v>
      </c>
      <c r="AA59" s="429">
        <f t="shared" si="114"/>
        <v>7</v>
      </c>
      <c r="AB59" s="429">
        <f t="shared" si="115"/>
        <v>6</v>
      </c>
      <c r="AC59" s="429">
        <f t="shared" si="116"/>
        <v>10</v>
      </c>
      <c r="AD59" s="429">
        <f t="shared" si="117"/>
        <v>0</v>
      </c>
      <c r="AE59" s="429"/>
      <c r="AF59" s="429"/>
      <c r="AG59" s="430">
        <f t="shared" si="118"/>
        <v>119</v>
      </c>
      <c r="AH59" s="430">
        <f t="shared" si="119"/>
        <v>16</v>
      </c>
      <c r="AI59" s="431">
        <f t="shared" si="7"/>
        <v>7.4375</v>
      </c>
      <c r="AJ59" s="408" t="str">
        <f t="shared" si="120"/>
        <v>F</v>
      </c>
      <c r="AK59" s="408">
        <f t="shared" si="8"/>
        <v>0</v>
      </c>
      <c r="AL59" s="408">
        <f t="shared" si="9"/>
        <v>0</v>
      </c>
      <c r="AM59" s="408">
        <f t="shared" si="10"/>
        <v>0</v>
      </c>
      <c r="AN59" s="408">
        <f t="shared" si="11"/>
        <v>0</v>
      </c>
      <c r="AO59" s="408">
        <f t="shared" si="12"/>
        <v>0</v>
      </c>
      <c r="AP59" s="408">
        <f t="shared" si="13"/>
        <v>0</v>
      </c>
      <c r="AQ59" s="408">
        <f t="shared" si="14"/>
        <v>1</v>
      </c>
      <c r="AR59" s="6"/>
      <c r="AS59" s="408">
        <f t="shared" si="15"/>
        <v>0</v>
      </c>
      <c r="AT59" s="408">
        <f t="shared" si="16"/>
        <v>0</v>
      </c>
      <c r="AU59" s="408">
        <f t="shared" si="17"/>
        <v>0</v>
      </c>
      <c r="AV59" s="408">
        <f t="shared" si="18"/>
        <v>0</v>
      </c>
      <c r="AW59" s="408">
        <f t="shared" si="19"/>
        <v>0</v>
      </c>
      <c r="AX59" s="408">
        <f t="shared" si="20"/>
        <v>0</v>
      </c>
      <c r="AY59" s="408" t="str">
        <f t="shared" si="21"/>
        <v>F</v>
      </c>
      <c r="AZ59" s="409" t="str">
        <f t="shared" si="22"/>
        <v>HM</v>
      </c>
      <c r="BA59" s="409" t="str">
        <f t="shared" si="23"/>
        <v>HMT</v>
      </c>
      <c r="BB59" s="409" t="str">
        <f t="shared" si="24"/>
        <v>F</v>
      </c>
      <c r="BC59" s="409" t="str">
        <f t="shared" si="25"/>
        <v>#</v>
      </c>
      <c r="BD59" s="409" t="str">
        <f t="shared" si="26"/>
        <v>#</v>
      </c>
      <c r="BE59" s="409" t="str">
        <f t="shared" si="27"/>
        <v>#</v>
      </c>
      <c r="BF59" s="409"/>
      <c r="BG59" s="409">
        <f t="shared" si="28"/>
        <v>0</v>
      </c>
      <c r="BH59" s="409" t="str">
        <f t="shared" si="29"/>
        <v>#</v>
      </c>
      <c r="BI59" s="409" t="str">
        <f t="shared" si="30"/>
        <v>#</v>
      </c>
      <c r="BJ59" s="409" t="str">
        <f t="shared" si="31"/>
        <v>#</v>
      </c>
      <c r="BK59" s="409">
        <f t="shared" si="32"/>
        <v>0</v>
      </c>
      <c r="BL59" s="409" t="str">
        <f t="shared" si="33"/>
        <v>#</v>
      </c>
      <c r="BM59" s="7"/>
      <c r="BN59" s="7"/>
      <c r="BO59" s="7"/>
      <c r="BP59" s="409" t="str">
        <f t="shared" si="34"/>
        <v>F</v>
      </c>
      <c r="BQ59" s="409" t="str">
        <f t="shared" si="35"/>
        <v>#</v>
      </c>
      <c r="BR59" s="409" t="str">
        <f t="shared" si="36"/>
        <v>#</v>
      </c>
      <c r="BS59" s="409" t="str">
        <f t="shared" si="37"/>
        <v>#</v>
      </c>
      <c r="BT59" s="409" t="str">
        <f t="shared" si="38"/>
        <v>#</v>
      </c>
      <c r="BU59" s="409" t="str">
        <f t="shared" si="39"/>
        <v>#</v>
      </c>
      <c r="BV59" s="409" t="str">
        <f t="shared" si="40"/>
        <v>#</v>
      </c>
      <c r="BW59" s="409" t="str">
        <f t="shared" si="41"/>
        <v>#</v>
      </c>
      <c r="BX59" s="409"/>
      <c r="BY59" s="409">
        <f t="shared" si="42"/>
        <v>0</v>
      </c>
      <c r="BZ59" s="409" t="str">
        <f t="shared" si="43"/>
        <v>#</v>
      </c>
      <c r="CA59" s="409" t="str">
        <f t="shared" si="44"/>
        <v>#</v>
      </c>
      <c r="CB59" s="409" t="str">
        <f t="shared" si="45"/>
        <v>#</v>
      </c>
      <c r="CC59" s="409" t="str">
        <f t="shared" si="46"/>
        <v>#</v>
      </c>
      <c r="CD59" s="409" t="str">
        <f t="shared" si="47"/>
        <v>#</v>
      </c>
      <c r="CE59" s="409" t="str">
        <f t="shared" si="48"/>
        <v>#</v>
      </c>
      <c r="CF59" s="409" t="str">
        <f t="shared" si="49"/>
        <v>#</v>
      </c>
      <c r="CG59" s="409">
        <f t="shared" si="50"/>
        <v>0</v>
      </c>
      <c r="CH59" s="409" t="str">
        <f t="shared" si="51"/>
        <v>#</v>
      </c>
      <c r="CI59" s="7"/>
      <c r="CJ59" s="7"/>
      <c r="CK59" s="409" t="str">
        <f t="shared" si="121"/>
        <v> </v>
      </c>
      <c r="CL59" s="409" t="str">
        <f t="shared" si="122"/>
        <v> </v>
      </c>
      <c r="CM59" s="409" t="str">
        <f t="shared" si="123"/>
        <v> </v>
      </c>
      <c r="CN59" s="409" t="str">
        <f t="shared" si="124"/>
        <v>EP,</v>
      </c>
      <c r="CO59" s="409" t="str">
        <f t="shared" si="125"/>
        <v> </v>
      </c>
      <c r="CP59" s="409" t="str">
        <f t="shared" si="126"/>
        <v> </v>
      </c>
      <c r="CQ59" s="409" t="str">
        <f t="shared" si="127"/>
        <v> </v>
      </c>
      <c r="CR59" s="409" t="str">
        <f t="shared" si="128"/>
        <v>DEV,</v>
      </c>
      <c r="CS59" s="409"/>
      <c r="CT59" s="409">
        <f t="shared" si="52"/>
        <v>0</v>
      </c>
      <c r="CU59" s="409">
        <f t="shared" ref="CU59:CW59" si="147">A59</f>
        <v>52</v>
      </c>
      <c r="CV59" s="372" t="str">
        <f t="shared" si="147"/>
        <v>24IT0053</v>
      </c>
      <c r="CW59" s="432" t="str">
        <f t="shared" si="147"/>
        <v>JADEEP CHAND</v>
      </c>
      <c r="CX59" s="433" t="str">
        <f t="shared" si="54"/>
        <v>   EP,   DEV,</v>
      </c>
      <c r="CY59" s="409">
        <f t="shared" si="55"/>
        <v>0</v>
      </c>
      <c r="CZ59" s="7"/>
      <c r="DA59" s="409">
        <f t="shared" si="56"/>
        <v>0</v>
      </c>
      <c r="DB59" s="409" t="str">
        <f t="shared" si="57"/>
        <v>#</v>
      </c>
      <c r="DC59" s="7"/>
      <c r="DD59" s="7"/>
      <c r="DE59" s="7"/>
    </row>
    <row r="60" ht="24.75" customHeight="1" spans="1:109">
      <c r="A60" s="413">
        <v>53</v>
      </c>
      <c r="B60" s="790" t="s">
        <v>169</v>
      </c>
      <c r="C60" s="791" t="s">
        <v>170</v>
      </c>
      <c r="D60" s="787" t="s">
        <v>42</v>
      </c>
      <c r="E60" s="787" t="s">
        <v>54</v>
      </c>
      <c r="F60" s="788"/>
      <c r="G60" s="792" t="s">
        <v>58</v>
      </c>
      <c r="H60" s="793" t="s">
        <v>61</v>
      </c>
      <c r="I60" s="793" t="s">
        <v>58</v>
      </c>
      <c r="J60" s="793" t="s">
        <v>60</v>
      </c>
      <c r="K60" s="793" t="s">
        <v>58</v>
      </c>
      <c r="L60" s="793" t="s">
        <v>61</v>
      </c>
      <c r="M60" s="807" t="s">
        <v>58</v>
      </c>
      <c r="N60" s="806" t="s">
        <v>59</v>
      </c>
      <c r="O60" s="804">
        <f t="shared" si="58"/>
        <v>0</v>
      </c>
      <c r="P60" s="421"/>
      <c r="Q60" s="423">
        <f t="shared" si="5"/>
        <v>23</v>
      </c>
      <c r="R60" s="795">
        <v>8.8</v>
      </c>
      <c r="S60" s="425"/>
      <c r="T60" s="426"/>
      <c r="U60" s="427"/>
      <c r="V60" s="428" t="s">
        <v>62</v>
      </c>
      <c r="W60" s="429">
        <f t="shared" si="110"/>
        <v>10</v>
      </c>
      <c r="X60" s="429">
        <f t="shared" si="111"/>
        <v>8</v>
      </c>
      <c r="Y60" s="429">
        <f t="shared" si="112"/>
        <v>10</v>
      </c>
      <c r="Z60" s="429">
        <f t="shared" si="113"/>
        <v>9</v>
      </c>
      <c r="AA60" s="429">
        <f t="shared" si="114"/>
        <v>10</v>
      </c>
      <c r="AB60" s="429">
        <f t="shared" si="115"/>
        <v>8</v>
      </c>
      <c r="AC60" s="429">
        <f t="shared" si="116"/>
        <v>10</v>
      </c>
      <c r="AD60" s="429">
        <f t="shared" si="117"/>
        <v>7</v>
      </c>
      <c r="AE60" s="429"/>
      <c r="AF60" s="429"/>
      <c r="AG60" s="430">
        <f t="shared" si="118"/>
        <v>207</v>
      </c>
      <c r="AH60" s="430">
        <f t="shared" si="119"/>
        <v>23</v>
      </c>
      <c r="AI60" s="431">
        <f t="shared" si="7"/>
        <v>9</v>
      </c>
      <c r="AJ60" s="408" t="str">
        <f t="shared" si="120"/>
        <v>P</v>
      </c>
      <c r="AK60" s="408">
        <f t="shared" si="8"/>
        <v>0</v>
      </c>
      <c r="AL60" s="408">
        <f t="shared" si="9"/>
        <v>0</v>
      </c>
      <c r="AM60" s="408">
        <f t="shared" si="10"/>
        <v>0</v>
      </c>
      <c r="AN60" s="408">
        <f t="shared" si="11"/>
        <v>0</v>
      </c>
      <c r="AO60" s="408">
        <f t="shared" si="12"/>
        <v>0</v>
      </c>
      <c r="AP60" s="408">
        <f t="shared" si="13"/>
        <v>0</v>
      </c>
      <c r="AQ60" s="408">
        <f t="shared" si="14"/>
        <v>1</v>
      </c>
      <c r="AR60" s="6"/>
      <c r="AS60" s="408">
        <f t="shared" si="15"/>
        <v>0</v>
      </c>
      <c r="AT60" s="408">
        <f t="shared" si="16"/>
        <v>0</v>
      </c>
      <c r="AU60" s="408">
        <f t="shared" si="17"/>
        <v>0</v>
      </c>
      <c r="AV60" s="408">
        <f t="shared" si="18"/>
        <v>0</v>
      </c>
      <c r="AW60" s="408">
        <f t="shared" si="19"/>
        <v>0</v>
      </c>
      <c r="AX60" s="408">
        <f t="shared" si="20"/>
        <v>0</v>
      </c>
      <c r="AY60" s="408" t="str">
        <f t="shared" si="21"/>
        <v>P</v>
      </c>
      <c r="AZ60" s="409" t="str">
        <f t="shared" si="22"/>
        <v>HF</v>
      </c>
      <c r="BA60" s="409" t="str">
        <f t="shared" si="23"/>
        <v>HFT</v>
      </c>
      <c r="BB60" s="409" t="str">
        <f t="shared" si="24"/>
        <v>#</v>
      </c>
      <c r="BC60" s="409" t="str">
        <f t="shared" si="25"/>
        <v>P</v>
      </c>
      <c r="BD60" s="409" t="str">
        <f t="shared" si="26"/>
        <v>#</v>
      </c>
      <c r="BE60" s="409" t="str">
        <f t="shared" si="27"/>
        <v>#</v>
      </c>
      <c r="BF60" s="409"/>
      <c r="BG60" s="409" t="str">
        <f t="shared" si="28"/>
        <v>#</v>
      </c>
      <c r="BH60" s="409">
        <f t="shared" si="29"/>
        <v>0</v>
      </c>
      <c r="BI60" s="409" t="str">
        <f t="shared" si="30"/>
        <v>#</v>
      </c>
      <c r="BJ60" s="409" t="str">
        <f t="shared" si="31"/>
        <v>#</v>
      </c>
      <c r="BK60" s="409" t="str">
        <f t="shared" si="32"/>
        <v>#</v>
      </c>
      <c r="BL60" s="409">
        <f t="shared" si="33"/>
        <v>0</v>
      </c>
      <c r="BM60" s="7"/>
      <c r="BN60" s="7"/>
      <c r="BO60" s="7"/>
      <c r="BP60" s="409" t="str">
        <f t="shared" si="34"/>
        <v>#</v>
      </c>
      <c r="BQ60" s="409" t="str">
        <f t="shared" si="35"/>
        <v>P</v>
      </c>
      <c r="BR60" s="409" t="str">
        <f t="shared" si="36"/>
        <v>#</v>
      </c>
      <c r="BS60" s="409" t="str">
        <f t="shared" si="37"/>
        <v>#</v>
      </c>
      <c r="BT60" s="409" t="str">
        <f t="shared" si="38"/>
        <v>#</v>
      </c>
      <c r="BU60" s="409" t="str">
        <f t="shared" si="39"/>
        <v>#</v>
      </c>
      <c r="BV60" s="409" t="str">
        <f t="shared" si="40"/>
        <v>#</v>
      </c>
      <c r="BW60" s="409" t="str">
        <f t="shared" si="41"/>
        <v>#</v>
      </c>
      <c r="BX60" s="409"/>
      <c r="BY60" s="409" t="str">
        <f t="shared" si="42"/>
        <v>#</v>
      </c>
      <c r="BZ60" s="409">
        <f t="shared" si="43"/>
        <v>0</v>
      </c>
      <c r="CA60" s="409" t="str">
        <f t="shared" si="44"/>
        <v>#</v>
      </c>
      <c r="CB60" s="409" t="str">
        <f t="shared" si="45"/>
        <v>#</v>
      </c>
      <c r="CC60" s="409" t="str">
        <f t="shared" si="46"/>
        <v>#</v>
      </c>
      <c r="CD60" s="409" t="str">
        <f t="shared" si="47"/>
        <v>#</v>
      </c>
      <c r="CE60" s="409" t="str">
        <f t="shared" si="48"/>
        <v>#</v>
      </c>
      <c r="CF60" s="409" t="str">
        <f t="shared" si="49"/>
        <v>#</v>
      </c>
      <c r="CG60" s="409" t="str">
        <f t="shared" si="50"/>
        <v>#</v>
      </c>
      <c r="CH60" s="409">
        <f t="shared" si="51"/>
        <v>0</v>
      </c>
      <c r="CI60" s="7"/>
      <c r="CJ60" s="7"/>
      <c r="CK60" s="409" t="str">
        <f t="shared" si="121"/>
        <v> </v>
      </c>
      <c r="CL60" s="409" t="str">
        <f t="shared" si="122"/>
        <v> </v>
      </c>
      <c r="CM60" s="409" t="str">
        <f t="shared" si="123"/>
        <v> </v>
      </c>
      <c r="CN60" s="409" t="str">
        <f t="shared" si="124"/>
        <v> </v>
      </c>
      <c r="CO60" s="409" t="str">
        <f t="shared" si="125"/>
        <v> </v>
      </c>
      <c r="CP60" s="409" t="str">
        <f t="shared" si="126"/>
        <v> </v>
      </c>
      <c r="CQ60" s="409" t="str">
        <f t="shared" si="127"/>
        <v> </v>
      </c>
      <c r="CR60" s="409" t="str">
        <f t="shared" si="128"/>
        <v> </v>
      </c>
      <c r="CS60" s="409"/>
      <c r="CT60" s="409">
        <f t="shared" si="52"/>
        <v>0</v>
      </c>
      <c r="CU60" s="409">
        <f t="shared" ref="CU60:CW60" si="148">A60</f>
        <v>53</v>
      </c>
      <c r="CV60" s="372" t="str">
        <f t="shared" si="148"/>
        <v>24IT0054</v>
      </c>
      <c r="CW60" s="432" t="str">
        <f t="shared" si="148"/>
        <v>JAGATHESWARI V</v>
      </c>
      <c r="CX60" s="433" t="str">
        <f t="shared" si="54"/>
        <v>        </v>
      </c>
      <c r="CY60" s="409">
        <f t="shared" si="55"/>
        <v>0</v>
      </c>
      <c r="CZ60" s="7"/>
      <c r="DA60" s="409">
        <f t="shared" si="56"/>
        <v>0</v>
      </c>
      <c r="DB60" s="409" t="str">
        <f t="shared" si="57"/>
        <v>#</v>
      </c>
      <c r="DC60" s="7"/>
      <c r="DD60" s="7"/>
      <c r="DE60" s="7"/>
    </row>
    <row r="61" ht="24.75" customHeight="1" spans="1:109">
      <c r="A61" s="413">
        <v>54</v>
      </c>
      <c r="B61" s="790" t="s">
        <v>171</v>
      </c>
      <c r="C61" s="791" t="s">
        <v>172</v>
      </c>
      <c r="D61" s="787" t="s">
        <v>41</v>
      </c>
      <c r="E61" s="787" t="s">
        <v>54</v>
      </c>
      <c r="F61" s="788"/>
      <c r="G61" s="792" t="s">
        <v>58</v>
      </c>
      <c r="H61" s="793" t="s">
        <v>61</v>
      </c>
      <c r="I61" s="793" t="s">
        <v>61</v>
      </c>
      <c r="J61" s="793" t="s">
        <v>61</v>
      </c>
      <c r="K61" s="793" t="s">
        <v>61</v>
      </c>
      <c r="L61" s="793" t="s">
        <v>59</v>
      </c>
      <c r="M61" s="807" t="s">
        <v>58</v>
      </c>
      <c r="N61" s="806" t="s">
        <v>59</v>
      </c>
      <c r="O61" s="804">
        <f t="shared" si="58"/>
        <v>0</v>
      </c>
      <c r="P61" s="421"/>
      <c r="Q61" s="423">
        <f t="shared" si="5"/>
        <v>23</v>
      </c>
      <c r="R61" s="794">
        <v>7.84</v>
      </c>
      <c r="S61" s="425"/>
      <c r="T61" s="426"/>
      <c r="U61" s="427"/>
      <c r="V61" s="428" t="s">
        <v>62</v>
      </c>
      <c r="W61" s="429">
        <f t="shared" si="110"/>
        <v>10</v>
      </c>
      <c r="X61" s="429">
        <f t="shared" si="111"/>
        <v>8</v>
      </c>
      <c r="Y61" s="429">
        <f t="shared" si="112"/>
        <v>8</v>
      </c>
      <c r="Z61" s="429">
        <f t="shared" si="113"/>
        <v>8</v>
      </c>
      <c r="AA61" s="429">
        <f t="shared" si="114"/>
        <v>8</v>
      </c>
      <c r="AB61" s="429">
        <f t="shared" si="115"/>
        <v>7</v>
      </c>
      <c r="AC61" s="429">
        <f t="shared" si="116"/>
        <v>10</v>
      </c>
      <c r="AD61" s="429">
        <f t="shared" si="117"/>
        <v>7</v>
      </c>
      <c r="AE61" s="429"/>
      <c r="AF61" s="429"/>
      <c r="AG61" s="430">
        <f t="shared" si="118"/>
        <v>188</v>
      </c>
      <c r="AH61" s="430">
        <f t="shared" si="119"/>
        <v>23</v>
      </c>
      <c r="AI61" s="431">
        <f t="shared" si="7"/>
        <v>8.17391304347826</v>
      </c>
      <c r="AJ61" s="408" t="str">
        <f t="shared" si="120"/>
        <v>P</v>
      </c>
      <c r="AK61" s="408">
        <f t="shared" si="8"/>
        <v>0</v>
      </c>
      <c r="AL61" s="408">
        <f t="shared" si="9"/>
        <v>0</v>
      </c>
      <c r="AM61" s="408">
        <f t="shared" si="10"/>
        <v>0</v>
      </c>
      <c r="AN61" s="408">
        <f t="shared" si="11"/>
        <v>0</v>
      </c>
      <c r="AO61" s="408">
        <f t="shared" si="12"/>
        <v>0</v>
      </c>
      <c r="AP61" s="408">
        <f t="shared" si="13"/>
        <v>0</v>
      </c>
      <c r="AQ61" s="408">
        <f t="shared" si="14"/>
        <v>1</v>
      </c>
      <c r="AR61" s="6"/>
      <c r="AS61" s="408">
        <f t="shared" si="15"/>
        <v>0</v>
      </c>
      <c r="AT61" s="408">
        <f t="shared" si="16"/>
        <v>0</v>
      </c>
      <c r="AU61" s="408">
        <f t="shared" si="17"/>
        <v>0</v>
      </c>
      <c r="AV61" s="408">
        <f t="shared" si="18"/>
        <v>0</v>
      </c>
      <c r="AW61" s="408">
        <f t="shared" si="19"/>
        <v>0</v>
      </c>
      <c r="AX61" s="408">
        <f t="shared" si="20"/>
        <v>0</v>
      </c>
      <c r="AY61" s="408" t="str">
        <f t="shared" si="21"/>
        <v>P</v>
      </c>
      <c r="AZ61" s="409" t="str">
        <f t="shared" si="22"/>
        <v>HM</v>
      </c>
      <c r="BA61" s="409" t="str">
        <f t="shared" si="23"/>
        <v>HMT</v>
      </c>
      <c r="BB61" s="409" t="str">
        <f t="shared" si="24"/>
        <v>P</v>
      </c>
      <c r="BC61" s="409" t="str">
        <f t="shared" si="25"/>
        <v>#</v>
      </c>
      <c r="BD61" s="409" t="str">
        <f t="shared" si="26"/>
        <v>#</v>
      </c>
      <c r="BE61" s="409" t="str">
        <f t="shared" si="27"/>
        <v>#</v>
      </c>
      <c r="BF61" s="409"/>
      <c r="BG61" s="409">
        <f t="shared" si="28"/>
        <v>0</v>
      </c>
      <c r="BH61" s="409" t="str">
        <f t="shared" si="29"/>
        <v>#</v>
      </c>
      <c r="BI61" s="409" t="str">
        <f t="shared" si="30"/>
        <v>#</v>
      </c>
      <c r="BJ61" s="409" t="str">
        <f t="shared" si="31"/>
        <v>#</v>
      </c>
      <c r="BK61" s="409">
        <f t="shared" si="32"/>
        <v>0</v>
      </c>
      <c r="BL61" s="409" t="str">
        <f t="shared" si="33"/>
        <v>#</v>
      </c>
      <c r="BM61" s="7"/>
      <c r="BN61" s="7"/>
      <c r="BO61" s="7"/>
      <c r="BP61" s="409" t="str">
        <f t="shared" si="34"/>
        <v>P</v>
      </c>
      <c r="BQ61" s="409" t="str">
        <f t="shared" si="35"/>
        <v>#</v>
      </c>
      <c r="BR61" s="409" t="str">
        <f t="shared" si="36"/>
        <v>#</v>
      </c>
      <c r="BS61" s="409" t="str">
        <f t="shared" si="37"/>
        <v>#</v>
      </c>
      <c r="BT61" s="409" t="str">
        <f t="shared" si="38"/>
        <v>#</v>
      </c>
      <c r="BU61" s="409" t="str">
        <f t="shared" si="39"/>
        <v>#</v>
      </c>
      <c r="BV61" s="409" t="str">
        <f t="shared" si="40"/>
        <v>#</v>
      </c>
      <c r="BW61" s="409" t="str">
        <f t="shared" si="41"/>
        <v>#</v>
      </c>
      <c r="BX61" s="409"/>
      <c r="BY61" s="409">
        <f t="shared" si="42"/>
        <v>0</v>
      </c>
      <c r="BZ61" s="409" t="str">
        <f t="shared" si="43"/>
        <v>#</v>
      </c>
      <c r="CA61" s="409" t="str">
        <f t="shared" si="44"/>
        <v>#</v>
      </c>
      <c r="CB61" s="409" t="str">
        <f t="shared" si="45"/>
        <v>#</v>
      </c>
      <c r="CC61" s="409" t="str">
        <f t="shared" si="46"/>
        <v>#</v>
      </c>
      <c r="CD61" s="409" t="str">
        <f t="shared" si="47"/>
        <v>#</v>
      </c>
      <c r="CE61" s="409" t="str">
        <f t="shared" si="48"/>
        <v>#</v>
      </c>
      <c r="CF61" s="409" t="str">
        <f t="shared" si="49"/>
        <v>#</v>
      </c>
      <c r="CG61" s="409">
        <f t="shared" si="50"/>
        <v>0</v>
      </c>
      <c r="CH61" s="409" t="str">
        <f t="shared" si="51"/>
        <v>#</v>
      </c>
      <c r="CI61" s="7"/>
      <c r="CJ61" s="7"/>
      <c r="CK61" s="409" t="str">
        <f t="shared" si="121"/>
        <v> </v>
      </c>
      <c r="CL61" s="409" t="str">
        <f t="shared" si="122"/>
        <v> </v>
      </c>
      <c r="CM61" s="409" t="str">
        <f t="shared" si="123"/>
        <v> </v>
      </c>
      <c r="CN61" s="409" t="str">
        <f t="shared" si="124"/>
        <v> </v>
      </c>
      <c r="CO61" s="409" t="str">
        <f t="shared" si="125"/>
        <v> </v>
      </c>
      <c r="CP61" s="409" t="str">
        <f t="shared" si="126"/>
        <v> </v>
      </c>
      <c r="CQ61" s="409" t="str">
        <f t="shared" si="127"/>
        <v> </v>
      </c>
      <c r="CR61" s="409" t="str">
        <f t="shared" si="128"/>
        <v> </v>
      </c>
      <c r="CS61" s="409"/>
      <c r="CT61" s="409">
        <f t="shared" si="52"/>
        <v>0</v>
      </c>
      <c r="CU61" s="409">
        <f t="shared" ref="CU61:CW61" si="149">A61</f>
        <v>54</v>
      </c>
      <c r="CV61" s="372" t="str">
        <f t="shared" si="149"/>
        <v>24IT0055</v>
      </c>
      <c r="CW61" s="432" t="str">
        <f t="shared" si="149"/>
        <v>JAI AKASH S</v>
      </c>
      <c r="CX61" s="433" t="str">
        <f t="shared" si="54"/>
        <v>        </v>
      </c>
      <c r="CY61" s="409">
        <f t="shared" si="55"/>
        <v>0</v>
      </c>
      <c r="CZ61" s="7"/>
      <c r="DA61" s="409">
        <f t="shared" si="56"/>
        <v>0</v>
      </c>
      <c r="DB61" s="409" t="str">
        <f t="shared" si="57"/>
        <v>#</v>
      </c>
      <c r="DC61" s="7"/>
      <c r="DD61" s="7"/>
      <c r="DE61" s="7"/>
    </row>
    <row r="62" ht="24.75" customHeight="1" spans="1:109">
      <c r="A62" s="413">
        <v>55</v>
      </c>
      <c r="B62" s="790" t="s">
        <v>173</v>
      </c>
      <c r="C62" s="791" t="s">
        <v>174</v>
      </c>
      <c r="D62" s="787" t="s">
        <v>42</v>
      </c>
      <c r="E62" s="787" t="s">
        <v>55</v>
      </c>
      <c r="F62" s="788"/>
      <c r="G62" s="792" t="s">
        <v>58</v>
      </c>
      <c r="H62" s="793" t="s">
        <v>60</v>
      </c>
      <c r="I62" s="793" t="s">
        <v>58</v>
      </c>
      <c r="J62" s="793" t="s">
        <v>60</v>
      </c>
      <c r="K62" s="793" t="s">
        <v>58</v>
      </c>
      <c r="L62" s="793" t="s">
        <v>61</v>
      </c>
      <c r="M62" s="807" t="s">
        <v>58</v>
      </c>
      <c r="N62" s="806" t="s">
        <v>59</v>
      </c>
      <c r="O62" s="804">
        <f t="shared" si="58"/>
        <v>0</v>
      </c>
      <c r="P62" s="421"/>
      <c r="Q62" s="423">
        <f t="shared" si="5"/>
        <v>23</v>
      </c>
      <c r="R62" s="795">
        <v>8.92</v>
      </c>
      <c r="S62" s="425"/>
      <c r="T62" s="426"/>
      <c r="U62" s="427"/>
      <c r="V62" s="428" t="s">
        <v>62</v>
      </c>
      <c r="W62" s="429">
        <f t="shared" si="110"/>
        <v>10</v>
      </c>
      <c r="X62" s="429">
        <f t="shared" si="111"/>
        <v>9</v>
      </c>
      <c r="Y62" s="429">
        <f t="shared" si="112"/>
        <v>10</v>
      </c>
      <c r="Z62" s="429">
        <f t="shared" si="113"/>
        <v>9</v>
      </c>
      <c r="AA62" s="429">
        <f t="shared" si="114"/>
        <v>10</v>
      </c>
      <c r="AB62" s="429">
        <f t="shared" si="115"/>
        <v>8</v>
      </c>
      <c r="AC62" s="429">
        <f t="shared" si="116"/>
        <v>10</v>
      </c>
      <c r="AD62" s="429">
        <f t="shared" si="117"/>
        <v>7</v>
      </c>
      <c r="AE62" s="429"/>
      <c r="AF62" s="429"/>
      <c r="AG62" s="430">
        <f t="shared" si="118"/>
        <v>211</v>
      </c>
      <c r="AH62" s="430">
        <f t="shared" si="119"/>
        <v>23</v>
      </c>
      <c r="AI62" s="431">
        <f t="shared" si="7"/>
        <v>9.17391304347826</v>
      </c>
      <c r="AJ62" s="408" t="str">
        <f t="shared" si="120"/>
        <v>P</v>
      </c>
      <c r="AK62" s="408">
        <f t="shared" si="8"/>
        <v>0</v>
      </c>
      <c r="AL62" s="408">
        <f t="shared" si="9"/>
        <v>0</v>
      </c>
      <c r="AM62" s="408">
        <f t="shared" si="10"/>
        <v>0</v>
      </c>
      <c r="AN62" s="408">
        <f t="shared" si="11"/>
        <v>0</v>
      </c>
      <c r="AO62" s="408">
        <f t="shared" si="12"/>
        <v>0</v>
      </c>
      <c r="AP62" s="408">
        <f t="shared" si="13"/>
        <v>0</v>
      </c>
      <c r="AQ62" s="408">
        <f t="shared" si="14"/>
        <v>1</v>
      </c>
      <c r="AR62" s="6"/>
      <c r="AS62" s="408">
        <f t="shared" si="15"/>
        <v>0</v>
      </c>
      <c r="AT62" s="408">
        <f t="shared" si="16"/>
        <v>0</v>
      </c>
      <c r="AU62" s="408">
        <f t="shared" si="17"/>
        <v>0</v>
      </c>
      <c r="AV62" s="408">
        <f t="shared" si="18"/>
        <v>0</v>
      </c>
      <c r="AW62" s="408">
        <f t="shared" si="19"/>
        <v>0</v>
      </c>
      <c r="AX62" s="408">
        <f t="shared" si="20"/>
        <v>0</v>
      </c>
      <c r="AY62" s="408" t="str">
        <f t="shared" si="21"/>
        <v>P</v>
      </c>
      <c r="AZ62" s="409" t="str">
        <f t="shared" si="22"/>
        <v>DF</v>
      </c>
      <c r="BA62" s="409" t="str">
        <f t="shared" si="23"/>
        <v>DFT</v>
      </c>
      <c r="BB62" s="409" t="str">
        <f t="shared" si="24"/>
        <v>#</v>
      </c>
      <c r="BC62" s="409" t="str">
        <f t="shared" si="25"/>
        <v>#</v>
      </c>
      <c r="BD62" s="409" t="str">
        <f t="shared" si="26"/>
        <v>#</v>
      </c>
      <c r="BE62" s="409" t="str">
        <f t="shared" si="27"/>
        <v>P</v>
      </c>
      <c r="BF62" s="409"/>
      <c r="BG62" s="409" t="str">
        <f t="shared" si="28"/>
        <v>#</v>
      </c>
      <c r="BH62" s="409" t="str">
        <f t="shared" si="29"/>
        <v>#</v>
      </c>
      <c r="BI62" s="409" t="str">
        <f t="shared" si="30"/>
        <v>#</v>
      </c>
      <c r="BJ62" s="409">
        <f t="shared" si="31"/>
        <v>0</v>
      </c>
      <c r="BK62" s="409" t="str">
        <f t="shared" si="32"/>
        <v>#</v>
      </c>
      <c r="BL62" s="409">
        <f t="shared" si="33"/>
        <v>0</v>
      </c>
      <c r="BM62" s="7"/>
      <c r="BN62" s="7"/>
      <c r="BO62" s="7"/>
      <c r="BP62" s="409" t="str">
        <f t="shared" si="34"/>
        <v>#</v>
      </c>
      <c r="BQ62" s="409" t="str">
        <f t="shared" si="35"/>
        <v>#</v>
      </c>
      <c r="BR62" s="409" t="str">
        <f t="shared" si="36"/>
        <v>#</v>
      </c>
      <c r="BS62" s="409" t="str">
        <f t="shared" si="37"/>
        <v>P</v>
      </c>
      <c r="BT62" s="409" t="str">
        <f t="shared" si="38"/>
        <v>#</v>
      </c>
      <c r="BU62" s="409" t="str">
        <f t="shared" si="39"/>
        <v>#</v>
      </c>
      <c r="BV62" s="409" t="str">
        <f t="shared" si="40"/>
        <v>#</v>
      </c>
      <c r="BW62" s="409" t="str">
        <f t="shared" si="41"/>
        <v>#</v>
      </c>
      <c r="BX62" s="409"/>
      <c r="BY62" s="409" t="str">
        <f t="shared" si="42"/>
        <v>#</v>
      </c>
      <c r="BZ62" s="409" t="str">
        <f t="shared" si="43"/>
        <v>#</v>
      </c>
      <c r="CA62" s="409" t="str">
        <f t="shared" si="44"/>
        <v>#</v>
      </c>
      <c r="CB62" s="409">
        <f t="shared" si="45"/>
        <v>0</v>
      </c>
      <c r="CC62" s="409" t="str">
        <f t="shared" si="46"/>
        <v>#</v>
      </c>
      <c r="CD62" s="409" t="str">
        <f t="shared" si="47"/>
        <v>#</v>
      </c>
      <c r="CE62" s="409" t="str">
        <f t="shared" si="48"/>
        <v>#</v>
      </c>
      <c r="CF62" s="409" t="str">
        <f t="shared" si="49"/>
        <v>#</v>
      </c>
      <c r="CG62" s="409" t="str">
        <f t="shared" si="50"/>
        <v>#</v>
      </c>
      <c r="CH62" s="409">
        <f t="shared" si="51"/>
        <v>0</v>
      </c>
      <c r="CI62" s="7"/>
      <c r="CJ62" s="7"/>
      <c r="CK62" s="409" t="str">
        <f t="shared" si="121"/>
        <v> </v>
      </c>
      <c r="CL62" s="409" t="str">
        <f t="shared" si="122"/>
        <v> </v>
      </c>
      <c r="CM62" s="409" t="str">
        <f t="shared" si="123"/>
        <v> </v>
      </c>
      <c r="CN62" s="409" t="str">
        <f t="shared" si="124"/>
        <v> </v>
      </c>
      <c r="CO62" s="409" t="str">
        <f t="shared" si="125"/>
        <v> </v>
      </c>
      <c r="CP62" s="409" t="str">
        <f t="shared" si="126"/>
        <v> </v>
      </c>
      <c r="CQ62" s="409" t="str">
        <f t="shared" si="127"/>
        <v> </v>
      </c>
      <c r="CR62" s="409" t="str">
        <f t="shared" si="128"/>
        <v> </v>
      </c>
      <c r="CS62" s="409"/>
      <c r="CT62" s="409">
        <f t="shared" si="52"/>
        <v>0</v>
      </c>
      <c r="CU62" s="409">
        <f t="shared" ref="CU62:CW62" si="150">A62</f>
        <v>55</v>
      </c>
      <c r="CV62" s="372" t="str">
        <f t="shared" si="150"/>
        <v>24IT0056</v>
      </c>
      <c r="CW62" s="432" t="str">
        <f t="shared" si="150"/>
        <v>JAISHREE M</v>
      </c>
      <c r="CX62" s="433" t="str">
        <f t="shared" si="54"/>
        <v>        </v>
      </c>
      <c r="CY62" s="409">
        <f t="shared" si="55"/>
        <v>0</v>
      </c>
      <c r="CZ62" s="7"/>
      <c r="DA62" s="409" t="str">
        <f t="shared" si="56"/>
        <v>#</v>
      </c>
      <c r="DB62" s="409">
        <f t="shared" si="57"/>
        <v>0</v>
      </c>
      <c r="DC62" s="7"/>
      <c r="DD62" s="7"/>
      <c r="DE62" s="7"/>
    </row>
    <row r="63" ht="24.75" customHeight="1" spans="1:109">
      <c r="A63" s="413">
        <v>56</v>
      </c>
      <c r="B63" s="790" t="s">
        <v>175</v>
      </c>
      <c r="C63" s="791" t="s">
        <v>176</v>
      </c>
      <c r="D63" s="787" t="s">
        <v>41</v>
      </c>
      <c r="E63" s="787" t="s">
        <v>54</v>
      </c>
      <c r="F63" s="788"/>
      <c r="G63" s="792" t="s">
        <v>58</v>
      </c>
      <c r="H63" s="793" t="s">
        <v>61</v>
      </c>
      <c r="I63" s="793" t="s">
        <v>60</v>
      </c>
      <c r="J63" s="793" t="s">
        <v>60</v>
      </c>
      <c r="K63" s="793" t="s">
        <v>58</v>
      </c>
      <c r="L63" s="793" t="s">
        <v>61</v>
      </c>
      <c r="M63" s="807" t="s">
        <v>58</v>
      </c>
      <c r="N63" s="806" t="s">
        <v>59</v>
      </c>
      <c r="O63" s="804">
        <f t="shared" si="58"/>
        <v>0</v>
      </c>
      <c r="P63" s="421"/>
      <c r="Q63" s="423">
        <f t="shared" si="5"/>
        <v>23</v>
      </c>
      <c r="R63" s="795">
        <v>8.64</v>
      </c>
      <c r="S63" s="425"/>
      <c r="T63" s="426"/>
      <c r="U63" s="427"/>
      <c r="V63" s="428" t="s">
        <v>62</v>
      </c>
      <c r="W63" s="429">
        <f t="shared" si="110"/>
        <v>10</v>
      </c>
      <c r="X63" s="429">
        <f t="shared" si="111"/>
        <v>8</v>
      </c>
      <c r="Y63" s="429">
        <f t="shared" si="112"/>
        <v>9</v>
      </c>
      <c r="Z63" s="429">
        <f t="shared" si="113"/>
        <v>9</v>
      </c>
      <c r="AA63" s="429">
        <f t="shared" si="114"/>
        <v>10</v>
      </c>
      <c r="AB63" s="429">
        <f t="shared" si="115"/>
        <v>8</v>
      </c>
      <c r="AC63" s="429">
        <f t="shared" si="116"/>
        <v>10</v>
      </c>
      <c r="AD63" s="429">
        <f t="shared" si="117"/>
        <v>7</v>
      </c>
      <c r="AE63" s="429"/>
      <c r="AF63" s="429"/>
      <c r="AG63" s="430">
        <f t="shared" si="118"/>
        <v>203</v>
      </c>
      <c r="AH63" s="430">
        <f t="shared" si="119"/>
        <v>23</v>
      </c>
      <c r="AI63" s="431">
        <f t="shared" si="7"/>
        <v>8.82608695652174</v>
      </c>
      <c r="AJ63" s="408" t="str">
        <f t="shared" si="120"/>
        <v>P</v>
      </c>
      <c r="AK63" s="408">
        <f t="shared" si="8"/>
        <v>0</v>
      </c>
      <c r="AL63" s="408">
        <f t="shared" si="9"/>
        <v>0</v>
      </c>
      <c r="AM63" s="408">
        <f t="shared" si="10"/>
        <v>0</v>
      </c>
      <c r="AN63" s="408">
        <f t="shared" si="11"/>
        <v>0</v>
      </c>
      <c r="AO63" s="408">
        <f t="shared" si="12"/>
        <v>0</v>
      </c>
      <c r="AP63" s="408">
        <f t="shared" si="13"/>
        <v>0</v>
      </c>
      <c r="AQ63" s="408">
        <f t="shared" si="14"/>
        <v>1</v>
      </c>
      <c r="AR63" s="6"/>
      <c r="AS63" s="408">
        <f t="shared" si="15"/>
        <v>0</v>
      </c>
      <c r="AT63" s="408">
        <f t="shared" si="16"/>
        <v>0</v>
      </c>
      <c r="AU63" s="408">
        <f t="shared" si="17"/>
        <v>0</v>
      </c>
      <c r="AV63" s="408">
        <f t="shared" si="18"/>
        <v>0</v>
      </c>
      <c r="AW63" s="408">
        <f t="shared" si="19"/>
        <v>0</v>
      </c>
      <c r="AX63" s="408">
        <f t="shared" si="20"/>
        <v>0</v>
      </c>
      <c r="AY63" s="408" t="str">
        <f t="shared" si="21"/>
        <v>P</v>
      </c>
      <c r="AZ63" s="409" t="str">
        <f t="shared" si="22"/>
        <v>HM</v>
      </c>
      <c r="BA63" s="409" t="str">
        <f t="shared" si="23"/>
        <v>HMT</v>
      </c>
      <c r="BB63" s="409" t="str">
        <f t="shared" si="24"/>
        <v>P</v>
      </c>
      <c r="BC63" s="409" t="str">
        <f t="shared" si="25"/>
        <v>#</v>
      </c>
      <c r="BD63" s="409" t="str">
        <f t="shared" si="26"/>
        <v>#</v>
      </c>
      <c r="BE63" s="409" t="str">
        <f t="shared" si="27"/>
        <v>#</v>
      </c>
      <c r="BF63" s="409"/>
      <c r="BG63" s="409">
        <f t="shared" si="28"/>
        <v>0</v>
      </c>
      <c r="BH63" s="409" t="str">
        <f t="shared" si="29"/>
        <v>#</v>
      </c>
      <c r="BI63" s="409" t="str">
        <f t="shared" si="30"/>
        <v>#</v>
      </c>
      <c r="BJ63" s="409" t="str">
        <f t="shared" si="31"/>
        <v>#</v>
      </c>
      <c r="BK63" s="409">
        <f t="shared" si="32"/>
        <v>0</v>
      </c>
      <c r="BL63" s="409" t="str">
        <f t="shared" si="33"/>
        <v>#</v>
      </c>
      <c r="BM63" s="7"/>
      <c r="BN63" s="7"/>
      <c r="BO63" s="7"/>
      <c r="BP63" s="409" t="str">
        <f t="shared" si="34"/>
        <v>P</v>
      </c>
      <c r="BQ63" s="409" t="str">
        <f t="shared" si="35"/>
        <v>#</v>
      </c>
      <c r="BR63" s="409" t="str">
        <f t="shared" si="36"/>
        <v>#</v>
      </c>
      <c r="BS63" s="409" t="str">
        <f t="shared" si="37"/>
        <v>#</v>
      </c>
      <c r="BT63" s="409" t="str">
        <f t="shared" si="38"/>
        <v>#</v>
      </c>
      <c r="BU63" s="409" t="str">
        <f t="shared" si="39"/>
        <v>#</v>
      </c>
      <c r="BV63" s="409" t="str">
        <f t="shared" si="40"/>
        <v>#</v>
      </c>
      <c r="BW63" s="409" t="str">
        <f t="shared" si="41"/>
        <v>#</v>
      </c>
      <c r="BX63" s="409"/>
      <c r="BY63" s="409">
        <f t="shared" si="42"/>
        <v>0</v>
      </c>
      <c r="BZ63" s="409" t="str">
        <f t="shared" si="43"/>
        <v>#</v>
      </c>
      <c r="CA63" s="409" t="str">
        <f t="shared" si="44"/>
        <v>#</v>
      </c>
      <c r="CB63" s="409" t="str">
        <f t="shared" si="45"/>
        <v>#</v>
      </c>
      <c r="CC63" s="409" t="str">
        <f t="shared" si="46"/>
        <v>#</v>
      </c>
      <c r="CD63" s="409" t="str">
        <f t="shared" si="47"/>
        <v>#</v>
      </c>
      <c r="CE63" s="409" t="str">
        <f t="shared" si="48"/>
        <v>#</v>
      </c>
      <c r="CF63" s="409" t="str">
        <f t="shared" si="49"/>
        <v>#</v>
      </c>
      <c r="CG63" s="409">
        <f t="shared" si="50"/>
        <v>0</v>
      </c>
      <c r="CH63" s="409" t="str">
        <f t="shared" si="51"/>
        <v>#</v>
      </c>
      <c r="CI63" s="7"/>
      <c r="CJ63" s="7"/>
      <c r="CK63" s="409" t="str">
        <f t="shared" si="121"/>
        <v> </v>
      </c>
      <c r="CL63" s="409" t="str">
        <f t="shared" si="122"/>
        <v> </v>
      </c>
      <c r="CM63" s="409" t="str">
        <f t="shared" si="123"/>
        <v> </v>
      </c>
      <c r="CN63" s="409" t="str">
        <f t="shared" si="124"/>
        <v> </v>
      </c>
      <c r="CO63" s="409" t="str">
        <f t="shared" si="125"/>
        <v> </v>
      </c>
      <c r="CP63" s="409" t="str">
        <f t="shared" si="126"/>
        <v> </v>
      </c>
      <c r="CQ63" s="409" t="str">
        <f t="shared" si="127"/>
        <v> </v>
      </c>
      <c r="CR63" s="409" t="str">
        <f t="shared" si="128"/>
        <v> </v>
      </c>
      <c r="CS63" s="409"/>
      <c r="CT63" s="409">
        <f t="shared" si="52"/>
        <v>0</v>
      </c>
      <c r="CU63" s="409">
        <f t="shared" ref="CU63:CW63" si="151">A63</f>
        <v>56</v>
      </c>
      <c r="CV63" s="372" t="str">
        <f t="shared" si="151"/>
        <v>24IT0057</v>
      </c>
      <c r="CW63" s="432" t="str">
        <f t="shared" si="151"/>
        <v>JAISON AARO A</v>
      </c>
      <c r="CX63" s="433" t="str">
        <f t="shared" si="54"/>
        <v>        </v>
      </c>
      <c r="CY63" s="409">
        <f t="shared" si="55"/>
        <v>0</v>
      </c>
      <c r="CZ63" s="7"/>
      <c r="DA63" s="409">
        <f t="shared" si="56"/>
        <v>0</v>
      </c>
      <c r="DB63" s="409" t="str">
        <f t="shared" si="57"/>
        <v>#</v>
      </c>
      <c r="DC63" s="7"/>
      <c r="DD63" s="7"/>
      <c r="DE63" s="7"/>
    </row>
    <row r="64" ht="24.75" customHeight="1" spans="1:109">
      <c r="A64" s="413">
        <v>57</v>
      </c>
      <c r="B64" s="790" t="s">
        <v>177</v>
      </c>
      <c r="C64" s="791" t="s">
        <v>178</v>
      </c>
      <c r="D64" s="787" t="s">
        <v>41</v>
      </c>
      <c r="E64" s="787" t="s">
        <v>54</v>
      </c>
      <c r="F64" s="788"/>
      <c r="G64" s="792" t="s">
        <v>58</v>
      </c>
      <c r="H64" s="793" t="s">
        <v>61</v>
      </c>
      <c r="I64" s="793" t="s">
        <v>59</v>
      </c>
      <c r="J64" s="793" t="s">
        <v>60</v>
      </c>
      <c r="K64" s="793" t="s">
        <v>59</v>
      </c>
      <c r="L64" s="793" t="s">
        <v>61</v>
      </c>
      <c r="M64" s="807" t="s">
        <v>58</v>
      </c>
      <c r="N64" s="806" t="s">
        <v>59</v>
      </c>
      <c r="O64" s="804">
        <f t="shared" si="58"/>
        <v>0</v>
      </c>
      <c r="P64" s="421"/>
      <c r="Q64" s="423">
        <f t="shared" si="5"/>
        <v>23</v>
      </c>
      <c r="R64" s="794">
        <v>7.84</v>
      </c>
      <c r="S64" s="425"/>
      <c r="T64" s="426"/>
      <c r="U64" s="427"/>
      <c r="V64" s="428" t="s">
        <v>62</v>
      </c>
      <c r="W64" s="429">
        <f t="shared" si="110"/>
        <v>10</v>
      </c>
      <c r="X64" s="429">
        <f t="shared" si="111"/>
        <v>8</v>
      </c>
      <c r="Y64" s="429">
        <f t="shared" si="112"/>
        <v>7</v>
      </c>
      <c r="Z64" s="429">
        <f t="shared" si="113"/>
        <v>9</v>
      </c>
      <c r="AA64" s="429">
        <f t="shared" si="114"/>
        <v>7</v>
      </c>
      <c r="AB64" s="429">
        <f t="shared" si="115"/>
        <v>8</v>
      </c>
      <c r="AC64" s="429">
        <f t="shared" si="116"/>
        <v>10</v>
      </c>
      <c r="AD64" s="429">
        <f t="shared" si="117"/>
        <v>7</v>
      </c>
      <c r="AE64" s="429"/>
      <c r="AF64" s="429"/>
      <c r="AG64" s="430">
        <f t="shared" si="118"/>
        <v>186</v>
      </c>
      <c r="AH64" s="430">
        <f t="shared" si="119"/>
        <v>23</v>
      </c>
      <c r="AI64" s="431">
        <f t="shared" si="7"/>
        <v>8.08695652173913</v>
      </c>
      <c r="AJ64" s="408" t="str">
        <f t="shared" si="120"/>
        <v>P</v>
      </c>
      <c r="AK64" s="408">
        <f t="shared" si="8"/>
        <v>0</v>
      </c>
      <c r="AL64" s="408">
        <f t="shared" si="9"/>
        <v>0</v>
      </c>
      <c r="AM64" s="408">
        <f t="shared" si="10"/>
        <v>0</v>
      </c>
      <c r="AN64" s="408">
        <f t="shared" si="11"/>
        <v>0</v>
      </c>
      <c r="AO64" s="408">
        <f t="shared" si="12"/>
        <v>0</v>
      </c>
      <c r="AP64" s="408">
        <f t="shared" si="13"/>
        <v>0</v>
      </c>
      <c r="AQ64" s="408">
        <f t="shared" si="14"/>
        <v>1</v>
      </c>
      <c r="AR64" s="6"/>
      <c r="AS64" s="408">
        <f t="shared" si="15"/>
        <v>0</v>
      </c>
      <c r="AT64" s="408">
        <f t="shared" si="16"/>
        <v>0</v>
      </c>
      <c r="AU64" s="408">
        <f t="shared" si="17"/>
        <v>0</v>
      </c>
      <c r="AV64" s="408">
        <f t="shared" si="18"/>
        <v>0</v>
      </c>
      <c r="AW64" s="408">
        <f t="shared" si="19"/>
        <v>0</v>
      </c>
      <c r="AX64" s="408">
        <f t="shared" si="20"/>
        <v>0</v>
      </c>
      <c r="AY64" s="408" t="str">
        <f t="shared" si="21"/>
        <v>P</v>
      </c>
      <c r="AZ64" s="409" t="str">
        <f t="shared" si="22"/>
        <v>HM</v>
      </c>
      <c r="BA64" s="409" t="str">
        <f t="shared" si="23"/>
        <v>HMT</v>
      </c>
      <c r="BB64" s="409" t="str">
        <f t="shared" si="24"/>
        <v>P</v>
      </c>
      <c r="BC64" s="409" t="str">
        <f t="shared" si="25"/>
        <v>#</v>
      </c>
      <c r="BD64" s="409" t="str">
        <f t="shared" si="26"/>
        <v>#</v>
      </c>
      <c r="BE64" s="409" t="str">
        <f t="shared" si="27"/>
        <v>#</v>
      </c>
      <c r="BF64" s="409"/>
      <c r="BG64" s="409">
        <f t="shared" si="28"/>
        <v>0</v>
      </c>
      <c r="BH64" s="409" t="str">
        <f t="shared" si="29"/>
        <v>#</v>
      </c>
      <c r="BI64" s="409" t="str">
        <f t="shared" si="30"/>
        <v>#</v>
      </c>
      <c r="BJ64" s="409" t="str">
        <f t="shared" si="31"/>
        <v>#</v>
      </c>
      <c r="BK64" s="409">
        <f t="shared" si="32"/>
        <v>0</v>
      </c>
      <c r="BL64" s="409" t="str">
        <f t="shared" si="33"/>
        <v>#</v>
      </c>
      <c r="BM64" s="7"/>
      <c r="BN64" s="7"/>
      <c r="BO64" s="7"/>
      <c r="BP64" s="409" t="str">
        <f t="shared" si="34"/>
        <v>P</v>
      </c>
      <c r="BQ64" s="409" t="str">
        <f t="shared" si="35"/>
        <v>#</v>
      </c>
      <c r="BR64" s="409" t="str">
        <f t="shared" si="36"/>
        <v>#</v>
      </c>
      <c r="BS64" s="409" t="str">
        <f t="shared" si="37"/>
        <v>#</v>
      </c>
      <c r="BT64" s="409" t="str">
        <f t="shared" si="38"/>
        <v>#</v>
      </c>
      <c r="BU64" s="409" t="str">
        <f t="shared" si="39"/>
        <v>#</v>
      </c>
      <c r="BV64" s="409" t="str">
        <f t="shared" si="40"/>
        <v>#</v>
      </c>
      <c r="BW64" s="409" t="str">
        <f t="shared" si="41"/>
        <v>#</v>
      </c>
      <c r="BX64" s="409"/>
      <c r="BY64" s="409">
        <f t="shared" si="42"/>
        <v>0</v>
      </c>
      <c r="BZ64" s="409" t="str">
        <f t="shared" si="43"/>
        <v>#</v>
      </c>
      <c r="CA64" s="409" t="str">
        <f t="shared" si="44"/>
        <v>#</v>
      </c>
      <c r="CB64" s="409" t="str">
        <f t="shared" si="45"/>
        <v>#</v>
      </c>
      <c r="CC64" s="409" t="str">
        <f t="shared" si="46"/>
        <v>#</v>
      </c>
      <c r="CD64" s="409" t="str">
        <f t="shared" si="47"/>
        <v>#</v>
      </c>
      <c r="CE64" s="409" t="str">
        <f t="shared" si="48"/>
        <v>#</v>
      </c>
      <c r="CF64" s="409" t="str">
        <f t="shared" si="49"/>
        <v>#</v>
      </c>
      <c r="CG64" s="409">
        <f t="shared" si="50"/>
        <v>0</v>
      </c>
      <c r="CH64" s="409" t="str">
        <f t="shared" si="51"/>
        <v>#</v>
      </c>
      <c r="CI64" s="7"/>
      <c r="CJ64" s="7"/>
      <c r="CK64" s="409" t="str">
        <f t="shared" si="121"/>
        <v> </v>
      </c>
      <c r="CL64" s="409" t="str">
        <f t="shared" si="122"/>
        <v> </v>
      </c>
      <c r="CM64" s="409" t="str">
        <f t="shared" si="123"/>
        <v> </v>
      </c>
      <c r="CN64" s="409" t="str">
        <f t="shared" si="124"/>
        <v> </v>
      </c>
      <c r="CO64" s="409" t="str">
        <f t="shared" si="125"/>
        <v> </v>
      </c>
      <c r="CP64" s="409" t="str">
        <f t="shared" si="126"/>
        <v> </v>
      </c>
      <c r="CQ64" s="409" t="str">
        <f t="shared" si="127"/>
        <v> </v>
      </c>
      <c r="CR64" s="409" t="str">
        <f t="shared" si="128"/>
        <v> </v>
      </c>
      <c r="CS64" s="409"/>
      <c r="CT64" s="409">
        <f t="shared" si="52"/>
        <v>0</v>
      </c>
      <c r="CU64" s="409">
        <f t="shared" ref="CU64:CW64" si="152">A64</f>
        <v>57</v>
      </c>
      <c r="CV64" s="372" t="str">
        <f t="shared" si="152"/>
        <v>24IT0058</v>
      </c>
      <c r="CW64" s="432" t="str">
        <f t="shared" si="152"/>
        <v>JAISRIRAM V</v>
      </c>
      <c r="CX64" s="433" t="str">
        <f t="shared" si="54"/>
        <v>        </v>
      </c>
      <c r="CY64" s="409">
        <f t="shared" si="55"/>
        <v>0</v>
      </c>
      <c r="CZ64" s="7"/>
      <c r="DA64" s="409">
        <f t="shared" si="56"/>
        <v>0</v>
      </c>
      <c r="DB64" s="409" t="str">
        <f t="shared" si="57"/>
        <v>#</v>
      </c>
      <c r="DC64" s="7"/>
      <c r="DD64" s="7"/>
      <c r="DE64" s="7"/>
    </row>
    <row r="65" ht="24.75" customHeight="1" spans="1:109">
      <c r="A65" s="413">
        <v>58</v>
      </c>
      <c r="B65" s="790" t="s">
        <v>179</v>
      </c>
      <c r="C65" s="791" t="s">
        <v>180</v>
      </c>
      <c r="D65" s="787" t="s">
        <v>41</v>
      </c>
      <c r="E65" s="787" t="s">
        <v>55</v>
      </c>
      <c r="F65" s="788"/>
      <c r="G65" s="792" t="s">
        <v>58</v>
      </c>
      <c r="H65" s="793" t="s">
        <v>59</v>
      </c>
      <c r="I65" s="793" t="s">
        <v>59</v>
      </c>
      <c r="J65" s="793" t="s">
        <v>61</v>
      </c>
      <c r="K65" s="793" t="s">
        <v>59</v>
      </c>
      <c r="L65" s="793" t="s">
        <v>59</v>
      </c>
      <c r="M65" s="807" t="s">
        <v>58</v>
      </c>
      <c r="N65" s="806" t="s">
        <v>59</v>
      </c>
      <c r="O65" s="804">
        <f t="shared" si="58"/>
        <v>0</v>
      </c>
      <c r="P65" s="421"/>
      <c r="Q65" s="423">
        <f t="shared" si="5"/>
        <v>23</v>
      </c>
      <c r="R65" s="794">
        <v>7.4</v>
      </c>
      <c r="S65" s="425"/>
      <c r="T65" s="426"/>
      <c r="U65" s="427"/>
      <c r="V65" s="428" t="s">
        <v>62</v>
      </c>
      <c r="W65" s="429">
        <f t="shared" si="110"/>
        <v>10</v>
      </c>
      <c r="X65" s="429">
        <f t="shared" si="111"/>
        <v>7</v>
      </c>
      <c r="Y65" s="429">
        <f t="shared" si="112"/>
        <v>7</v>
      </c>
      <c r="Z65" s="429">
        <f t="shared" si="113"/>
        <v>8</v>
      </c>
      <c r="AA65" s="429">
        <f t="shared" si="114"/>
        <v>7</v>
      </c>
      <c r="AB65" s="429">
        <f t="shared" si="115"/>
        <v>7</v>
      </c>
      <c r="AC65" s="429">
        <f t="shared" si="116"/>
        <v>10</v>
      </c>
      <c r="AD65" s="429">
        <f t="shared" si="117"/>
        <v>7</v>
      </c>
      <c r="AE65" s="429"/>
      <c r="AF65" s="429"/>
      <c r="AG65" s="430">
        <f t="shared" si="118"/>
        <v>177</v>
      </c>
      <c r="AH65" s="430">
        <f t="shared" si="119"/>
        <v>23</v>
      </c>
      <c r="AI65" s="431">
        <f t="shared" si="7"/>
        <v>7.69565217391304</v>
      </c>
      <c r="AJ65" s="408" t="str">
        <f t="shared" si="120"/>
        <v>P</v>
      </c>
      <c r="AK65" s="408">
        <f t="shared" si="8"/>
        <v>0</v>
      </c>
      <c r="AL65" s="408">
        <f t="shared" si="9"/>
        <v>0</v>
      </c>
      <c r="AM65" s="408">
        <f t="shared" si="10"/>
        <v>0</v>
      </c>
      <c r="AN65" s="408">
        <f t="shared" si="11"/>
        <v>0</v>
      </c>
      <c r="AO65" s="408">
        <f t="shared" si="12"/>
        <v>0</v>
      </c>
      <c r="AP65" s="408">
        <f t="shared" si="13"/>
        <v>0</v>
      </c>
      <c r="AQ65" s="408">
        <f t="shared" si="14"/>
        <v>1</v>
      </c>
      <c r="AR65" s="6"/>
      <c r="AS65" s="408">
        <f t="shared" si="15"/>
        <v>0</v>
      </c>
      <c r="AT65" s="408">
        <f t="shared" si="16"/>
        <v>0</v>
      </c>
      <c r="AU65" s="408">
        <f t="shared" si="17"/>
        <v>0</v>
      </c>
      <c r="AV65" s="408">
        <f t="shared" si="18"/>
        <v>0</v>
      </c>
      <c r="AW65" s="408">
        <f t="shared" si="19"/>
        <v>0</v>
      </c>
      <c r="AX65" s="408">
        <f t="shared" si="20"/>
        <v>0</v>
      </c>
      <c r="AY65" s="408" t="str">
        <f t="shared" si="21"/>
        <v>P</v>
      </c>
      <c r="AZ65" s="409" t="str">
        <f t="shared" si="22"/>
        <v>DM</v>
      </c>
      <c r="BA65" s="409" t="str">
        <f t="shared" si="23"/>
        <v>DMT</v>
      </c>
      <c r="BB65" s="409" t="str">
        <f t="shared" si="24"/>
        <v>#</v>
      </c>
      <c r="BC65" s="409" t="str">
        <f t="shared" si="25"/>
        <v>#</v>
      </c>
      <c r="BD65" s="409" t="str">
        <f t="shared" si="26"/>
        <v>P</v>
      </c>
      <c r="BE65" s="409" t="str">
        <f t="shared" si="27"/>
        <v>#</v>
      </c>
      <c r="BF65" s="409"/>
      <c r="BG65" s="409" t="str">
        <f t="shared" si="28"/>
        <v>#</v>
      </c>
      <c r="BH65" s="409" t="str">
        <f t="shared" si="29"/>
        <v>#</v>
      </c>
      <c r="BI65" s="409">
        <f t="shared" si="30"/>
        <v>0</v>
      </c>
      <c r="BJ65" s="409" t="str">
        <f t="shared" si="31"/>
        <v>#</v>
      </c>
      <c r="BK65" s="409">
        <f t="shared" si="32"/>
        <v>0</v>
      </c>
      <c r="BL65" s="409" t="str">
        <f t="shared" si="33"/>
        <v>#</v>
      </c>
      <c r="BM65" s="7"/>
      <c r="BN65" s="7"/>
      <c r="BO65" s="7"/>
      <c r="BP65" s="409" t="str">
        <f t="shared" si="34"/>
        <v>#</v>
      </c>
      <c r="BQ65" s="409" t="str">
        <f t="shared" si="35"/>
        <v>#</v>
      </c>
      <c r="BR65" s="409" t="str">
        <f t="shared" si="36"/>
        <v>P</v>
      </c>
      <c r="BS65" s="409" t="str">
        <f t="shared" si="37"/>
        <v>#</v>
      </c>
      <c r="BT65" s="409" t="str">
        <f t="shared" si="38"/>
        <v>#</v>
      </c>
      <c r="BU65" s="409" t="str">
        <f t="shared" si="39"/>
        <v>#</v>
      </c>
      <c r="BV65" s="409" t="str">
        <f t="shared" si="40"/>
        <v>#</v>
      </c>
      <c r="BW65" s="409" t="str">
        <f t="shared" si="41"/>
        <v>#</v>
      </c>
      <c r="BX65" s="409"/>
      <c r="BY65" s="409" t="str">
        <f t="shared" si="42"/>
        <v>#</v>
      </c>
      <c r="BZ65" s="409" t="str">
        <f t="shared" si="43"/>
        <v>#</v>
      </c>
      <c r="CA65" s="409">
        <f t="shared" si="44"/>
        <v>0</v>
      </c>
      <c r="CB65" s="409" t="str">
        <f t="shared" si="45"/>
        <v>#</v>
      </c>
      <c r="CC65" s="409" t="str">
        <f t="shared" si="46"/>
        <v>#</v>
      </c>
      <c r="CD65" s="409" t="str">
        <f t="shared" si="47"/>
        <v>#</v>
      </c>
      <c r="CE65" s="409" t="str">
        <f t="shared" si="48"/>
        <v>#</v>
      </c>
      <c r="CF65" s="409" t="str">
        <f t="shared" si="49"/>
        <v>#</v>
      </c>
      <c r="CG65" s="409">
        <f t="shared" si="50"/>
        <v>0</v>
      </c>
      <c r="CH65" s="409" t="str">
        <f t="shared" si="51"/>
        <v>#</v>
      </c>
      <c r="CI65" s="7"/>
      <c r="CJ65" s="7"/>
      <c r="CK65" s="409" t="str">
        <f t="shared" si="121"/>
        <v> </v>
      </c>
      <c r="CL65" s="409" t="str">
        <f t="shared" si="122"/>
        <v> </v>
      </c>
      <c r="CM65" s="409" t="str">
        <f t="shared" si="123"/>
        <v> </v>
      </c>
      <c r="CN65" s="409" t="str">
        <f t="shared" si="124"/>
        <v> </v>
      </c>
      <c r="CO65" s="409" t="str">
        <f t="shared" si="125"/>
        <v> </v>
      </c>
      <c r="CP65" s="409" t="str">
        <f t="shared" si="126"/>
        <v> </v>
      </c>
      <c r="CQ65" s="409" t="str">
        <f t="shared" si="127"/>
        <v> </v>
      </c>
      <c r="CR65" s="409" t="str">
        <f t="shared" si="128"/>
        <v> </v>
      </c>
      <c r="CS65" s="409"/>
      <c r="CT65" s="409">
        <f t="shared" si="52"/>
        <v>0</v>
      </c>
      <c r="CU65" s="409">
        <f t="shared" ref="CU65:CW65" si="153">A65</f>
        <v>58</v>
      </c>
      <c r="CV65" s="372" t="str">
        <f t="shared" si="153"/>
        <v>24IT0059</v>
      </c>
      <c r="CW65" s="432" t="str">
        <f t="shared" si="153"/>
        <v>JAYABALAN T</v>
      </c>
      <c r="CX65" s="433" t="str">
        <f t="shared" si="54"/>
        <v>        </v>
      </c>
      <c r="CY65" s="409">
        <f t="shared" si="55"/>
        <v>0</v>
      </c>
      <c r="CZ65" s="7"/>
      <c r="DA65" s="409" t="str">
        <f t="shared" si="56"/>
        <v>#</v>
      </c>
      <c r="DB65" s="409">
        <f t="shared" si="57"/>
        <v>0</v>
      </c>
      <c r="DC65" s="7"/>
      <c r="DD65" s="7"/>
      <c r="DE65" s="7"/>
    </row>
    <row r="66" ht="24.75" customHeight="1" spans="1:109">
      <c r="A66" s="413">
        <v>59</v>
      </c>
      <c r="B66" s="790" t="s">
        <v>181</v>
      </c>
      <c r="C66" s="791" t="s">
        <v>182</v>
      </c>
      <c r="D66" s="787" t="s">
        <v>41</v>
      </c>
      <c r="E66" s="809" t="s">
        <v>55</v>
      </c>
      <c r="F66" s="788"/>
      <c r="G66" s="792" t="s">
        <v>58</v>
      </c>
      <c r="H66" s="793" t="s">
        <v>61</v>
      </c>
      <c r="I66" s="793" t="s">
        <v>59</v>
      </c>
      <c r="J66" s="793" t="s">
        <v>61</v>
      </c>
      <c r="K66" s="793" t="s">
        <v>61</v>
      </c>
      <c r="L66" s="793" t="s">
        <v>59</v>
      </c>
      <c r="M66" s="807" t="s">
        <v>58</v>
      </c>
      <c r="N66" s="806" t="s">
        <v>59</v>
      </c>
      <c r="O66" s="804">
        <f t="shared" si="58"/>
        <v>0</v>
      </c>
      <c r="P66" s="421"/>
      <c r="Q66" s="423">
        <f t="shared" si="5"/>
        <v>23</v>
      </c>
      <c r="R66" s="794">
        <v>7.68</v>
      </c>
      <c r="S66" s="425"/>
      <c r="T66" s="426"/>
      <c r="U66" s="427"/>
      <c r="V66" s="428" t="s">
        <v>62</v>
      </c>
      <c r="W66" s="429">
        <f t="shared" si="110"/>
        <v>10</v>
      </c>
      <c r="X66" s="429">
        <f t="shared" si="111"/>
        <v>8</v>
      </c>
      <c r="Y66" s="429">
        <f t="shared" si="112"/>
        <v>7</v>
      </c>
      <c r="Z66" s="429">
        <f t="shared" si="113"/>
        <v>8</v>
      </c>
      <c r="AA66" s="429">
        <f t="shared" si="114"/>
        <v>8</v>
      </c>
      <c r="AB66" s="429">
        <f t="shared" si="115"/>
        <v>7</v>
      </c>
      <c r="AC66" s="429">
        <f t="shared" si="116"/>
        <v>10</v>
      </c>
      <c r="AD66" s="429">
        <f t="shared" si="117"/>
        <v>7</v>
      </c>
      <c r="AE66" s="429"/>
      <c r="AF66" s="429"/>
      <c r="AG66" s="430">
        <f t="shared" si="118"/>
        <v>184</v>
      </c>
      <c r="AH66" s="430">
        <f t="shared" si="119"/>
        <v>23</v>
      </c>
      <c r="AI66" s="431">
        <f t="shared" si="7"/>
        <v>8</v>
      </c>
      <c r="AJ66" s="408" t="str">
        <f t="shared" si="120"/>
        <v>P</v>
      </c>
      <c r="AK66" s="408">
        <f t="shared" si="8"/>
        <v>0</v>
      </c>
      <c r="AL66" s="408">
        <f t="shared" si="9"/>
        <v>0</v>
      </c>
      <c r="AM66" s="408">
        <f t="shared" si="10"/>
        <v>0</v>
      </c>
      <c r="AN66" s="408">
        <f t="shared" si="11"/>
        <v>0</v>
      </c>
      <c r="AO66" s="408">
        <f t="shared" si="12"/>
        <v>0</v>
      </c>
      <c r="AP66" s="408">
        <f t="shared" si="13"/>
        <v>0</v>
      </c>
      <c r="AQ66" s="408">
        <f t="shared" si="14"/>
        <v>1</v>
      </c>
      <c r="AR66" s="6"/>
      <c r="AS66" s="408">
        <f t="shared" si="15"/>
        <v>0</v>
      </c>
      <c r="AT66" s="408">
        <f t="shared" si="16"/>
        <v>0</v>
      </c>
      <c r="AU66" s="408">
        <f t="shared" si="17"/>
        <v>0</v>
      </c>
      <c r="AV66" s="408">
        <f t="shared" si="18"/>
        <v>0</v>
      </c>
      <c r="AW66" s="408">
        <f t="shared" si="19"/>
        <v>0</v>
      </c>
      <c r="AX66" s="408">
        <f t="shared" si="20"/>
        <v>0</v>
      </c>
      <c r="AY66" s="408" t="str">
        <f t="shared" si="21"/>
        <v>P</v>
      </c>
      <c r="AZ66" s="409" t="str">
        <f t="shared" si="22"/>
        <v>DM</v>
      </c>
      <c r="BA66" s="409" t="str">
        <f t="shared" si="23"/>
        <v>DMT</v>
      </c>
      <c r="BB66" s="409" t="str">
        <f t="shared" si="24"/>
        <v>#</v>
      </c>
      <c r="BC66" s="409" t="str">
        <f t="shared" si="25"/>
        <v>#</v>
      </c>
      <c r="BD66" s="409" t="str">
        <f t="shared" si="26"/>
        <v>P</v>
      </c>
      <c r="BE66" s="409" t="str">
        <f t="shared" si="27"/>
        <v>#</v>
      </c>
      <c r="BF66" s="409"/>
      <c r="BG66" s="409" t="str">
        <f t="shared" si="28"/>
        <v>#</v>
      </c>
      <c r="BH66" s="409" t="str">
        <f t="shared" si="29"/>
        <v>#</v>
      </c>
      <c r="BI66" s="409">
        <f t="shared" si="30"/>
        <v>0</v>
      </c>
      <c r="BJ66" s="409" t="str">
        <f t="shared" si="31"/>
        <v>#</v>
      </c>
      <c r="BK66" s="409">
        <f t="shared" si="32"/>
        <v>0</v>
      </c>
      <c r="BL66" s="409" t="str">
        <f t="shared" si="33"/>
        <v>#</v>
      </c>
      <c r="BM66" s="7"/>
      <c r="BN66" s="7"/>
      <c r="BO66" s="7"/>
      <c r="BP66" s="409" t="str">
        <f t="shared" si="34"/>
        <v>#</v>
      </c>
      <c r="BQ66" s="409" t="str">
        <f t="shared" si="35"/>
        <v>#</v>
      </c>
      <c r="BR66" s="409" t="str">
        <f t="shared" si="36"/>
        <v>P</v>
      </c>
      <c r="BS66" s="409" t="str">
        <f t="shared" si="37"/>
        <v>#</v>
      </c>
      <c r="BT66" s="409" t="str">
        <f t="shared" si="38"/>
        <v>#</v>
      </c>
      <c r="BU66" s="409" t="str">
        <f t="shared" si="39"/>
        <v>#</v>
      </c>
      <c r="BV66" s="409" t="str">
        <f t="shared" si="40"/>
        <v>#</v>
      </c>
      <c r="BW66" s="409" t="str">
        <f t="shared" si="41"/>
        <v>#</v>
      </c>
      <c r="BX66" s="409"/>
      <c r="BY66" s="409" t="str">
        <f t="shared" si="42"/>
        <v>#</v>
      </c>
      <c r="BZ66" s="409" t="str">
        <f t="shared" si="43"/>
        <v>#</v>
      </c>
      <c r="CA66" s="409">
        <f t="shared" si="44"/>
        <v>0</v>
      </c>
      <c r="CB66" s="409" t="str">
        <f t="shared" si="45"/>
        <v>#</v>
      </c>
      <c r="CC66" s="409" t="str">
        <f t="shared" si="46"/>
        <v>#</v>
      </c>
      <c r="CD66" s="409" t="str">
        <f t="shared" si="47"/>
        <v>#</v>
      </c>
      <c r="CE66" s="409" t="str">
        <f t="shared" si="48"/>
        <v>#</v>
      </c>
      <c r="CF66" s="409" t="str">
        <f t="shared" si="49"/>
        <v>#</v>
      </c>
      <c r="CG66" s="409">
        <f t="shared" si="50"/>
        <v>0</v>
      </c>
      <c r="CH66" s="409" t="str">
        <f t="shared" si="51"/>
        <v>#</v>
      </c>
      <c r="CI66" s="7"/>
      <c r="CJ66" s="7"/>
      <c r="CK66" s="409" t="str">
        <f t="shared" si="121"/>
        <v> </v>
      </c>
      <c r="CL66" s="409" t="str">
        <f t="shared" si="122"/>
        <v> </v>
      </c>
      <c r="CM66" s="409" t="str">
        <f t="shared" si="123"/>
        <v> </v>
      </c>
      <c r="CN66" s="409" t="str">
        <f t="shared" si="124"/>
        <v> </v>
      </c>
      <c r="CO66" s="409" t="str">
        <f t="shared" si="125"/>
        <v> </v>
      </c>
      <c r="CP66" s="409" t="str">
        <f t="shared" si="126"/>
        <v> </v>
      </c>
      <c r="CQ66" s="409" t="str">
        <f t="shared" si="127"/>
        <v> </v>
      </c>
      <c r="CR66" s="409" t="str">
        <f t="shared" si="128"/>
        <v> </v>
      </c>
      <c r="CS66" s="409"/>
      <c r="CT66" s="409">
        <f t="shared" si="52"/>
        <v>0</v>
      </c>
      <c r="CU66" s="409">
        <f t="shared" ref="CU66:CW66" si="154">A66</f>
        <v>59</v>
      </c>
      <c r="CV66" s="372" t="str">
        <f t="shared" si="154"/>
        <v>24IT0061</v>
      </c>
      <c r="CW66" s="432" t="str">
        <f t="shared" si="154"/>
        <v>JEEVAN S</v>
      </c>
      <c r="CX66" s="433" t="str">
        <f t="shared" si="54"/>
        <v>        </v>
      </c>
      <c r="CY66" s="409">
        <f t="shared" si="55"/>
        <v>0</v>
      </c>
      <c r="CZ66" s="7"/>
      <c r="DA66" s="409" t="str">
        <f t="shared" si="56"/>
        <v>#</v>
      </c>
      <c r="DB66" s="409">
        <f t="shared" si="57"/>
        <v>0</v>
      </c>
      <c r="DC66" s="7"/>
      <c r="DD66" s="7"/>
      <c r="DE66" s="7"/>
    </row>
    <row r="67" ht="24.75" customHeight="1" spans="1:109">
      <c r="A67" s="413">
        <v>60</v>
      </c>
      <c r="B67" s="790" t="s">
        <v>183</v>
      </c>
      <c r="C67" s="791" t="s">
        <v>184</v>
      </c>
      <c r="D67" s="787" t="s">
        <v>42</v>
      </c>
      <c r="E67" s="787" t="s">
        <v>55</v>
      </c>
      <c r="F67" s="788"/>
      <c r="G67" s="792" t="s">
        <v>58</v>
      </c>
      <c r="H67" s="793" t="s">
        <v>60</v>
      </c>
      <c r="I67" s="793" t="s">
        <v>58</v>
      </c>
      <c r="J67" s="793" t="s">
        <v>58</v>
      </c>
      <c r="K67" s="793" t="s">
        <v>58</v>
      </c>
      <c r="L67" s="793" t="s">
        <v>60</v>
      </c>
      <c r="M67" s="807" t="s">
        <v>58</v>
      </c>
      <c r="N67" s="806" t="s">
        <v>61</v>
      </c>
      <c r="O67" s="804">
        <f t="shared" si="58"/>
        <v>0</v>
      </c>
      <c r="P67" s="421"/>
      <c r="Q67" s="423">
        <f t="shared" si="5"/>
        <v>23</v>
      </c>
      <c r="R67" s="797">
        <v>9.4</v>
      </c>
      <c r="S67" s="425"/>
      <c r="T67" s="426"/>
      <c r="U67" s="427"/>
      <c r="V67" s="428" t="s">
        <v>62</v>
      </c>
      <c r="W67" s="429">
        <f t="shared" si="110"/>
        <v>10</v>
      </c>
      <c r="X67" s="429">
        <f t="shared" si="111"/>
        <v>9</v>
      </c>
      <c r="Y67" s="429">
        <f t="shared" si="112"/>
        <v>10</v>
      </c>
      <c r="Z67" s="429">
        <f t="shared" si="113"/>
        <v>10</v>
      </c>
      <c r="AA67" s="429">
        <f t="shared" si="114"/>
        <v>10</v>
      </c>
      <c r="AB67" s="429">
        <f t="shared" si="115"/>
        <v>9</v>
      </c>
      <c r="AC67" s="429">
        <f t="shared" si="116"/>
        <v>10</v>
      </c>
      <c r="AD67" s="429">
        <f t="shared" si="117"/>
        <v>8</v>
      </c>
      <c r="AE67" s="429"/>
      <c r="AF67" s="429"/>
      <c r="AG67" s="430">
        <f t="shared" si="118"/>
        <v>219</v>
      </c>
      <c r="AH67" s="430">
        <f t="shared" si="119"/>
        <v>23</v>
      </c>
      <c r="AI67" s="431">
        <f t="shared" si="7"/>
        <v>9.52173913043478</v>
      </c>
      <c r="AJ67" s="408" t="str">
        <f t="shared" si="120"/>
        <v>P</v>
      </c>
      <c r="AK67" s="408">
        <f t="shared" si="8"/>
        <v>0</v>
      </c>
      <c r="AL67" s="408">
        <f t="shared" si="9"/>
        <v>0</v>
      </c>
      <c r="AM67" s="408">
        <f t="shared" si="10"/>
        <v>0</v>
      </c>
      <c r="AN67" s="408">
        <f t="shared" si="11"/>
        <v>0</v>
      </c>
      <c r="AO67" s="408">
        <f t="shared" si="12"/>
        <v>0</v>
      </c>
      <c r="AP67" s="408">
        <f t="shared" si="13"/>
        <v>0</v>
      </c>
      <c r="AQ67" s="408">
        <f t="shared" si="14"/>
        <v>1</v>
      </c>
      <c r="AR67" s="6"/>
      <c r="AS67" s="408">
        <f t="shared" si="15"/>
        <v>0</v>
      </c>
      <c r="AT67" s="408">
        <f t="shared" si="16"/>
        <v>0</v>
      </c>
      <c r="AU67" s="408">
        <f t="shared" si="17"/>
        <v>0</v>
      </c>
      <c r="AV67" s="408">
        <f t="shared" si="18"/>
        <v>0</v>
      </c>
      <c r="AW67" s="408">
        <f t="shared" si="19"/>
        <v>0</v>
      </c>
      <c r="AX67" s="408">
        <f t="shared" si="20"/>
        <v>0</v>
      </c>
      <c r="AY67" s="408" t="str">
        <f t="shared" si="21"/>
        <v>P</v>
      </c>
      <c r="AZ67" s="409" t="str">
        <f t="shared" si="22"/>
        <v>DF</v>
      </c>
      <c r="BA67" s="409" t="str">
        <f t="shared" si="23"/>
        <v>DFT</v>
      </c>
      <c r="BB67" s="409" t="str">
        <f t="shared" si="24"/>
        <v>#</v>
      </c>
      <c r="BC67" s="409" t="str">
        <f t="shared" si="25"/>
        <v>#</v>
      </c>
      <c r="BD67" s="409" t="str">
        <f t="shared" si="26"/>
        <v>#</v>
      </c>
      <c r="BE67" s="409" t="str">
        <f t="shared" si="27"/>
        <v>P</v>
      </c>
      <c r="BF67" s="409"/>
      <c r="BG67" s="409" t="str">
        <f t="shared" si="28"/>
        <v>#</v>
      </c>
      <c r="BH67" s="409" t="str">
        <f t="shared" si="29"/>
        <v>#</v>
      </c>
      <c r="BI67" s="409" t="str">
        <f t="shared" si="30"/>
        <v>#</v>
      </c>
      <c r="BJ67" s="409">
        <f t="shared" si="31"/>
        <v>0</v>
      </c>
      <c r="BK67" s="409" t="str">
        <f t="shared" si="32"/>
        <v>#</v>
      </c>
      <c r="BL67" s="409">
        <f t="shared" si="33"/>
        <v>0</v>
      </c>
      <c r="BM67" s="7"/>
      <c r="BN67" s="7"/>
      <c r="BO67" s="7"/>
      <c r="BP67" s="409" t="str">
        <f t="shared" si="34"/>
        <v>#</v>
      </c>
      <c r="BQ67" s="409" t="str">
        <f t="shared" si="35"/>
        <v>#</v>
      </c>
      <c r="BR67" s="409" t="str">
        <f t="shared" si="36"/>
        <v>#</v>
      </c>
      <c r="BS67" s="409" t="str">
        <f t="shared" si="37"/>
        <v>P</v>
      </c>
      <c r="BT67" s="409" t="str">
        <f t="shared" si="38"/>
        <v>#</v>
      </c>
      <c r="BU67" s="409" t="str">
        <f t="shared" si="39"/>
        <v>#</v>
      </c>
      <c r="BV67" s="409" t="str">
        <f t="shared" si="40"/>
        <v>#</v>
      </c>
      <c r="BW67" s="409" t="str">
        <f t="shared" si="41"/>
        <v>#</v>
      </c>
      <c r="BX67" s="409"/>
      <c r="BY67" s="409" t="str">
        <f t="shared" si="42"/>
        <v>#</v>
      </c>
      <c r="BZ67" s="409" t="str">
        <f t="shared" si="43"/>
        <v>#</v>
      </c>
      <c r="CA67" s="409" t="str">
        <f t="shared" si="44"/>
        <v>#</v>
      </c>
      <c r="CB67" s="409">
        <f t="shared" si="45"/>
        <v>0</v>
      </c>
      <c r="CC67" s="409" t="str">
        <f t="shared" si="46"/>
        <v>#</v>
      </c>
      <c r="CD67" s="409" t="str">
        <f t="shared" si="47"/>
        <v>#</v>
      </c>
      <c r="CE67" s="409" t="str">
        <f t="shared" si="48"/>
        <v>#</v>
      </c>
      <c r="CF67" s="409" t="str">
        <f t="shared" si="49"/>
        <v>#</v>
      </c>
      <c r="CG67" s="409" t="str">
        <f t="shared" si="50"/>
        <v>#</v>
      </c>
      <c r="CH67" s="409">
        <f t="shared" si="51"/>
        <v>0</v>
      </c>
      <c r="CI67" s="7"/>
      <c r="CJ67" s="7"/>
      <c r="CK67" s="409" t="str">
        <f t="shared" si="121"/>
        <v> </v>
      </c>
      <c r="CL67" s="409" t="str">
        <f t="shared" si="122"/>
        <v> </v>
      </c>
      <c r="CM67" s="409" t="str">
        <f t="shared" si="123"/>
        <v> </v>
      </c>
      <c r="CN67" s="409" t="str">
        <f t="shared" si="124"/>
        <v> </v>
      </c>
      <c r="CO67" s="409" t="str">
        <f t="shared" si="125"/>
        <v> </v>
      </c>
      <c r="CP67" s="409" t="str">
        <f t="shared" si="126"/>
        <v> </v>
      </c>
      <c r="CQ67" s="409" t="str">
        <f t="shared" si="127"/>
        <v> </v>
      </c>
      <c r="CR67" s="409" t="str">
        <f t="shared" si="128"/>
        <v> </v>
      </c>
      <c r="CS67" s="409"/>
      <c r="CT67" s="409">
        <f t="shared" si="52"/>
        <v>0</v>
      </c>
      <c r="CU67" s="409">
        <f t="shared" ref="CU67:CW67" si="155">A67</f>
        <v>60</v>
      </c>
      <c r="CV67" s="372" t="str">
        <f t="shared" si="155"/>
        <v>24IT0062</v>
      </c>
      <c r="CW67" s="432" t="str">
        <f t="shared" si="155"/>
        <v>JESSY KIRUBA G</v>
      </c>
      <c r="CX67" s="433" t="str">
        <f t="shared" si="54"/>
        <v>        </v>
      </c>
      <c r="CY67" s="409">
        <f t="shared" si="55"/>
        <v>0</v>
      </c>
      <c r="CZ67" s="7"/>
      <c r="DA67" s="409" t="str">
        <f t="shared" si="56"/>
        <v>#</v>
      </c>
      <c r="DB67" s="409">
        <f t="shared" si="57"/>
        <v>0</v>
      </c>
      <c r="DC67" s="7"/>
      <c r="DD67" s="7"/>
      <c r="DE67" s="7"/>
    </row>
    <row r="68" ht="24.75" customHeight="1" spans="1:109">
      <c r="A68" s="413">
        <v>61</v>
      </c>
      <c r="B68" s="790" t="s">
        <v>185</v>
      </c>
      <c r="C68" s="791" t="s">
        <v>186</v>
      </c>
      <c r="D68" s="787" t="s">
        <v>42</v>
      </c>
      <c r="E68" s="787" t="s">
        <v>55</v>
      </c>
      <c r="F68" s="788"/>
      <c r="G68" s="792" t="s">
        <v>58</v>
      </c>
      <c r="H68" s="793" t="s">
        <v>61</v>
      </c>
      <c r="I68" s="793" t="s">
        <v>60</v>
      </c>
      <c r="J68" s="793" t="s">
        <v>58</v>
      </c>
      <c r="K68" s="793" t="s">
        <v>58</v>
      </c>
      <c r="L68" s="793" t="s">
        <v>61</v>
      </c>
      <c r="M68" s="807" t="s">
        <v>58</v>
      </c>
      <c r="N68" s="806" t="s">
        <v>59</v>
      </c>
      <c r="O68" s="804">
        <f t="shared" si="58"/>
        <v>0</v>
      </c>
      <c r="P68" s="421"/>
      <c r="Q68" s="423">
        <f t="shared" si="5"/>
        <v>23</v>
      </c>
      <c r="R68" s="795">
        <v>8.8</v>
      </c>
      <c r="S68" s="425"/>
      <c r="T68" s="426"/>
      <c r="U68" s="427"/>
      <c r="V68" s="428" t="s">
        <v>62</v>
      </c>
      <c r="W68" s="429">
        <f t="shared" si="110"/>
        <v>10</v>
      </c>
      <c r="X68" s="429">
        <f t="shared" si="111"/>
        <v>8</v>
      </c>
      <c r="Y68" s="429">
        <f t="shared" si="112"/>
        <v>9</v>
      </c>
      <c r="Z68" s="429">
        <f t="shared" si="113"/>
        <v>10</v>
      </c>
      <c r="AA68" s="429">
        <f t="shared" si="114"/>
        <v>10</v>
      </c>
      <c r="AB68" s="429">
        <f t="shared" si="115"/>
        <v>8</v>
      </c>
      <c r="AC68" s="429">
        <f t="shared" si="116"/>
        <v>10</v>
      </c>
      <c r="AD68" s="429">
        <f t="shared" si="117"/>
        <v>7</v>
      </c>
      <c r="AE68" s="429"/>
      <c r="AF68" s="429"/>
      <c r="AG68" s="430">
        <f t="shared" si="118"/>
        <v>207</v>
      </c>
      <c r="AH68" s="430">
        <f t="shared" si="119"/>
        <v>23</v>
      </c>
      <c r="AI68" s="431">
        <f t="shared" si="7"/>
        <v>9</v>
      </c>
      <c r="AJ68" s="408" t="str">
        <f t="shared" si="120"/>
        <v>P</v>
      </c>
      <c r="AK68" s="408">
        <f t="shared" si="8"/>
        <v>0</v>
      </c>
      <c r="AL68" s="408">
        <f t="shared" si="9"/>
        <v>0</v>
      </c>
      <c r="AM68" s="408">
        <f t="shared" si="10"/>
        <v>0</v>
      </c>
      <c r="AN68" s="408">
        <f t="shared" si="11"/>
        <v>0</v>
      </c>
      <c r="AO68" s="408">
        <f t="shared" si="12"/>
        <v>0</v>
      </c>
      <c r="AP68" s="408">
        <f t="shared" si="13"/>
        <v>0</v>
      </c>
      <c r="AQ68" s="408">
        <f t="shared" si="14"/>
        <v>1</v>
      </c>
      <c r="AR68" s="6"/>
      <c r="AS68" s="408">
        <f t="shared" si="15"/>
        <v>0</v>
      </c>
      <c r="AT68" s="408">
        <f t="shared" si="16"/>
        <v>0</v>
      </c>
      <c r="AU68" s="408">
        <f t="shared" si="17"/>
        <v>0</v>
      </c>
      <c r="AV68" s="408">
        <f t="shared" si="18"/>
        <v>0</v>
      </c>
      <c r="AW68" s="408">
        <f t="shared" si="19"/>
        <v>0</v>
      </c>
      <c r="AX68" s="408">
        <f t="shared" si="20"/>
        <v>0</v>
      </c>
      <c r="AY68" s="408" t="str">
        <f t="shared" si="21"/>
        <v>P</v>
      </c>
      <c r="AZ68" s="409" t="str">
        <f t="shared" si="22"/>
        <v>DF</v>
      </c>
      <c r="BA68" s="409" t="str">
        <f t="shared" si="23"/>
        <v>DFT</v>
      </c>
      <c r="BB68" s="409" t="str">
        <f t="shared" si="24"/>
        <v>#</v>
      </c>
      <c r="BC68" s="409" t="str">
        <f t="shared" si="25"/>
        <v>#</v>
      </c>
      <c r="BD68" s="409" t="str">
        <f t="shared" si="26"/>
        <v>#</v>
      </c>
      <c r="BE68" s="409" t="str">
        <f t="shared" si="27"/>
        <v>P</v>
      </c>
      <c r="BF68" s="409"/>
      <c r="BG68" s="409" t="str">
        <f t="shared" si="28"/>
        <v>#</v>
      </c>
      <c r="BH68" s="409" t="str">
        <f t="shared" si="29"/>
        <v>#</v>
      </c>
      <c r="BI68" s="409" t="str">
        <f t="shared" si="30"/>
        <v>#</v>
      </c>
      <c r="BJ68" s="409">
        <f t="shared" si="31"/>
        <v>0</v>
      </c>
      <c r="BK68" s="409" t="str">
        <f t="shared" si="32"/>
        <v>#</v>
      </c>
      <c r="BL68" s="409">
        <f t="shared" si="33"/>
        <v>0</v>
      </c>
      <c r="BM68" s="7"/>
      <c r="BN68" s="7"/>
      <c r="BO68" s="7"/>
      <c r="BP68" s="409" t="str">
        <f t="shared" si="34"/>
        <v>#</v>
      </c>
      <c r="BQ68" s="409" t="str">
        <f t="shared" si="35"/>
        <v>#</v>
      </c>
      <c r="BR68" s="409" t="str">
        <f t="shared" si="36"/>
        <v>#</v>
      </c>
      <c r="BS68" s="409" t="str">
        <f t="shared" si="37"/>
        <v>P</v>
      </c>
      <c r="BT68" s="409" t="str">
        <f t="shared" si="38"/>
        <v>#</v>
      </c>
      <c r="BU68" s="409" t="str">
        <f t="shared" si="39"/>
        <v>#</v>
      </c>
      <c r="BV68" s="409" t="str">
        <f t="shared" si="40"/>
        <v>#</v>
      </c>
      <c r="BW68" s="409" t="str">
        <f t="shared" si="41"/>
        <v>#</v>
      </c>
      <c r="BX68" s="409"/>
      <c r="BY68" s="409" t="str">
        <f t="shared" si="42"/>
        <v>#</v>
      </c>
      <c r="BZ68" s="409" t="str">
        <f t="shared" si="43"/>
        <v>#</v>
      </c>
      <c r="CA68" s="409" t="str">
        <f t="shared" si="44"/>
        <v>#</v>
      </c>
      <c r="CB68" s="409">
        <f t="shared" si="45"/>
        <v>0</v>
      </c>
      <c r="CC68" s="409" t="str">
        <f t="shared" si="46"/>
        <v>#</v>
      </c>
      <c r="CD68" s="409" t="str">
        <f t="shared" si="47"/>
        <v>#</v>
      </c>
      <c r="CE68" s="409" t="str">
        <f t="shared" si="48"/>
        <v>#</v>
      </c>
      <c r="CF68" s="409" t="str">
        <f t="shared" si="49"/>
        <v>#</v>
      </c>
      <c r="CG68" s="409" t="str">
        <f t="shared" si="50"/>
        <v>#</v>
      </c>
      <c r="CH68" s="409">
        <f t="shared" si="51"/>
        <v>0</v>
      </c>
      <c r="CI68" s="7"/>
      <c r="CJ68" s="7"/>
      <c r="CK68" s="409" t="str">
        <f t="shared" si="121"/>
        <v> </v>
      </c>
      <c r="CL68" s="409" t="str">
        <f t="shared" si="122"/>
        <v> </v>
      </c>
      <c r="CM68" s="409" t="str">
        <f t="shared" si="123"/>
        <v> </v>
      </c>
      <c r="CN68" s="409" t="str">
        <f t="shared" si="124"/>
        <v> </v>
      </c>
      <c r="CO68" s="409" t="str">
        <f t="shared" si="125"/>
        <v> </v>
      </c>
      <c r="CP68" s="409" t="str">
        <f t="shared" si="126"/>
        <v> </v>
      </c>
      <c r="CQ68" s="409" t="str">
        <f t="shared" si="127"/>
        <v> </v>
      </c>
      <c r="CR68" s="409" t="str">
        <f t="shared" si="128"/>
        <v> </v>
      </c>
      <c r="CS68" s="409"/>
      <c r="CT68" s="409">
        <f t="shared" si="52"/>
        <v>0</v>
      </c>
      <c r="CU68" s="409">
        <f t="shared" ref="CU68:CW68" si="156">A68</f>
        <v>61</v>
      </c>
      <c r="CV68" s="372" t="str">
        <f t="shared" si="156"/>
        <v>24IT0063</v>
      </c>
      <c r="CW68" s="432" t="str">
        <f t="shared" si="156"/>
        <v>JOSHITHA PRIYA S</v>
      </c>
      <c r="CX68" s="433" t="str">
        <f t="shared" si="54"/>
        <v>        </v>
      </c>
      <c r="CY68" s="409">
        <f t="shared" si="55"/>
        <v>0</v>
      </c>
      <c r="CZ68" s="7"/>
      <c r="DA68" s="409" t="str">
        <f t="shared" si="56"/>
        <v>#</v>
      </c>
      <c r="DB68" s="409">
        <f t="shared" si="57"/>
        <v>0</v>
      </c>
      <c r="DC68" s="7"/>
      <c r="DD68" s="7"/>
      <c r="DE68" s="7"/>
    </row>
    <row r="69" ht="24.75" customHeight="1" spans="1:109">
      <c r="A69" s="413">
        <v>62</v>
      </c>
      <c r="B69" s="790" t="s">
        <v>187</v>
      </c>
      <c r="C69" s="791" t="s">
        <v>188</v>
      </c>
      <c r="D69" s="787" t="s">
        <v>42</v>
      </c>
      <c r="E69" s="787" t="s">
        <v>54</v>
      </c>
      <c r="F69" s="788"/>
      <c r="G69" s="792" t="s">
        <v>58</v>
      </c>
      <c r="H69" s="793" t="s">
        <v>59</v>
      </c>
      <c r="I69" s="793" t="s">
        <v>58</v>
      </c>
      <c r="J69" s="793" t="s">
        <v>58</v>
      </c>
      <c r="K69" s="793" t="s">
        <v>61</v>
      </c>
      <c r="L69" s="793" t="s">
        <v>61</v>
      </c>
      <c r="M69" s="807" t="s">
        <v>58</v>
      </c>
      <c r="N69" s="806" t="s">
        <v>59</v>
      </c>
      <c r="O69" s="804">
        <f t="shared" si="58"/>
        <v>0</v>
      </c>
      <c r="P69" s="421"/>
      <c r="Q69" s="423">
        <f t="shared" si="5"/>
        <v>23</v>
      </c>
      <c r="R69" s="795">
        <v>8.52</v>
      </c>
      <c r="S69" s="425"/>
      <c r="T69" s="426"/>
      <c r="U69" s="427"/>
      <c r="V69" s="428" t="s">
        <v>62</v>
      </c>
      <c r="W69" s="429">
        <f t="shared" si="110"/>
        <v>10</v>
      </c>
      <c r="X69" s="429">
        <f t="shared" si="111"/>
        <v>7</v>
      </c>
      <c r="Y69" s="429">
        <f t="shared" si="112"/>
        <v>10</v>
      </c>
      <c r="Z69" s="429">
        <f t="shared" si="113"/>
        <v>10</v>
      </c>
      <c r="AA69" s="429">
        <f t="shared" si="114"/>
        <v>8</v>
      </c>
      <c r="AB69" s="429">
        <f t="shared" si="115"/>
        <v>8</v>
      </c>
      <c r="AC69" s="429">
        <f t="shared" si="116"/>
        <v>10</v>
      </c>
      <c r="AD69" s="429">
        <f t="shared" si="117"/>
        <v>7</v>
      </c>
      <c r="AE69" s="429"/>
      <c r="AF69" s="429"/>
      <c r="AG69" s="430">
        <f t="shared" si="118"/>
        <v>201</v>
      </c>
      <c r="AH69" s="430">
        <f t="shared" si="119"/>
        <v>23</v>
      </c>
      <c r="AI69" s="431">
        <f t="shared" si="7"/>
        <v>8.73913043478261</v>
      </c>
      <c r="AJ69" s="408" t="str">
        <f t="shared" si="120"/>
        <v>P</v>
      </c>
      <c r="AK69" s="408">
        <f t="shared" si="8"/>
        <v>0</v>
      </c>
      <c r="AL69" s="408">
        <f t="shared" si="9"/>
        <v>0</v>
      </c>
      <c r="AM69" s="408">
        <f t="shared" si="10"/>
        <v>0</v>
      </c>
      <c r="AN69" s="408">
        <f t="shared" si="11"/>
        <v>0</v>
      </c>
      <c r="AO69" s="408">
        <f t="shared" si="12"/>
        <v>0</v>
      </c>
      <c r="AP69" s="408">
        <f t="shared" si="13"/>
        <v>0</v>
      </c>
      <c r="AQ69" s="408">
        <f t="shared" si="14"/>
        <v>1</v>
      </c>
      <c r="AR69" s="6"/>
      <c r="AS69" s="408">
        <f t="shared" si="15"/>
        <v>0</v>
      </c>
      <c r="AT69" s="408">
        <f t="shared" si="16"/>
        <v>0</v>
      </c>
      <c r="AU69" s="408">
        <f t="shared" si="17"/>
        <v>0</v>
      </c>
      <c r="AV69" s="408">
        <f t="shared" si="18"/>
        <v>0</v>
      </c>
      <c r="AW69" s="408">
        <f t="shared" si="19"/>
        <v>0</v>
      </c>
      <c r="AX69" s="408">
        <f t="shared" si="20"/>
        <v>0</v>
      </c>
      <c r="AY69" s="408" t="str">
        <f t="shared" si="21"/>
        <v>P</v>
      </c>
      <c r="AZ69" s="409" t="str">
        <f t="shared" si="22"/>
        <v>HF</v>
      </c>
      <c r="BA69" s="409" t="str">
        <f t="shared" si="23"/>
        <v>HFT</v>
      </c>
      <c r="BB69" s="409" t="str">
        <f t="shared" si="24"/>
        <v>#</v>
      </c>
      <c r="BC69" s="409" t="str">
        <f t="shared" si="25"/>
        <v>P</v>
      </c>
      <c r="BD69" s="409" t="str">
        <f t="shared" si="26"/>
        <v>#</v>
      </c>
      <c r="BE69" s="409" t="str">
        <f t="shared" si="27"/>
        <v>#</v>
      </c>
      <c r="BF69" s="409"/>
      <c r="BG69" s="409" t="str">
        <f t="shared" si="28"/>
        <v>#</v>
      </c>
      <c r="BH69" s="409">
        <f t="shared" si="29"/>
        <v>0</v>
      </c>
      <c r="BI69" s="409" t="str">
        <f t="shared" si="30"/>
        <v>#</v>
      </c>
      <c r="BJ69" s="409" t="str">
        <f t="shared" si="31"/>
        <v>#</v>
      </c>
      <c r="BK69" s="409" t="str">
        <f t="shared" si="32"/>
        <v>#</v>
      </c>
      <c r="BL69" s="409">
        <f t="shared" si="33"/>
        <v>0</v>
      </c>
      <c r="BM69" s="7"/>
      <c r="BN69" s="7"/>
      <c r="BO69" s="7"/>
      <c r="BP69" s="409" t="str">
        <f t="shared" si="34"/>
        <v>#</v>
      </c>
      <c r="BQ69" s="409" t="str">
        <f t="shared" si="35"/>
        <v>P</v>
      </c>
      <c r="BR69" s="409" t="str">
        <f t="shared" si="36"/>
        <v>#</v>
      </c>
      <c r="BS69" s="409" t="str">
        <f t="shared" si="37"/>
        <v>#</v>
      </c>
      <c r="BT69" s="409" t="str">
        <f t="shared" si="38"/>
        <v>#</v>
      </c>
      <c r="BU69" s="409" t="str">
        <f t="shared" si="39"/>
        <v>#</v>
      </c>
      <c r="BV69" s="409" t="str">
        <f t="shared" si="40"/>
        <v>#</v>
      </c>
      <c r="BW69" s="409" t="str">
        <f t="shared" si="41"/>
        <v>#</v>
      </c>
      <c r="BX69" s="409"/>
      <c r="BY69" s="409" t="str">
        <f t="shared" si="42"/>
        <v>#</v>
      </c>
      <c r="BZ69" s="409">
        <f t="shared" si="43"/>
        <v>0</v>
      </c>
      <c r="CA69" s="409" t="str">
        <f t="shared" si="44"/>
        <v>#</v>
      </c>
      <c r="CB69" s="409" t="str">
        <f t="shared" si="45"/>
        <v>#</v>
      </c>
      <c r="CC69" s="409" t="str">
        <f t="shared" si="46"/>
        <v>#</v>
      </c>
      <c r="CD69" s="409" t="str">
        <f t="shared" si="47"/>
        <v>#</v>
      </c>
      <c r="CE69" s="409" t="str">
        <f t="shared" si="48"/>
        <v>#</v>
      </c>
      <c r="CF69" s="409" t="str">
        <f t="shared" si="49"/>
        <v>#</v>
      </c>
      <c r="CG69" s="409" t="str">
        <f t="shared" si="50"/>
        <v>#</v>
      </c>
      <c r="CH69" s="409">
        <f t="shared" si="51"/>
        <v>0</v>
      </c>
      <c r="CI69" s="7"/>
      <c r="CJ69" s="7"/>
      <c r="CK69" s="409" t="str">
        <f t="shared" si="121"/>
        <v> </v>
      </c>
      <c r="CL69" s="409" t="str">
        <f t="shared" si="122"/>
        <v> </v>
      </c>
      <c r="CM69" s="409" t="str">
        <f t="shared" si="123"/>
        <v> </v>
      </c>
      <c r="CN69" s="409" t="str">
        <f t="shared" si="124"/>
        <v> </v>
      </c>
      <c r="CO69" s="409" t="str">
        <f t="shared" si="125"/>
        <v> </v>
      </c>
      <c r="CP69" s="409" t="str">
        <f t="shared" si="126"/>
        <v> </v>
      </c>
      <c r="CQ69" s="409" t="str">
        <f t="shared" si="127"/>
        <v> </v>
      </c>
      <c r="CR69" s="409" t="str">
        <f t="shared" si="128"/>
        <v> </v>
      </c>
      <c r="CS69" s="409"/>
      <c r="CT69" s="409">
        <f t="shared" si="52"/>
        <v>0</v>
      </c>
      <c r="CU69" s="409">
        <f t="shared" ref="CU69:CW69" si="157">A69</f>
        <v>62</v>
      </c>
      <c r="CV69" s="372" t="str">
        <f t="shared" si="157"/>
        <v>24IT0064</v>
      </c>
      <c r="CW69" s="432" t="str">
        <f t="shared" si="157"/>
        <v>JOTHI PRABHA V</v>
      </c>
      <c r="CX69" s="433" t="str">
        <f>CONCATENATE(CK69,CL69,CM69,CN69,CO69,CP69,CQ69,CR69)</f>
        <v>        </v>
      </c>
      <c r="CY69" s="409">
        <f t="shared" si="55"/>
        <v>0</v>
      </c>
      <c r="CZ69" s="7"/>
      <c r="DA69" s="409">
        <f t="shared" si="56"/>
        <v>0</v>
      </c>
      <c r="DB69" s="409" t="str">
        <f t="shared" si="57"/>
        <v>#</v>
      </c>
      <c r="DC69" s="7"/>
      <c r="DD69" s="7"/>
      <c r="DE69" s="7"/>
    </row>
    <row r="70" ht="24.75" customHeight="1" spans="1:109">
      <c r="A70" s="413">
        <v>63</v>
      </c>
      <c r="B70" s="790" t="s">
        <v>189</v>
      </c>
      <c r="C70" s="791" t="s">
        <v>190</v>
      </c>
      <c r="D70" s="787" t="s">
        <v>42</v>
      </c>
      <c r="E70" s="787" t="s">
        <v>55</v>
      </c>
      <c r="F70" s="788"/>
      <c r="G70" s="792" t="s">
        <v>58</v>
      </c>
      <c r="H70" s="793" t="s">
        <v>58</v>
      </c>
      <c r="I70" s="793" t="s">
        <v>58</v>
      </c>
      <c r="J70" s="793" t="s">
        <v>58</v>
      </c>
      <c r="K70" s="793" t="s">
        <v>58</v>
      </c>
      <c r="L70" s="793" t="s">
        <v>61</v>
      </c>
      <c r="M70" s="807" t="s">
        <v>58</v>
      </c>
      <c r="N70" s="806" t="s">
        <v>59</v>
      </c>
      <c r="O70" s="804">
        <f t="shared" si="58"/>
        <v>0</v>
      </c>
      <c r="P70" s="421"/>
      <c r="Q70" s="423">
        <f t="shared" si="5"/>
        <v>23</v>
      </c>
      <c r="R70" s="797">
        <v>9.2</v>
      </c>
      <c r="S70" s="425"/>
      <c r="T70" s="426"/>
      <c r="U70" s="427"/>
      <c r="V70" s="428" t="s">
        <v>62</v>
      </c>
      <c r="W70" s="429">
        <f t="shared" si="110"/>
        <v>10</v>
      </c>
      <c r="X70" s="429">
        <f t="shared" si="111"/>
        <v>10</v>
      </c>
      <c r="Y70" s="429">
        <f t="shared" si="112"/>
        <v>10</v>
      </c>
      <c r="Z70" s="429">
        <f t="shared" si="113"/>
        <v>10</v>
      </c>
      <c r="AA70" s="429">
        <f t="shared" si="114"/>
        <v>10</v>
      </c>
      <c r="AB70" s="429">
        <f t="shared" si="115"/>
        <v>8</v>
      </c>
      <c r="AC70" s="429">
        <f t="shared" si="116"/>
        <v>10</v>
      </c>
      <c r="AD70" s="429">
        <f t="shared" si="117"/>
        <v>7</v>
      </c>
      <c r="AE70" s="429"/>
      <c r="AF70" s="429"/>
      <c r="AG70" s="430">
        <f t="shared" si="118"/>
        <v>219</v>
      </c>
      <c r="AH70" s="430">
        <f t="shared" si="119"/>
        <v>23</v>
      </c>
      <c r="AI70" s="431">
        <f t="shared" si="7"/>
        <v>9.52173913043478</v>
      </c>
      <c r="AJ70" s="408" t="str">
        <f t="shared" si="120"/>
        <v>P</v>
      </c>
      <c r="AK70" s="408">
        <f t="shared" si="8"/>
        <v>0</v>
      </c>
      <c r="AL70" s="408">
        <f t="shared" si="9"/>
        <v>0</v>
      </c>
      <c r="AM70" s="408">
        <f t="shared" si="10"/>
        <v>0</v>
      </c>
      <c r="AN70" s="408">
        <f t="shared" si="11"/>
        <v>0</v>
      </c>
      <c r="AO70" s="408">
        <f t="shared" si="12"/>
        <v>0</v>
      </c>
      <c r="AP70" s="408">
        <f t="shared" si="13"/>
        <v>0</v>
      </c>
      <c r="AQ70" s="408">
        <f t="shared" si="14"/>
        <v>1</v>
      </c>
      <c r="AR70" s="6"/>
      <c r="AS70" s="408">
        <f t="shared" si="15"/>
        <v>0</v>
      </c>
      <c r="AT70" s="408">
        <f t="shared" si="16"/>
        <v>0</v>
      </c>
      <c r="AU70" s="408">
        <f t="shared" si="17"/>
        <v>0</v>
      </c>
      <c r="AV70" s="408">
        <f t="shared" si="18"/>
        <v>0</v>
      </c>
      <c r="AW70" s="408">
        <f t="shared" si="19"/>
        <v>0</v>
      </c>
      <c r="AX70" s="408">
        <f t="shared" si="20"/>
        <v>0</v>
      </c>
      <c r="AY70" s="408" t="str">
        <f t="shared" si="21"/>
        <v>P</v>
      </c>
      <c r="AZ70" s="409" t="str">
        <f t="shared" si="22"/>
        <v>DF</v>
      </c>
      <c r="BA70" s="409" t="str">
        <f t="shared" si="23"/>
        <v>DFT</v>
      </c>
      <c r="BB70" s="409" t="str">
        <f t="shared" si="24"/>
        <v>#</v>
      </c>
      <c r="BC70" s="409" t="str">
        <f t="shared" si="25"/>
        <v>#</v>
      </c>
      <c r="BD70" s="409" t="str">
        <f t="shared" si="26"/>
        <v>#</v>
      </c>
      <c r="BE70" s="409" t="str">
        <f t="shared" si="27"/>
        <v>P</v>
      </c>
      <c r="BF70" s="409"/>
      <c r="BG70" s="409" t="str">
        <f t="shared" si="28"/>
        <v>#</v>
      </c>
      <c r="BH70" s="409" t="str">
        <f t="shared" si="29"/>
        <v>#</v>
      </c>
      <c r="BI70" s="409" t="str">
        <f t="shared" si="30"/>
        <v>#</v>
      </c>
      <c r="BJ70" s="409">
        <f t="shared" si="31"/>
        <v>0</v>
      </c>
      <c r="BK70" s="409" t="str">
        <f t="shared" si="32"/>
        <v>#</v>
      </c>
      <c r="BL70" s="409">
        <f t="shared" si="33"/>
        <v>0</v>
      </c>
      <c r="BM70" s="7"/>
      <c r="BN70" s="7"/>
      <c r="BO70" s="7"/>
      <c r="BP70" s="409" t="str">
        <f t="shared" si="34"/>
        <v>#</v>
      </c>
      <c r="BQ70" s="409" t="str">
        <f t="shared" si="35"/>
        <v>#</v>
      </c>
      <c r="BR70" s="409" t="str">
        <f t="shared" si="36"/>
        <v>#</v>
      </c>
      <c r="BS70" s="409" t="str">
        <f t="shared" si="37"/>
        <v>P</v>
      </c>
      <c r="BT70" s="409" t="str">
        <f t="shared" si="38"/>
        <v>#</v>
      </c>
      <c r="BU70" s="409" t="str">
        <f t="shared" si="39"/>
        <v>#</v>
      </c>
      <c r="BV70" s="409" t="str">
        <f t="shared" si="40"/>
        <v>#</v>
      </c>
      <c r="BW70" s="409" t="str">
        <f t="shared" si="41"/>
        <v>#</v>
      </c>
      <c r="BX70" s="409"/>
      <c r="BY70" s="409" t="str">
        <f t="shared" si="42"/>
        <v>#</v>
      </c>
      <c r="BZ70" s="409" t="str">
        <f t="shared" si="43"/>
        <v>#</v>
      </c>
      <c r="CA70" s="409" t="str">
        <f t="shared" si="44"/>
        <v>#</v>
      </c>
      <c r="CB70" s="409">
        <f t="shared" si="45"/>
        <v>0</v>
      </c>
      <c r="CC70" s="409" t="str">
        <f t="shared" si="46"/>
        <v>#</v>
      </c>
      <c r="CD70" s="409" t="str">
        <f t="shared" si="47"/>
        <v>#</v>
      </c>
      <c r="CE70" s="409" t="str">
        <f t="shared" si="48"/>
        <v>#</v>
      </c>
      <c r="CF70" s="409" t="str">
        <f t="shared" si="49"/>
        <v>#</v>
      </c>
      <c r="CG70" s="409" t="str">
        <f t="shared" si="50"/>
        <v>#</v>
      </c>
      <c r="CH70" s="409">
        <f t="shared" si="51"/>
        <v>0</v>
      </c>
      <c r="CI70" s="7"/>
      <c r="CJ70" s="7"/>
      <c r="CK70" s="409" t="str">
        <f t="shared" si="121"/>
        <v> </v>
      </c>
      <c r="CL70" s="409" t="str">
        <f t="shared" si="122"/>
        <v> </v>
      </c>
      <c r="CM70" s="409" t="str">
        <f t="shared" si="123"/>
        <v> </v>
      </c>
      <c r="CN70" s="409" t="str">
        <f t="shared" si="124"/>
        <v> </v>
      </c>
      <c r="CO70" s="409" t="str">
        <f t="shared" si="125"/>
        <v> </v>
      </c>
      <c r="CP70" s="409" t="str">
        <f t="shared" si="126"/>
        <v> </v>
      </c>
      <c r="CQ70" s="409" t="str">
        <f t="shared" si="127"/>
        <v> </v>
      </c>
      <c r="CR70" s="409" t="str">
        <f t="shared" si="128"/>
        <v> </v>
      </c>
      <c r="CS70" s="409"/>
      <c r="CT70" s="409">
        <f t="shared" si="52"/>
        <v>0</v>
      </c>
      <c r="CU70" s="409">
        <f t="shared" ref="CU70:CW70" si="158">A70</f>
        <v>63</v>
      </c>
      <c r="CV70" s="372" t="str">
        <f t="shared" si="158"/>
        <v>24IT0065</v>
      </c>
      <c r="CW70" s="432" t="str">
        <f t="shared" si="158"/>
        <v>KAMALIKA J</v>
      </c>
      <c r="CX70" s="433" t="str">
        <f t="shared" ref="CX70:CX101" si="159">CONCATENATE(CK70,CL70,CM70,CN70,CO70,CP70,CQ70,CR70)</f>
        <v>        </v>
      </c>
      <c r="CY70" s="409">
        <f t="shared" si="55"/>
        <v>0</v>
      </c>
      <c r="CZ70" s="7"/>
      <c r="DA70" s="409" t="str">
        <f t="shared" si="56"/>
        <v>#</v>
      </c>
      <c r="DB70" s="409">
        <f t="shared" si="57"/>
        <v>0</v>
      </c>
      <c r="DC70" s="7"/>
      <c r="DD70" s="7"/>
      <c r="DE70" s="7"/>
    </row>
    <row r="71" ht="24.75" customHeight="1" spans="1:109">
      <c r="A71" s="413">
        <v>64</v>
      </c>
      <c r="B71" s="790" t="s">
        <v>191</v>
      </c>
      <c r="C71" s="791" t="s">
        <v>192</v>
      </c>
      <c r="D71" s="798" t="s">
        <v>41</v>
      </c>
      <c r="E71" s="798" t="s">
        <v>55</v>
      </c>
      <c r="F71" s="810"/>
      <c r="G71" s="792" t="s">
        <v>58</v>
      </c>
      <c r="H71" s="793" t="s">
        <v>61</v>
      </c>
      <c r="I71" s="793" t="s">
        <v>61</v>
      </c>
      <c r="J71" s="793" t="s">
        <v>60</v>
      </c>
      <c r="K71" s="793" t="s">
        <v>61</v>
      </c>
      <c r="L71" s="793" t="s">
        <v>59</v>
      </c>
      <c r="M71" s="807" t="s">
        <v>58</v>
      </c>
      <c r="N71" s="806" t="s">
        <v>59</v>
      </c>
      <c r="O71" s="804">
        <f t="shared" si="58"/>
        <v>0</v>
      </c>
      <c r="P71" s="421"/>
      <c r="Q71" s="423">
        <f t="shared" si="5"/>
        <v>23</v>
      </c>
      <c r="R71" s="794">
        <v>8</v>
      </c>
      <c r="S71" s="425"/>
      <c r="T71" s="426"/>
      <c r="U71" s="427"/>
      <c r="V71" s="428" t="s">
        <v>62</v>
      </c>
      <c r="W71" s="429">
        <f t="shared" si="110"/>
        <v>10</v>
      </c>
      <c r="X71" s="429">
        <f t="shared" si="111"/>
        <v>8</v>
      </c>
      <c r="Y71" s="429">
        <f t="shared" si="112"/>
        <v>8</v>
      </c>
      <c r="Z71" s="429">
        <f t="shared" si="113"/>
        <v>9</v>
      </c>
      <c r="AA71" s="429">
        <f t="shared" si="114"/>
        <v>8</v>
      </c>
      <c r="AB71" s="429">
        <f t="shared" si="115"/>
        <v>7</v>
      </c>
      <c r="AC71" s="429">
        <f t="shared" si="116"/>
        <v>10</v>
      </c>
      <c r="AD71" s="429">
        <f t="shared" si="117"/>
        <v>7</v>
      </c>
      <c r="AE71" s="429"/>
      <c r="AF71" s="429"/>
      <c r="AG71" s="430">
        <f t="shared" si="118"/>
        <v>192</v>
      </c>
      <c r="AH71" s="430">
        <f t="shared" si="119"/>
        <v>23</v>
      </c>
      <c r="AI71" s="431">
        <f t="shared" si="7"/>
        <v>8.34782608695652</v>
      </c>
      <c r="AJ71" s="408" t="str">
        <f t="shared" si="120"/>
        <v>P</v>
      </c>
      <c r="AK71" s="408">
        <f t="shared" si="8"/>
        <v>0</v>
      </c>
      <c r="AL71" s="408">
        <f t="shared" si="9"/>
        <v>0</v>
      </c>
      <c r="AM71" s="408">
        <f t="shared" si="10"/>
        <v>0</v>
      </c>
      <c r="AN71" s="408">
        <f t="shared" si="11"/>
        <v>0</v>
      </c>
      <c r="AO71" s="408">
        <f t="shared" si="12"/>
        <v>0</v>
      </c>
      <c r="AP71" s="408">
        <f t="shared" si="13"/>
        <v>0</v>
      </c>
      <c r="AQ71" s="408">
        <f t="shared" si="14"/>
        <v>1</v>
      </c>
      <c r="AR71" s="6"/>
      <c r="AS71" s="408">
        <f t="shared" si="15"/>
        <v>0</v>
      </c>
      <c r="AT71" s="408">
        <f t="shared" si="16"/>
        <v>0</v>
      </c>
      <c r="AU71" s="408">
        <f t="shared" si="17"/>
        <v>0</v>
      </c>
      <c r="AV71" s="408">
        <f t="shared" si="18"/>
        <v>0</v>
      </c>
      <c r="AW71" s="408">
        <f t="shared" si="19"/>
        <v>0</v>
      </c>
      <c r="AX71" s="408">
        <f t="shared" si="20"/>
        <v>0</v>
      </c>
      <c r="AY71" s="408" t="str">
        <f t="shared" si="21"/>
        <v>P</v>
      </c>
      <c r="AZ71" s="409" t="str">
        <f t="shared" si="22"/>
        <v>DM</v>
      </c>
      <c r="BA71" s="409" t="str">
        <f t="shared" si="23"/>
        <v>DMT</v>
      </c>
      <c r="BB71" s="409" t="str">
        <f t="shared" si="24"/>
        <v>#</v>
      </c>
      <c r="BC71" s="409" t="str">
        <f t="shared" si="25"/>
        <v>#</v>
      </c>
      <c r="BD71" s="409" t="str">
        <f t="shared" si="26"/>
        <v>P</v>
      </c>
      <c r="BE71" s="409" t="str">
        <f t="shared" si="27"/>
        <v>#</v>
      </c>
      <c r="BF71" s="409"/>
      <c r="BG71" s="409" t="str">
        <f t="shared" si="28"/>
        <v>#</v>
      </c>
      <c r="BH71" s="409" t="str">
        <f t="shared" si="29"/>
        <v>#</v>
      </c>
      <c r="BI71" s="409">
        <f t="shared" si="30"/>
        <v>0</v>
      </c>
      <c r="BJ71" s="409" t="str">
        <f t="shared" si="31"/>
        <v>#</v>
      </c>
      <c r="BK71" s="409">
        <f t="shared" si="32"/>
        <v>0</v>
      </c>
      <c r="BL71" s="409" t="str">
        <f t="shared" si="33"/>
        <v>#</v>
      </c>
      <c r="BM71" s="7"/>
      <c r="BN71" s="7"/>
      <c r="BO71" s="7"/>
      <c r="BP71" s="409" t="str">
        <f t="shared" si="34"/>
        <v>#</v>
      </c>
      <c r="BQ71" s="409" t="str">
        <f t="shared" si="35"/>
        <v>#</v>
      </c>
      <c r="BR71" s="409" t="str">
        <f t="shared" si="36"/>
        <v>P</v>
      </c>
      <c r="BS71" s="409" t="str">
        <f t="shared" si="37"/>
        <v>#</v>
      </c>
      <c r="BT71" s="409" t="str">
        <f t="shared" si="38"/>
        <v>#</v>
      </c>
      <c r="BU71" s="409" t="str">
        <f t="shared" si="39"/>
        <v>#</v>
      </c>
      <c r="BV71" s="409" t="str">
        <f t="shared" si="40"/>
        <v>#</v>
      </c>
      <c r="BW71" s="409" t="str">
        <f t="shared" si="41"/>
        <v>#</v>
      </c>
      <c r="BX71" s="409"/>
      <c r="BY71" s="409" t="str">
        <f t="shared" si="42"/>
        <v>#</v>
      </c>
      <c r="BZ71" s="409" t="str">
        <f t="shared" si="43"/>
        <v>#</v>
      </c>
      <c r="CA71" s="409">
        <f t="shared" si="44"/>
        <v>0</v>
      </c>
      <c r="CB71" s="409" t="str">
        <f t="shared" si="45"/>
        <v>#</v>
      </c>
      <c r="CC71" s="409" t="str">
        <f t="shared" si="46"/>
        <v>#</v>
      </c>
      <c r="CD71" s="409" t="str">
        <f t="shared" si="47"/>
        <v>#</v>
      </c>
      <c r="CE71" s="409" t="str">
        <f t="shared" si="48"/>
        <v>#</v>
      </c>
      <c r="CF71" s="409" t="str">
        <f t="shared" si="49"/>
        <v>#</v>
      </c>
      <c r="CG71" s="409">
        <f t="shared" si="50"/>
        <v>0</v>
      </c>
      <c r="CH71" s="409" t="str">
        <f t="shared" si="51"/>
        <v>#</v>
      </c>
      <c r="CI71" s="7"/>
      <c r="CJ71" s="7"/>
      <c r="CK71" s="409" t="str">
        <f t="shared" si="121"/>
        <v> </v>
      </c>
      <c r="CL71" s="409" t="str">
        <f t="shared" si="122"/>
        <v> </v>
      </c>
      <c r="CM71" s="409" t="str">
        <f t="shared" si="123"/>
        <v> </v>
      </c>
      <c r="CN71" s="409" t="str">
        <f t="shared" si="124"/>
        <v> </v>
      </c>
      <c r="CO71" s="409" t="str">
        <f t="shared" si="125"/>
        <v> </v>
      </c>
      <c r="CP71" s="409" t="str">
        <f t="shared" si="126"/>
        <v> </v>
      </c>
      <c r="CQ71" s="409" t="str">
        <f t="shared" si="127"/>
        <v> </v>
      </c>
      <c r="CR71" s="409" t="str">
        <f t="shared" si="128"/>
        <v> </v>
      </c>
      <c r="CS71" s="409"/>
      <c r="CT71" s="409">
        <f t="shared" si="52"/>
        <v>0</v>
      </c>
      <c r="CU71" s="409">
        <f t="shared" ref="CU71:CW71" si="160">A71</f>
        <v>64</v>
      </c>
      <c r="CV71" s="372" t="str">
        <f t="shared" si="160"/>
        <v>24IT0066</v>
      </c>
      <c r="CW71" s="432" t="str">
        <f t="shared" si="160"/>
        <v>KANAGA ABISHEK B</v>
      </c>
      <c r="CX71" s="433" t="str">
        <f t="shared" si="159"/>
        <v>        </v>
      </c>
      <c r="CY71" s="409">
        <f t="shared" si="55"/>
        <v>0</v>
      </c>
      <c r="CZ71" s="7"/>
      <c r="DA71" s="409" t="str">
        <f t="shared" si="56"/>
        <v>#</v>
      </c>
      <c r="DB71" s="409">
        <f t="shared" si="57"/>
        <v>0</v>
      </c>
      <c r="DC71" s="7"/>
      <c r="DD71" s="7"/>
      <c r="DE71" s="7"/>
    </row>
    <row r="72" ht="24.75" customHeight="1" spans="1:109">
      <c r="A72" s="413">
        <v>65</v>
      </c>
      <c r="B72" s="785" t="s">
        <v>193</v>
      </c>
      <c r="C72" s="786" t="s">
        <v>194</v>
      </c>
      <c r="D72" s="799" t="s">
        <v>41</v>
      </c>
      <c r="E72" s="799" t="s">
        <v>55</v>
      </c>
      <c r="F72" s="810"/>
      <c r="G72" s="779" t="s">
        <v>58</v>
      </c>
      <c r="H72" s="780" t="s">
        <v>59</v>
      </c>
      <c r="I72" s="780" t="s">
        <v>61</v>
      </c>
      <c r="J72" s="780" t="s">
        <v>60</v>
      </c>
      <c r="K72" s="780" t="s">
        <v>59</v>
      </c>
      <c r="L72" s="780" t="s">
        <v>69</v>
      </c>
      <c r="M72" s="780" t="s">
        <v>58</v>
      </c>
      <c r="N72" s="805" t="s">
        <v>59</v>
      </c>
      <c r="O72" s="804">
        <f t="shared" si="58"/>
        <v>0</v>
      </c>
      <c r="P72" s="421"/>
      <c r="Q72" s="423">
        <f t="shared" ref="Q72:Q103" si="161">AH72</f>
        <v>23</v>
      </c>
      <c r="R72" s="811">
        <v>7.56</v>
      </c>
      <c r="S72" s="425"/>
      <c r="T72" s="426"/>
      <c r="U72" s="427"/>
      <c r="V72" s="428" t="s">
        <v>62</v>
      </c>
      <c r="W72" s="429">
        <f t="shared" si="110"/>
        <v>10</v>
      </c>
      <c r="X72" s="429">
        <f t="shared" si="111"/>
        <v>7</v>
      </c>
      <c r="Y72" s="429">
        <f t="shared" si="112"/>
        <v>8</v>
      </c>
      <c r="Z72" s="429">
        <f t="shared" si="113"/>
        <v>9</v>
      </c>
      <c r="AA72" s="429">
        <f t="shared" si="114"/>
        <v>7</v>
      </c>
      <c r="AB72" s="429">
        <f t="shared" si="115"/>
        <v>6</v>
      </c>
      <c r="AC72" s="429">
        <f t="shared" si="116"/>
        <v>10</v>
      </c>
      <c r="AD72" s="429">
        <f t="shared" si="117"/>
        <v>7</v>
      </c>
      <c r="AE72" s="429"/>
      <c r="AF72" s="429"/>
      <c r="AG72" s="430">
        <f t="shared" si="118"/>
        <v>184</v>
      </c>
      <c r="AH72" s="430">
        <f t="shared" si="119"/>
        <v>23</v>
      </c>
      <c r="AI72" s="431">
        <f t="shared" ref="AI72:AI103" si="162">IF(AH72=0,0,AG72/AH72)</f>
        <v>8</v>
      </c>
      <c r="AJ72" s="408" t="str">
        <f t="shared" si="120"/>
        <v>P</v>
      </c>
      <c r="AK72" s="408">
        <f t="shared" ref="AK72:AK103" si="163">IF(F72&gt;179,1,0)</f>
        <v>0</v>
      </c>
      <c r="AL72" s="408">
        <f t="shared" ref="AL72:AL103" si="164">IF(F72&gt;159,1,0)-AK72</f>
        <v>0</v>
      </c>
      <c r="AM72" s="408">
        <f t="shared" ref="AM72:AM103" si="165">IF(F72&gt;139,1,0)-(AK72+AL72)</f>
        <v>0</v>
      </c>
      <c r="AN72" s="408">
        <f t="shared" ref="AN72:AN103" si="166">IF(F72&gt;119,1,0)-(AK72+AL72+AM72)</f>
        <v>0</v>
      </c>
      <c r="AO72" s="408">
        <f t="shared" ref="AO72:AO103" si="167">IF(F72&gt;109,1,0)-(AK72+AL72+AM72+AN72)</f>
        <v>0</v>
      </c>
      <c r="AP72" s="408">
        <f t="shared" ref="AP72:AP103" si="168">IF(F72&gt;=100,1,0)-(AK72+AL72+AM72+AN72+AO72)</f>
        <v>0</v>
      </c>
      <c r="AQ72" s="408">
        <f t="shared" ref="AQ72:AQ103" si="169">IF(F72&lt;100,1,0)</f>
        <v>1</v>
      </c>
      <c r="AR72" s="6"/>
      <c r="AS72" s="408">
        <f t="shared" ref="AS72:AS103" si="170">IF(AK72=0,0,AJ72)</f>
        <v>0</v>
      </c>
      <c r="AT72" s="408">
        <f t="shared" ref="AT72:AT103" si="171">IF(AL72=0,0,AJ72)</f>
        <v>0</v>
      </c>
      <c r="AU72" s="408">
        <f t="shared" ref="AU72:AU103" si="172">IF(AM72=0,0,AJ72)</f>
        <v>0</v>
      </c>
      <c r="AV72" s="408">
        <f t="shared" ref="AV72:AV103" si="173">IF(AN72=0,0,AJ72)</f>
        <v>0</v>
      </c>
      <c r="AW72" s="408">
        <f t="shared" ref="AW72:AW103" si="174">IF(AO72=0,0,AJ72)</f>
        <v>0</v>
      </c>
      <c r="AX72" s="408">
        <f t="shared" ref="AX72:AX103" si="175">IF(AP72=0,0,AJ72)</f>
        <v>0</v>
      </c>
      <c r="AY72" s="408" t="str">
        <f t="shared" ref="AY72:AY103" si="176">IF(AQ72=0,0,AJ72)</f>
        <v>P</v>
      </c>
      <c r="AZ72" s="409" t="str">
        <f t="shared" ref="AZ72:AZ103" si="177">CONCATENATE(E72,D72)</f>
        <v>DM</v>
      </c>
      <c r="BA72" s="409" t="str">
        <f t="shared" ref="BA72:BA103" si="178">CONCATENATE(AZ72,V72)</f>
        <v>DMT</v>
      </c>
      <c r="BB72" s="409" t="str">
        <f t="shared" ref="BB72:BB103" si="179">IF(AZ72="HM",AJ72,"#")</f>
        <v>#</v>
      </c>
      <c r="BC72" s="409" t="str">
        <f t="shared" ref="BC72:BC103" si="180">IF(AZ72="HF",AJ72,"#")</f>
        <v>#</v>
      </c>
      <c r="BD72" s="409" t="str">
        <f t="shared" ref="BD72:BD103" si="181">IF(AZ72="DM",AJ72,"#")</f>
        <v>P</v>
      </c>
      <c r="BE72" s="409" t="str">
        <f t="shared" ref="BE72:BE103" si="182">IF(AZ72="DF",AJ72,"#")</f>
        <v>#</v>
      </c>
      <c r="BF72" s="409"/>
      <c r="BG72" s="409" t="str">
        <f t="shared" ref="BG72:BG103" si="183">IF(AZ72="HM",O72,"#")</f>
        <v>#</v>
      </c>
      <c r="BH72" s="409" t="str">
        <f t="shared" ref="BH72:BH103" si="184">IF(AZ72="HF",O72,"#")</f>
        <v>#</v>
      </c>
      <c r="BI72" s="409">
        <f t="shared" ref="BI72:BI103" si="185">IF(AZ72="DM",O72,"#")</f>
        <v>0</v>
      </c>
      <c r="BJ72" s="409" t="str">
        <f t="shared" ref="BJ72:BJ103" si="186">IF(AZ72="DF",O72,"#")</f>
        <v>#</v>
      </c>
      <c r="BK72" s="409">
        <f t="shared" ref="BK72:BK103" si="187">IF(D72="M",O72,"#")</f>
        <v>0</v>
      </c>
      <c r="BL72" s="409" t="str">
        <f t="shared" ref="BL72:BL103" si="188">IF(D72="F",O72,"#")</f>
        <v>#</v>
      </c>
      <c r="BM72" s="7"/>
      <c r="BN72" s="7"/>
      <c r="BO72" s="7"/>
      <c r="BP72" s="409" t="str">
        <f t="shared" ref="BP72:BP103" si="189">IF(BA72="HMT",AJ72,"#")</f>
        <v>#</v>
      </c>
      <c r="BQ72" s="409" t="str">
        <f t="shared" ref="BQ72:BQ103" si="190">IF(BA72="HFT",AJ72,"#")</f>
        <v>#</v>
      </c>
      <c r="BR72" s="409" t="str">
        <f t="shared" ref="BR72:BR103" si="191">IF(BA72="DMT",AJ72,"#")</f>
        <v>P</v>
      </c>
      <c r="BS72" s="409" t="str">
        <f t="shared" ref="BS72:BS103" si="192">IF(BA72="DFT",AJ72,"#")</f>
        <v>#</v>
      </c>
      <c r="BT72" s="409" t="str">
        <f t="shared" ref="BT72:BT103" si="193">IF(BA72="HMNT",AJ72,"#")</f>
        <v>#</v>
      </c>
      <c r="BU72" s="409" t="str">
        <f t="shared" ref="BU72:BU103" si="194">IF(BA72="HFNT",AJ72,"#")</f>
        <v>#</v>
      </c>
      <c r="BV72" s="409" t="str">
        <f t="shared" ref="BV72:BV103" si="195">IF(BA72="DMNT",AJ72,"#")</f>
        <v>#</v>
      </c>
      <c r="BW72" s="409" t="str">
        <f t="shared" ref="BW72:BW103" si="196">IF(BA72="DFNT",AJ72,"#")</f>
        <v>#</v>
      </c>
      <c r="BX72" s="409"/>
      <c r="BY72" s="409" t="str">
        <f t="shared" ref="BY72:BY103" si="197">IF(BA72="HMT",O72,"#")</f>
        <v>#</v>
      </c>
      <c r="BZ72" s="409" t="str">
        <f t="shared" ref="BZ72:BZ103" si="198">IF(BA72="HFT",O72,"#")</f>
        <v>#</v>
      </c>
      <c r="CA72" s="409">
        <f t="shared" ref="CA72:CA103" si="199">IF(BA72="DMT",O72,"#")</f>
        <v>0</v>
      </c>
      <c r="CB72" s="409" t="str">
        <f t="shared" ref="CB72:CB103" si="200">IF(BA72="DFT",O72,"#")</f>
        <v>#</v>
      </c>
      <c r="CC72" s="409" t="str">
        <f t="shared" ref="CC72:CC103" si="201">IF(BA72="HMNT",O72,"#")</f>
        <v>#</v>
      </c>
      <c r="CD72" s="409" t="str">
        <f t="shared" ref="CD72:CD103" si="202">IF(BA72="HFNT",O72,"#")</f>
        <v>#</v>
      </c>
      <c r="CE72" s="409" t="str">
        <f t="shared" ref="CE72:CE103" si="203">IF(BA72="DMNT",O72,"#")</f>
        <v>#</v>
      </c>
      <c r="CF72" s="409" t="str">
        <f t="shared" ref="CF72:CF103" si="204">IF(BA72="DFNT",O72,"#")</f>
        <v>#</v>
      </c>
      <c r="CG72" s="409">
        <f t="shared" ref="CG72:CG103" si="205">IF(D72="M",O72,"#")</f>
        <v>0</v>
      </c>
      <c r="CH72" s="409" t="str">
        <f t="shared" ref="CH72:CH103" si="206">IF(D72="F",O72,"#")</f>
        <v>#</v>
      </c>
      <c r="CI72" s="7"/>
      <c r="CJ72" s="7"/>
      <c r="CK72" s="409" t="str">
        <f t="shared" si="121"/>
        <v> </v>
      </c>
      <c r="CL72" s="409" t="str">
        <f t="shared" si="122"/>
        <v> </v>
      </c>
      <c r="CM72" s="409" t="str">
        <f t="shared" si="123"/>
        <v> </v>
      </c>
      <c r="CN72" s="409" t="str">
        <f t="shared" si="124"/>
        <v> </v>
      </c>
      <c r="CO72" s="409" t="str">
        <f t="shared" si="125"/>
        <v> </v>
      </c>
      <c r="CP72" s="409" t="str">
        <f t="shared" si="126"/>
        <v> </v>
      </c>
      <c r="CQ72" s="409" t="str">
        <f t="shared" si="127"/>
        <v> </v>
      </c>
      <c r="CR72" s="409" t="str">
        <f t="shared" si="128"/>
        <v> </v>
      </c>
      <c r="CS72" s="409"/>
      <c r="CT72" s="409">
        <f t="shared" ref="CT72:CT103" si="207">O72</f>
        <v>0</v>
      </c>
      <c r="CU72" s="409">
        <f t="shared" ref="CU72:CU103" si="208">A72</f>
        <v>65</v>
      </c>
      <c r="CV72" s="372" t="str">
        <f t="shared" ref="CV72:CV103" si="209">B72</f>
        <v>24IT0067</v>
      </c>
      <c r="CW72" s="432" t="str">
        <f t="shared" ref="CW72:CW103" si="210">C72</f>
        <v>KARTHIK R</v>
      </c>
      <c r="CX72" s="433" t="str">
        <f t="shared" si="159"/>
        <v>        </v>
      </c>
      <c r="CY72" s="409">
        <f t="shared" ref="CY72:CY103" si="211">CT72</f>
        <v>0</v>
      </c>
      <c r="CZ72" s="7"/>
      <c r="DA72" s="409" t="str">
        <f t="shared" ref="DA72:DA103" si="212">IF(E72="H",O72,"#")</f>
        <v>#</v>
      </c>
      <c r="DB72" s="409">
        <f t="shared" ref="DB72:DB103" si="213">IF(E72="D",O72,"#")</f>
        <v>0</v>
      </c>
      <c r="DC72" s="7"/>
      <c r="DD72" s="7"/>
      <c r="DE72" s="7"/>
    </row>
    <row r="73" ht="24.75" customHeight="1" spans="1:109">
      <c r="A73" s="413">
        <v>66</v>
      </c>
      <c r="B73" s="790" t="s">
        <v>195</v>
      </c>
      <c r="C73" s="791" t="s">
        <v>196</v>
      </c>
      <c r="D73" s="800" t="s">
        <v>41</v>
      </c>
      <c r="E73" s="800" t="s">
        <v>54</v>
      </c>
      <c r="F73" s="810"/>
      <c r="G73" s="792" t="s">
        <v>58</v>
      </c>
      <c r="H73" s="793" t="s">
        <v>61</v>
      </c>
      <c r="I73" s="793" t="s">
        <v>58</v>
      </c>
      <c r="J73" s="793" t="s">
        <v>58</v>
      </c>
      <c r="K73" s="793" t="s">
        <v>58</v>
      </c>
      <c r="L73" s="793" t="s">
        <v>61</v>
      </c>
      <c r="M73" s="793" t="s">
        <v>58</v>
      </c>
      <c r="N73" s="807" t="s">
        <v>59</v>
      </c>
      <c r="O73" s="804">
        <f t="shared" ref="O73:O136" si="214">COUNTIF(G73:N73,"U")+COUNTIF(G73:N73,"UA")+COUNTIF(G73:N73,"WH")</f>
        <v>0</v>
      </c>
      <c r="P73" s="421"/>
      <c r="Q73" s="423">
        <f t="shared" si="161"/>
        <v>23</v>
      </c>
      <c r="R73" s="795">
        <v>8.96</v>
      </c>
      <c r="S73" s="425"/>
      <c r="T73" s="426"/>
      <c r="U73" s="427"/>
      <c r="V73" s="428" t="s">
        <v>62</v>
      </c>
      <c r="W73" s="429">
        <f t="shared" ref="W73:W104" si="215">IF(G73="O",10,IF(G73="A+",9,IF(G73="A",8,IF(G73="B+",7,IF(G73="B",6,IF(G73="C",5,IF(G73="RA",0,IF(G73="U",0,IF(G73="UA",0,0)))))))))</f>
        <v>10</v>
      </c>
      <c r="X73" s="429">
        <f t="shared" ref="X73:X104" si="216">IF(H73="O",10,IF(H73="A+",9,IF(H73="A",8,IF(H73="B+",7,IF(H73="B",6,IF(H73="C",5,IF(H73="RA",0,IF(H73="U",0,IF(H73="UA",0,0)))))))))</f>
        <v>8</v>
      </c>
      <c r="Y73" s="429">
        <f t="shared" ref="Y73:Y104" si="217">IF(I73="O",10,IF(I73="A+",9,IF(I73="A",8,IF(I73="B+",7,IF(I73="B",6,IF(I73="C",5,IF(I73="RA",0,IF(I73="U",0,IF(I73="UA",0,0)))))))))</f>
        <v>10</v>
      </c>
      <c r="Z73" s="429">
        <f t="shared" ref="Z73:Z104" si="218">IF(J73="O",10,IF(J73="A+",9,IF(J73="A",8,IF(J73="B+",7,IF(J73="B",6,IF(J73="C",5,IF(J73="RA",0,IF(J73="U",0,IF(J73="UA",0,0)))))))))</f>
        <v>10</v>
      </c>
      <c r="AA73" s="429">
        <f t="shared" ref="AA73:AA104" si="219">IF(K73="O",10,IF(K73="A+",9,IF(K73="A",8,IF(K73="B+",7,IF(K73="B",6,IF(K73="C",5,IF(K73="RA",0,IF(K73="U",0,IF(K73="UA",0,0)))))))))</f>
        <v>10</v>
      </c>
      <c r="AB73" s="429">
        <f t="shared" ref="AB73:AB104" si="220">IF(L73="O",10,IF(L73="A+",9,IF(L73="A",8,IF(L73="B+",7,IF(L73="B",6,IF(L73="C",5,IF(L73="RA",0,IF(L73="U",0,IF(L73="UA",0,0)))))))))</f>
        <v>8</v>
      </c>
      <c r="AC73" s="429">
        <f t="shared" ref="AC73:AC104" si="221">IF(M73="O",10,IF(M73="A+",9,IF(M73="A",8,IF(M73="B+",7,IF(M73="B",6,IF(M73="C",5,IF(M73="RA",0,IF(M73="U",0,IF(M73="UA",0,0)))))))))</f>
        <v>10</v>
      </c>
      <c r="AD73" s="429">
        <f t="shared" ref="AD73:AD104" si="222">IF(N73="O",10,IF(N73="A+",9,IF(N73="A",8,IF(N73="B+",7,IF(N73="B",6,IF(N73="C",5,IF(N73="RA",0,IF(N73="U",0,IF(N73="UA",0,0)))))))))</f>
        <v>7</v>
      </c>
      <c r="AE73" s="429"/>
      <c r="AF73" s="429"/>
      <c r="AG73" s="430">
        <f t="shared" ref="AG73:AG104" si="223">(W73*W$7)+(X73*X$7)+(Y73*Y$7)+(Z73*Z$7)+(AA73*AA$7)+(AB73*AB$7)+(AC73*AC$7)+(AD73*AD$7)</f>
        <v>211</v>
      </c>
      <c r="AH73" s="430">
        <f t="shared" ref="AH73:AH104" si="224">IF(W73=0,0,W$7)+IF(X73=0,0,X$7)+IF(Y73=0,0,Y$7)+IF(Z73=0,0,Z$7)+IF(AA73=0,0,AA$7)+IF(AB73=0,0,AB$7)+IF(AC73=0,0,AC$7)+IF(AD73=0,0,AD$7)</f>
        <v>23</v>
      </c>
      <c r="AI73" s="431">
        <f t="shared" si="162"/>
        <v>9.17391304347826</v>
      </c>
      <c r="AJ73" s="408" t="str">
        <f t="shared" ref="AJ73:AJ104" si="225">IF(AH73=23,"P","F")</f>
        <v>P</v>
      </c>
      <c r="AK73" s="408">
        <f t="shared" si="163"/>
        <v>0</v>
      </c>
      <c r="AL73" s="408">
        <f t="shared" si="164"/>
        <v>0</v>
      </c>
      <c r="AM73" s="408">
        <f t="shared" si="165"/>
        <v>0</v>
      </c>
      <c r="AN73" s="408">
        <f t="shared" si="166"/>
        <v>0</v>
      </c>
      <c r="AO73" s="408">
        <f t="shared" si="167"/>
        <v>0</v>
      </c>
      <c r="AP73" s="408">
        <f t="shared" si="168"/>
        <v>0</v>
      </c>
      <c r="AQ73" s="408">
        <f t="shared" si="169"/>
        <v>1</v>
      </c>
      <c r="AR73" s="6"/>
      <c r="AS73" s="408">
        <f t="shared" si="170"/>
        <v>0</v>
      </c>
      <c r="AT73" s="408">
        <f t="shared" si="171"/>
        <v>0</v>
      </c>
      <c r="AU73" s="408">
        <f t="shared" si="172"/>
        <v>0</v>
      </c>
      <c r="AV73" s="408">
        <f t="shared" si="173"/>
        <v>0</v>
      </c>
      <c r="AW73" s="408">
        <f t="shared" si="174"/>
        <v>0</v>
      </c>
      <c r="AX73" s="408">
        <f t="shared" si="175"/>
        <v>0</v>
      </c>
      <c r="AY73" s="408" t="str">
        <f t="shared" si="176"/>
        <v>P</v>
      </c>
      <c r="AZ73" s="409" t="str">
        <f t="shared" si="177"/>
        <v>HM</v>
      </c>
      <c r="BA73" s="409" t="str">
        <f t="shared" si="178"/>
        <v>HMT</v>
      </c>
      <c r="BB73" s="409" t="str">
        <f t="shared" si="179"/>
        <v>P</v>
      </c>
      <c r="BC73" s="409" t="str">
        <f t="shared" si="180"/>
        <v>#</v>
      </c>
      <c r="BD73" s="409" t="str">
        <f t="shared" si="181"/>
        <v>#</v>
      </c>
      <c r="BE73" s="409" t="str">
        <f t="shared" si="182"/>
        <v>#</v>
      </c>
      <c r="BF73" s="409"/>
      <c r="BG73" s="409">
        <f t="shared" si="183"/>
        <v>0</v>
      </c>
      <c r="BH73" s="409" t="str">
        <f t="shared" si="184"/>
        <v>#</v>
      </c>
      <c r="BI73" s="409" t="str">
        <f t="shared" si="185"/>
        <v>#</v>
      </c>
      <c r="BJ73" s="409" t="str">
        <f t="shared" si="186"/>
        <v>#</v>
      </c>
      <c r="BK73" s="409">
        <f t="shared" si="187"/>
        <v>0</v>
      </c>
      <c r="BL73" s="409" t="str">
        <f t="shared" si="188"/>
        <v>#</v>
      </c>
      <c r="BM73" s="7"/>
      <c r="BN73" s="7"/>
      <c r="BO73" s="7"/>
      <c r="BP73" s="409" t="str">
        <f t="shared" si="189"/>
        <v>P</v>
      </c>
      <c r="BQ73" s="409" t="str">
        <f t="shared" si="190"/>
        <v>#</v>
      </c>
      <c r="BR73" s="409" t="str">
        <f t="shared" si="191"/>
        <v>#</v>
      </c>
      <c r="BS73" s="409" t="str">
        <f t="shared" si="192"/>
        <v>#</v>
      </c>
      <c r="BT73" s="409" t="str">
        <f t="shared" si="193"/>
        <v>#</v>
      </c>
      <c r="BU73" s="409" t="str">
        <f t="shared" si="194"/>
        <v>#</v>
      </c>
      <c r="BV73" s="409" t="str">
        <f t="shared" si="195"/>
        <v>#</v>
      </c>
      <c r="BW73" s="409" t="str">
        <f t="shared" si="196"/>
        <v>#</v>
      </c>
      <c r="BX73" s="409"/>
      <c r="BY73" s="409">
        <f t="shared" si="197"/>
        <v>0</v>
      </c>
      <c r="BZ73" s="409" t="str">
        <f t="shared" si="198"/>
        <v>#</v>
      </c>
      <c r="CA73" s="409" t="str">
        <f t="shared" si="199"/>
        <v>#</v>
      </c>
      <c r="CB73" s="409" t="str">
        <f t="shared" si="200"/>
        <v>#</v>
      </c>
      <c r="CC73" s="409" t="str">
        <f t="shared" si="201"/>
        <v>#</v>
      </c>
      <c r="CD73" s="409" t="str">
        <f t="shared" si="202"/>
        <v>#</v>
      </c>
      <c r="CE73" s="409" t="str">
        <f t="shared" si="203"/>
        <v>#</v>
      </c>
      <c r="CF73" s="409" t="str">
        <f t="shared" si="204"/>
        <v>#</v>
      </c>
      <c r="CG73" s="409">
        <f t="shared" si="205"/>
        <v>0</v>
      </c>
      <c r="CH73" s="409" t="str">
        <f t="shared" si="206"/>
        <v>#</v>
      </c>
      <c r="CI73" s="7"/>
      <c r="CJ73" s="7"/>
      <c r="CK73" s="409" t="str">
        <f t="shared" ref="CK73:CK104" si="226">IF(W73=0,"EEP,"," ")</f>
        <v> </v>
      </c>
      <c r="CL73" s="409" t="str">
        <f t="shared" ref="CL73:CL104" si="227">IF(X73=0,"POC,"," ")</f>
        <v> </v>
      </c>
      <c r="CM73" s="409" t="str">
        <f t="shared" ref="CM73:CM104" si="228">IF(Y73=0,"DAV,"," ")</f>
        <v> </v>
      </c>
      <c r="CN73" s="409" t="str">
        <f t="shared" ref="CN73:CN104" si="229">IF(Z73=0,"EP,"," ")</f>
        <v> </v>
      </c>
      <c r="CO73" s="409" t="str">
        <f t="shared" ref="CO73:CO104" si="230">IF(AA73=0,"MAD,"," ")</f>
        <v> </v>
      </c>
      <c r="CP73" s="409" t="str">
        <f t="shared" ref="CP73:CP104" si="231">IF(AB73=0,"CCP,"," ")</f>
        <v> </v>
      </c>
      <c r="CQ73" s="409" t="str">
        <f t="shared" ref="CQ73:CQ104" si="232">IF(AC73=0,"UIUX,"," ")</f>
        <v> </v>
      </c>
      <c r="CR73" s="409" t="str">
        <f t="shared" ref="CR73:CR104" si="233">IF(AD73=0,"DEV,"," ")</f>
        <v> </v>
      </c>
      <c r="CS73" s="409"/>
      <c r="CT73" s="409">
        <f t="shared" si="207"/>
        <v>0</v>
      </c>
      <c r="CU73" s="409">
        <f t="shared" si="208"/>
        <v>66</v>
      </c>
      <c r="CV73" s="372" t="str">
        <f t="shared" si="209"/>
        <v>24IT0068</v>
      </c>
      <c r="CW73" s="432" t="str">
        <f t="shared" si="210"/>
        <v>KARTHIKEYAN MAHENDRAN</v>
      </c>
      <c r="CX73" s="433" t="str">
        <f t="shared" si="159"/>
        <v>        </v>
      </c>
      <c r="CY73" s="409">
        <f t="shared" si="211"/>
        <v>0</v>
      </c>
      <c r="CZ73" s="7"/>
      <c r="DA73" s="409">
        <f t="shared" si="212"/>
        <v>0</v>
      </c>
      <c r="DB73" s="409" t="str">
        <f t="shared" si="213"/>
        <v>#</v>
      </c>
      <c r="DC73" s="7"/>
      <c r="DD73" s="7"/>
      <c r="DE73" s="7"/>
    </row>
    <row r="74" ht="24.75" customHeight="1" spans="1:109">
      <c r="A74" s="413">
        <v>67</v>
      </c>
      <c r="B74" s="790" t="s">
        <v>197</v>
      </c>
      <c r="C74" s="791" t="s">
        <v>198</v>
      </c>
      <c r="D74" s="787" t="s">
        <v>41</v>
      </c>
      <c r="E74" s="787" t="s">
        <v>55</v>
      </c>
      <c r="F74" s="810"/>
      <c r="G74" s="792" t="s">
        <v>58</v>
      </c>
      <c r="H74" s="793" t="s">
        <v>61</v>
      </c>
      <c r="I74" s="793" t="s">
        <v>59</v>
      </c>
      <c r="J74" s="793" t="s">
        <v>60</v>
      </c>
      <c r="K74" s="793" t="s">
        <v>69</v>
      </c>
      <c r="L74" s="793" t="s">
        <v>69</v>
      </c>
      <c r="M74" s="793" t="s">
        <v>58</v>
      </c>
      <c r="N74" s="807" t="s">
        <v>59</v>
      </c>
      <c r="O74" s="804">
        <f t="shared" si="214"/>
        <v>0</v>
      </c>
      <c r="P74" s="421"/>
      <c r="Q74" s="423">
        <f t="shared" si="161"/>
        <v>23</v>
      </c>
      <c r="R74" s="794">
        <v>7.36</v>
      </c>
      <c r="S74" s="425"/>
      <c r="T74" s="426"/>
      <c r="U74" s="427"/>
      <c r="V74" s="428" t="s">
        <v>62</v>
      </c>
      <c r="W74" s="429">
        <f t="shared" si="215"/>
        <v>10</v>
      </c>
      <c r="X74" s="429">
        <f t="shared" si="216"/>
        <v>8</v>
      </c>
      <c r="Y74" s="429">
        <f t="shared" si="217"/>
        <v>7</v>
      </c>
      <c r="Z74" s="429">
        <f t="shared" si="218"/>
        <v>9</v>
      </c>
      <c r="AA74" s="429">
        <f t="shared" si="219"/>
        <v>6</v>
      </c>
      <c r="AB74" s="429">
        <f t="shared" si="220"/>
        <v>6</v>
      </c>
      <c r="AC74" s="429">
        <f t="shared" si="221"/>
        <v>10</v>
      </c>
      <c r="AD74" s="429">
        <f t="shared" si="222"/>
        <v>7</v>
      </c>
      <c r="AE74" s="429"/>
      <c r="AF74" s="429"/>
      <c r="AG74" s="430">
        <f t="shared" si="223"/>
        <v>181</v>
      </c>
      <c r="AH74" s="430">
        <f t="shared" si="224"/>
        <v>23</v>
      </c>
      <c r="AI74" s="431">
        <f t="shared" si="162"/>
        <v>7.8695652173913</v>
      </c>
      <c r="AJ74" s="408" t="str">
        <f t="shared" si="225"/>
        <v>P</v>
      </c>
      <c r="AK74" s="408">
        <f t="shared" si="163"/>
        <v>0</v>
      </c>
      <c r="AL74" s="408">
        <f t="shared" si="164"/>
        <v>0</v>
      </c>
      <c r="AM74" s="408">
        <f t="shared" si="165"/>
        <v>0</v>
      </c>
      <c r="AN74" s="408">
        <f t="shared" si="166"/>
        <v>0</v>
      </c>
      <c r="AO74" s="408">
        <f t="shared" si="167"/>
        <v>0</v>
      </c>
      <c r="AP74" s="408">
        <f t="shared" si="168"/>
        <v>0</v>
      </c>
      <c r="AQ74" s="408">
        <f t="shared" si="169"/>
        <v>1</v>
      </c>
      <c r="AR74" s="6"/>
      <c r="AS74" s="408">
        <f t="shared" si="170"/>
        <v>0</v>
      </c>
      <c r="AT74" s="408">
        <f t="shared" si="171"/>
        <v>0</v>
      </c>
      <c r="AU74" s="408">
        <f t="shared" si="172"/>
        <v>0</v>
      </c>
      <c r="AV74" s="408">
        <f t="shared" si="173"/>
        <v>0</v>
      </c>
      <c r="AW74" s="408">
        <f t="shared" si="174"/>
        <v>0</v>
      </c>
      <c r="AX74" s="408">
        <f t="shared" si="175"/>
        <v>0</v>
      </c>
      <c r="AY74" s="408" t="str">
        <f t="shared" si="176"/>
        <v>P</v>
      </c>
      <c r="AZ74" s="409" t="str">
        <f t="shared" si="177"/>
        <v>DM</v>
      </c>
      <c r="BA74" s="409" t="str">
        <f t="shared" si="178"/>
        <v>DMT</v>
      </c>
      <c r="BB74" s="409" t="str">
        <f t="shared" si="179"/>
        <v>#</v>
      </c>
      <c r="BC74" s="409" t="str">
        <f t="shared" si="180"/>
        <v>#</v>
      </c>
      <c r="BD74" s="409" t="str">
        <f t="shared" si="181"/>
        <v>P</v>
      </c>
      <c r="BE74" s="409" t="str">
        <f t="shared" si="182"/>
        <v>#</v>
      </c>
      <c r="BF74" s="409"/>
      <c r="BG74" s="409" t="str">
        <f t="shared" si="183"/>
        <v>#</v>
      </c>
      <c r="BH74" s="409" t="str">
        <f t="shared" si="184"/>
        <v>#</v>
      </c>
      <c r="BI74" s="409">
        <f t="shared" si="185"/>
        <v>0</v>
      </c>
      <c r="BJ74" s="409" t="str">
        <f t="shared" si="186"/>
        <v>#</v>
      </c>
      <c r="BK74" s="409">
        <f t="shared" si="187"/>
        <v>0</v>
      </c>
      <c r="BL74" s="409" t="str">
        <f t="shared" si="188"/>
        <v>#</v>
      </c>
      <c r="BM74" s="7"/>
      <c r="BN74" s="7"/>
      <c r="BO74" s="7"/>
      <c r="BP74" s="409" t="str">
        <f t="shared" si="189"/>
        <v>#</v>
      </c>
      <c r="BQ74" s="409" t="str">
        <f t="shared" si="190"/>
        <v>#</v>
      </c>
      <c r="BR74" s="409" t="str">
        <f t="shared" si="191"/>
        <v>P</v>
      </c>
      <c r="BS74" s="409" t="str">
        <f t="shared" si="192"/>
        <v>#</v>
      </c>
      <c r="BT74" s="409" t="str">
        <f t="shared" si="193"/>
        <v>#</v>
      </c>
      <c r="BU74" s="409" t="str">
        <f t="shared" si="194"/>
        <v>#</v>
      </c>
      <c r="BV74" s="409" t="str">
        <f t="shared" si="195"/>
        <v>#</v>
      </c>
      <c r="BW74" s="409" t="str">
        <f t="shared" si="196"/>
        <v>#</v>
      </c>
      <c r="BX74" s="409"/>
      <c r="BY74" s="409" t="str">
        <f t="shared" si="197"/>
        <v>#</v>
      </c>
      <c r="BZ74" s="409" t="str">
        <f t="shared" si="198"/>
        <v>#</v>
      </c>
      <c r="CA74" s="409">
        <f t="shared" si="199"/>
        <v>0</v>
      </c>
      <c r="CB74" s="409" t="str">
        <f t="shared" si="200"/>
        <v>#</v>
      </c>
      <c r="CC74" s="409" t="str">
        <f t="shared" si="201"/>
        <v>#</v>
      </c>
      <c r="CD74" s="409" t="str">
        <f t="shared" si="202"/>
        <v>#</v>
      </c>
      <c r="CE74" s="409" t="str">
        <f t="shared" si="203"/>
        <v>#</v>
      </c>
      <c r="CF74" s="409" t="str">
        <f t="shared" si="204"/>
        <v>#</v>
      </c>
      <c r="CG74" s="409">
        <f t="shared" si="205"/>
        <v>0</v>
      </c>
      <c r="CH74" s="409" t="str">
        <f t="shared" si="206"/>
        <v>#</v>
      </c>
      <c r="CI74" s="7"/>
      <c r="CJ74" s="7"/>
      <c r="CK74" s="409" t="str">
        <f t="shared" si="226"/>
        <v> </v>
      </c>
      <c r="CL74" s="409" t="str">
        <f t="shared" si="227"/>
        <v> </v>
      </c>
      <c r="CM74" s="409" t="str">
        <f t="shared" si="228"/>
        <v> </v>
      </c>
      <c r="CN74" s="409" t="str">
        <f t="shared" si="229"/>
        <v> </v>
      </c>
      <c r="CO74" s="409" t="str">
        <f t="shared" si="230"/>
        <v> </v>
      </c>
      <c r="CP74" s="409" t="str">
        <f t="shared" si="231"/>
        <v> </v>
      </c>
      <c r="CQ74" s="409" t="str">
        <f t="shared" si="232"/>
        <v> </v>
      </c>
      <c r="CR74" s="409" t="str">
        <f t="shared" si="233"/>
        <v> </v>
      </c>
      <c r="CS74" s="409"/>
      <c r="CT74" s="409">
        <f t="shared" si="207"/>
        <v>0</v>
      </c>
      <c r="CU74" s="409">
        <f t="shared" si="208"/>
        <v>67</v>
      </c>
      <c r="CV74" s="372" t="str">
        <f t="shared" si="209"/>
        <v>24IT0069</v>
      </c>
      <c r="CW74" s="432" t="str">
        <f t="shared" si="210"/>
        <v>KAVIN S</v>
      </c>
      <c r="CX74" s="433" t="str">
        <f t="shared" si="159"/>
        <v>        </v>
      </c>
      <c r="CY74" s="409">
        <f t="shared" si="211"/>
        <v>0</v>
      </c>
      <c r="CZ74" s="7"/>
      <c r="DA74" s="409" t="str">
        <f t="shared" si="212"/>
        <v>#</v>
      </c>
      <c r="DB74" s="409">
        <f t="shared" si="213"/>
        <v>0</v>
      </c>
      <c r="DC74" s="7"/>
      <c r="DD74" s="7"/>
      <c r="DE74" s="7"/>
    </row>
    <row r="75" ht="24.75" customHeight="1" spans="1:109">
      <c r="A75" s="413">
        <v>68</v>
      </c>
      <c r="B75" s="790" t="s">
        <v>199</v>
      </c>
      <c r="C75" s="791" t="s">
        <v>200</v>
      </c>
      <c r="D75" s="787" t="s">
        <v>42</v>
      </c>
      <c r="E75" s="787" t="s">
        <v>55</v>
      </c>
      <c r="F75" s="810"/>
      <c r="G75" s="792" t="s">
        <v>58</v>
      </c>
      <c r="H75" s="793" t="s">
        <v>60</v>
      </c>
      <c r="I75" s="793" t="s">
        <v>58</v>
      </c>
      <c r="J75" s="793" t="s">
        <v>58</v>
      </c>
      <c r="K75" s="793" t="s">
        <v>61</v>
      </c>
      <c r="L75" s="793" t="s">
        <v>61</v>
      </c>
      <c r="M75" s="793" t="s">
        <v>58</v>
      </c>
      <c r="N75" s="807" t="s">
        <v>59</v>
      </c>
      <c r="O75" s="804">
        <f t="shared" si="214"/>
        <v>0</v>
      </c>
      <c r="P75" s="421"/>
      <c r="Q75" s="423">
        <f t="shared" si="161"/>
        <v>23</v>
      </c>
      <c r="R75" s="795">
        <v>8.76</v>
      </c>
      <c r="S75" s="425"/>
      <c r="T75" s="426"/>
      <c r="U75" s="427"/>
      <c r="V75" s="428" t="s">
        <v>62</v>
      </c>
      <c r="W75" s="429">
        <f t="shared" si="215"/>
        <v>10</v>
      </c>
      <c r="X75" s="429">
        <f t="shared" si="216"/>
        <v>9</v>
      </c>
      <c r="Y75" s="429">
        <f t="shared" si="217"/>
        <v>10</v>
      </c>
      <c r="Z75" s="429">
        <f t="shared" si="218"/>
        <v>10</v>
      </c>
      <c r="AA75" s="429">
        <f t="shared" si="219"/>
        <v>8</v>
      </c>
      <c r="AB75" s="429">
        <f t="shared" si="220"/>
        <v>8</v>
      </c>
      <c r="AC75" s="429">
        <f t="shared" si="221"/>
        <v>10</v>
      </c>
      <c r="AD75" s="429">
        <f t="shared" si="222"/>
        <v>7</v>
      </c>
      <c r="AE75" s="429"/>
      <c r="AF75" s="429"/>
      <c r="AG75" s="430">
        <f t="shared" si="223"/>
        <v>209</v>
      </c>
      <c r="AH75" s="430">
        <f t="shared" si="224"/>
        <v>23</v>
      </c>
      <c r="AI75" s="431">
        <f t="shared" si="162"/>
        <v>9.08695652173913</v>
      </c>
      <c r="AJ75" s="408" t="str">
        <f t="shared" si="225"/>
        <v>P</v>
      </c>
      <c r="AK75" s="408">
        <f t="shared" si="163"/>
        <v>0</v>
      </c>
      <c r="AL75" s="408">
        <f t="shared" si="164"/>
        <v>0</v>
      </c>
      <c r="AM75" s="408">
        <f t="shared" si="165"/>
        <v>0</v>
      </c>
      <c r="AN75" s="408">
        <f t="shared" si="166"/>
        <v>0</v>
      </c>
      <c r="AO75" s="408">
        <f t="shared" si="167"/>
        <v>0</v>
      </c>
      <c r="AP75" s="408">
        <f t="shared" si="168"/>
        <v>0</v>
      </c>
      <c r="AQ75" s="408">
        <f t="shared" si="169"/>
        <v>1</v>
      </c>
      <c r="AR75" s="6"/>
      <c r="AS75" s="408">
        <f t="shared" si="170"/>
        <v>0</v>
      </c>
      <c r="AT75" s="408">
        <f t="shared" si="171"/>
        <v>0</v>
      </c>
      <c r="AU75" s="408">
        <f t="shared" si="172"/>
        <v>0</v>
      </c>
      <c r="AV75" s="408">
        <f t="shared" si="173"/>
        <v>0</v>
      </c>
      <c r="AW75" s="408">
        <f t="shared" si="174"/>
        <v>0</v>
      </c>
      <c r="AX75" s="408">
        <f t="shared" si="175"/>
        <v>0</v>
      </c>
      <c r="AY75" s="408" t="str">
        <f t="shared" si="176"/>
        <v>P</v>
      </c>
      <c r="AZ75" s="409" t="str">
        <f t="shared" si="177"/>
        <v>DF</v>
      </c>
      <c r="BA75" s="409" t="str">
        <f t="shared" si="178"/>
        <v>DFT</v>
      </c>
      <c r="BB75" s="409" t="str">
        <f t="shared" si="179"/>
        <v>#</v>
      </c>
      <c r="BC75" s="409" t="str">
        <f t="shared" si="180"/>
        <v>#</v>
      </c>
      <c r="BD75" s="409" t="str">
        <f t="shared" si="181"/>
        <v>#</v>
      </c>
      <c r="BE75" s="409" t="str">
        <f t="shared" si="182"/>
        <v>P</v>
      </c>
      <c r="BF75" s="409"/>
      <c r="BG75" s="409" t="str">
        <f t="shared" si="183"/>
        <v>#</v>
      </c>
      <c r="BH75" s="409" t="str">
        <f t="shared" si="184"/>
        <v>#</v>
      </c>
      <c r="BI75" s="409" t="str">
        <f t="shared" si="185"/>
        <v>#</v>
      </c>
      <c r="BJ75" s="409">
        <f t="shared" si="186"/>
        <v>0</v>
      </c>
      <c r="BK75" s="409" t="str">
        <f t="shared" si="187"/>
        <v>#</v>
      </c>
      <c r="BL75" s="409">
        <f t="shared" si="188"/>
        <v>0</v>
      </c>
      <c r="BM75" s="7"/>
      <c r="BN75" s="7"/>
      <c r="BO75" s="7"/>
      <c r="BP75" s="409" t="str">
        <f t="shared" si="189"/>
        <v>#</v>
      </c>
      <c r="BQ75" s="409" t="str">
        <f t="shared" si="190"/>
        <v>#</v>
      </c>
      <c r="BR75" s="409" t="str">
        <f t="shared" si="191"/>
        <v>#</v>
      </c>
      <c r="BS75" s="409" t="str">
        <f t="shared" si="192"/>
        <v>P</v>
      </c>
      <c r="BT75" s="409" t="str">
        <f t="shared" si="193"/>
        <v>#</v>
      </c>
      <c r="BU75" s="409" t="str">
        <f t="shared" si="194"/>
        <v>#</v>
      </c>
      <c r="BV75" s="409" t="str">
        <f t="shared" si="195"/>
        <v>#</v>
      </c>
      <c r="BW75" s="409" t="str">
        <f t="shared" si="196"/>
        <v>#</v>
      </c>
      <c r="BX75" s="409"/>
      <c r="BY75" s="409" t="str">
        <f t="shared" si="197"/>
        <v>#</v>
      </c>
      <c r="BZ75" s="409" t="str">
        <f t="shared" si="198"/>
        <v>#</v>
      </c>
      <c r="CA75" s="409" t="str">
        <f t="shared" si="199"/>
        <v>#</v>
      </c>
      <c r="CB75" s="409">
        <f t="shared" si="200"/>
        <v>0</v>
      </c>
      <c r="CC75" s="409" t="str">
        <f t="shared" si="201"/>
        <v>#</v>
      </c>
      <c r="CD75" s="409" t="str">
        <f t="shared" si="202"/>
        <v>#</v>
      </c>
      <c r="CE75" s="409" t="str">
        <f t="shared" si="203"/>
        <v>#</v>
      </c>
      <c r="CF75" s="409" t="str">
        <f t="shared" si="204"/>
        <v>#</v>
      </c>
      <c r="CG75" s="409" t="str">
        <f t="shared" si="205"/>
        <v>#</v>
      </c>
      <c r="CH75" s="409">
        <f t="shared" si="206"/>
        <v>0</v>
      </c>
      <c r="CI75" s="7"/>
      <c r="CJ75" s="7"/>
      <c r="CK75" s="409" t="str">
        <f t="shared" si="226"/>
        <v> </v>
      </c>
      <c r="CL75" s="409" t="str">
        <f t="shared" si="227"/>
        <v> </v>
      </c>
      <c r="CM75" s="409" t="str">
        <f t="shared" si="228"/>
        <v> </v>
      </c>
      <c r="CN75" s="409" t="str">
        <f t="shared" si="229"/>
        <v> </v>
      </c>
      <c r="CO75" s="409" t="str">
        <f t="shared" si="230"/>
        <v> </v>
      </c>
      <c r="CP75" s="409" t="str">
        <f t="shared" si="231"/>
        <v> </v>
      </c>
      <c r="CQ75" s="409" t="str">
        <f t="shared" si="232"/>
        <v> </v>
      </c>
      <c r="CR75" s="409" t="str">
        <f t="shared" si="233"/>
        <v> </v>
      </c>
      <c r="CS75" s="409"/>
      <c r="CT75" s="409">
        <f t="shared" si="207"/>
        <v>0</v>
      </c>
      <c r="CU75" s="409">
        <f t="shared" si="208"/>
        <v>68</v>
      </c>
      <c r="CV75" s="372" t="str">
        <f t="shared" si="209"/>
        <v>24IT0070</v>
      </c>
      <c r="CW75" s="432" t="str">
        <f t="shared" si="210"/>
        <v>KAVINDRA K</v>
      </c>
      <c r="CX75" s="433" t="str">
        <f t="shared" si="159"/>
        <v>        </v>
      </c>
      <c r="CY75" s="409">
        <f t="shared" si="211"/>
        <v>0</v>
      </c>
      <c r="CZ75" s="7"/>
      <c r="DA75" s="409" t="str">
        <f t="shared" si="212"/>
        <v>#</v>
      </c>
      <c r="DB75" s="409">
        <f t="shared" si="213"/>
        <v>0</v>
      </c>
      <c r="DC75" s="7"/>
      <c r="DD75" s="7"/>
      <c r="DE75" s="7"/>
    </row>
    <row r="76" ht="24.75" customHeight="1" spans="1:109">
      <c r="A76" s="413">
        <v>69</v>
      </c>
      <c r="B76" s="790" t="s">
        <v>201</v>
      </c>
      <c r="C76" s="791" t="s">
        <v>202</v>
      </c>
      <c r="D76" s="787" t="s">
        <v>41</v>
      </c>
      <c r="E76" s="787" t="s">
        <v>54</v>
      </c>
      <c r="F76" s="810"/>
      <c r="G76" s="792" t="s">
        <v>58</v>
      </c>
      <c r="H76" s="793" t="s">
        <v>61</v>
      </c>
      <c r="I76" s="793" t="s">
        <v>60</v>
      </c>
      <c r="J76" s="793" t="s">
        <v>60</v>
      </c>
      <c r="K76" s="793" t="s">
        <v>61</v>
      </c>
      <c r="L76" s="793" t="s">
        <v>61</v>
      </c>
      <c r="M76" s="793" t="s">
        <v>58</v>
      </c>
      <c r="N76" s="807" t="s">
        <v>59</v>
      </c>
      <c r="O76" s="804">
        <f t="shared" si="214"/>
        <v>0</v>
      </c>
      <c r="P76" s="421"/>
      <c r="Q76" s="423">
        <f t="shared" si="161"/>
        <v>23</v>
      </c>
      <c r="R76" s="794">
        <v>8.32</v>
      </c>
      <c r="S76" s="425"/>
      <c r="T76" s="426"/>
      <c r="U76" s="427"/>
      <c r="V76" s="428" t="s">
        <v>62</v>
      </c>
      <c r="W76" s="429">
        <f t="shared" si="215"/>
        <v>10</v>
      </c>
      <c r="X76" s="429">
        <f t="shared" si="216"/>
        <v>8</v>
      </c>
      <c r="Y76" s="429">
        <f t="shared" si="217"/>
        <v>9</v>
      </c>
      <c r="Z76" s="429">
        <f t="shared" si="218"/>
        <v>9</v>
      </c>
      <c r="AA76" s="429">
        <f t="shared" si="219"/>
        <v>8</v>
      </c>
      <c r="AB76" s="429">
        <f t="shared" si="220"/>
        <v>8</v>
      </c>
      <c r="AC76" s="429">
        <f t="shared" si="221"/>
        <v>10</v>
      </c>
      <c r="AD76" s="429">
        <f t="shared" si="222"/>
        <v>7</v>
      </c>
      <c r="AE76" s="429"/>
      <c r="AF76" s="429"/>
      <c r="AG76" s="430">
        <f t="shared" si="223"/>
        <v>197</v>
      </c>
      <c r="AH76" s="430">
        <f t="shared" si="224"/>
        <v>23</v>
      </c>
      <c r="AI76" s="431">
        <f t="shared" si="162"/>
        <v>8.56521739130435</v>
      </c>
      <c r="AJ76" s="408" t="str">
        <f t="shared" si="225"/>
        <v>P</v>
      </c>
      <c r="AK76" s="408">
        <f t="shared" si="163"/>
        <v>0</v>
      </c>
      <c r="AL76" s="408">
        <f t="shared" si="164"/>
        <v>0</v>
      </c>
      <c r="AM76" s="408">
        <f t="shared" si="165"/>
        <v>0</v>
      </c>
      <c r="AN76" s="408">
        <f t="shared" si="166"/>
        <v>0</v>
      </c>
      <c r="AO76" s="408">
        <f t="shared" si="167"/>
        <v>0</v>
      </c>
      <c r="AP76" s="408">
        <f t="shared" si="168"/>
        <v>0</v>
      </c>
      <c r="AQ76" s="408">
        <f t="shared" si="169"/>
        <v>1</v>
      </c>
      <c r="AR76" s="6"/>
      <c r="AS76" s="408">
        <f t="shared" si="170"/>
        <v>0</v>
      </c>
      <c r="AT76" s="408">
        <f t="shared" si="171"/>
        <v>0</v>
      </c>
      <c r="AU76" s="408">
        <f t="shared" si="172"/>
        <v>0</v>
      </c>
      <c r="AV76" s="408">
        <f t="shared" si="173"/>
        <v>0</v>
      </c>
      <c r="AW76" s="408">
        <f t="shared" si="174"/>
        <v>0</v>
      </c>
      <c r="AX76" s="408">
        <f t="shared" si="175"/>
        <v>0</v>
      </c>
      <c r="AY76" s="408" t="str">
        <f t="shared" si="176"/>
        <v>P</v>
      </c>
      <c r="AZ76" s="409" t="str">
        <f t="shared" si="177"/>
        <v>HM</v>
      </c>
      <c r="BA76" s="409" t="str">
        <f t="shared" si="178"/>
        <v>HMT</v>
      </c>
      <c r="BB76" s="409" t="str">
        <f t="shared" si="179"/>
        <v>P</v>
      </c>
      <c r="BC76" s="409" t="str">
        <f t="shared" si="180"/>
        <v>#</v>
      </c>
      <c r="BD76" s="409" t="str">
        <f t="shared" si="181"/>
        <v>#</v>
      </c>
      <c r="BE76" s="409" t="str">
        <f t="shared" si="182"/>
        <v>#</v>
      </c>
      <c r="BF76" s="409"/>
      <c r="BG76" s="409">
        <f t="shared" si="183"/>
        <v>0</v>
      </c>
      <c r="BH76" s="409" t="str">
        <f t="shared" si="184"/>
        <v>#</v>
      </c>
      <c r="BI76" s="409" t="str">
        <f t="shared" si="185"/>
        <v>#</v>
      </c>
      <c r="BJ76" s="409" t="str">
        <f t="shared" si="186"/>
        <v>#</v>
      </c>
      <c r="BK76" s="409">
        <f t="shared" si="187"/>
        <v>0</v>
      </c>
      <c r="BL76" s="409" t="str">
        <f t="shared" si="188"/>
        <v>#</v>
      </c>
      <c r="BM76" s="7"/>
      <c r="BN76" s="7"/>
      <c r="BO76" s="7"/>
      <c r="BP76" s="409" t="str">
        <f t="shared" si="189"/>
        <v>P</v>
      </c>
      <c r="BQ76" s="409" t="str">
        <f t="shared" si="190"/>
        <v>#</v>
      </c>
      <c r="BR76" s="409" t="str">
        <f t="shared" si="191"/>
        <v>#</v>
      </c>
      <c r="BS76" s="409" t="str">
        <f t="shared" si="192"/>
        <v>#</v>
      </c>
      <c r="BT76" s="409" t="str">
        <f t="shared" si="193"/>
        <v>#</v>
      </c>
      <c r="BU76" s="409" t="str">
        <f t="shared" si="194"/>
        <v>#</v>
      </c>
      <c r="BV76" s="409" t="str">
        <f t="shared" si="195"/>
        <v>#</v>
      </c>
      <c r="BW76" s="409" t="str">
        <f t="shared" si="196"/>
        <v>#</v>
      </c>
      <c r="BX76" s="409"/>
      <c r="BY76" s="409">
        <f t="shared" si="197"/>
        <v>0</v>
      </c>
      <c r="BZ76" s="409" t="str">
        <f t="shared" si="198"/>
        <v>#</v>
      </c>
      <c r="CA76" s="409" t="str">
        <f t="shared" si="199"/>
        <v>#</v>
      </c>
      <c r="CB76" s="409" t="str">
        <f t="shared" si="200"/>
        <v>#</v>
      </c>
      <c r="CC76" s="409" t="str">
        <f t="shared" si="201"/>
        <v>#</v>
      </c>
      <c r="CD76" s="409" t="str">
        <f t="shared" si="202"/>
        <v>#</v>
      </c>
      <c r="CE76" s="409" t="str">
        <f t="shared" si="203"/>
        <v>#</v>
      </c>
      <c r="CF76" s="409" t="str">
        <f t="shared" si="204"/>
        <v>#</v>
      </c>
      <c r="CG76" s="409">
        <f t="shared" si="205"/>
        <v>0</v>
      </c>
      <c r="CH76" s="409" t="str">
        <f t="shared" si="206"/>
        <v>#</v>
      </c>
      <c r="CI76" s="7"/>
      <c r="CJ76" s="7"/>
      <c r="CK76" s="409" t="str">
        <f t="shared" si="226"/>
        <v> </v>
      </c>
      <c r="CL76" s="409" t="str">
        <f t="shared" si="227"/>
        <v> </v>
      </c>
      <c r="CM76" s="409" t="str">
        <f t="shared" si="228"/>
        <v> </v>
      </c>
      <c r="CN76" s="409" t="str">
        <f t="shared" si="229"/>
        <v> </v>
      </c>
      <c r="CO76" s="409" t="str">
        <f t="shared" si="230"/>
        <v> </v>
      </c>
      <c r="CP76" s="409" t="str">
        <f t="shared" si="231"/>
        <v> </v>
      </c>
      <c r="CQ76" s="409" t="str">
        <f t="shared" si="232"/>
        <v> </v>
      </c>
      <c r="CR76" s="409" t="str">
        <f t="shared" si="233"/>
        <v> </v>
      </c>
      <c r="CS76" s="409"/>
      <c r="CT76" s="409">
        <f t="shared" si="207"/>
        <v>0</v>
      </c>
      <c r="CU76" s="409">
        <f t="shared" si="208"/>
        <v>69</v>
      </c>
      <c r="CV76" s="372" t="str">
        <f t="shared" si="209"/>
        <v>24IT0071</v>
      </c>
      <c r="CW76" s="432" t="str">
        <f t="shared" si="210"/>
        <v>KAVIYAN T</v>
      </c>
      <c r="CX76" s="433" t="str">
        <f t="shared" si="159"/>
        <v>        </v>
      </c>
      <c r="CY76" s="409">
        <f t="shared" si="211"/>
        <v>0</v>
      </c>
      <c r="CZ76" s="7"/>
      <c r="DA76" s="409">
        <f t="shared" si="212"/>
        <v>0</v>
      </c>
      <c r="DB76" s="409" t="str">
        <f t="shared" si="213"/>
        <v>#</v>
      </c>
      <c r="DC76" s="7"/>
      <c r="DD76" s="7"/>
      <c r="DE76" s="7"/>
    </row>
    <row r="77" ht="24.75" customHeight="1" spans="1:109">
      <c r="A77" s="413">
        <v>70</v>
      </c>
      <c r="B77" s="790" t="s">
        <v>203</v>
      </c>
      <c r="C77" s="791" t="s">
        <v>204</v>
      </c>
      <c r="D77" s="787" t="s">
        <v>42</v>
      </c>
      <c r="E77" s="787" t="s">
        <v>54</v>
      </c>
      <c r="F77" s="810"/>
      <c r="G77" s="792" t="s">
        <v>58</v>
      </c>
      <c r="H77" s="793" t="s">
        <v>61</v>
      </c>
      <c r="I77" s="793" t="s">
        <v>58</v>
      </c>
      <c r="J77" s="793" t="s">
        <v>58</v>
      </c>
      <c r="K77" s="793" t="s">
        <v>61</v>
      </c>
      <c r="L77" s="793" t="s">
        <v>61</v>
      </c>
      <c r="M77" s="793" t="s">
        <v>58</v>
      </c>
      <c r="N77" s="807" t="s">
        <v>59</v>
      </c>
      <c r="O77" s="804">
        <f t="shared" si="214"/>
        <v>0</v>
      </c>
      <c r="P77" s="421"/>
      <c r="Q77" s="423">
        <f t="shared" si="161"/>
        <v>23</v>
      </c>
      <c r="R77" s="795">
        <v>8.64</v>
      </c>
      <c r="S77" s="425"/>
      <c r="T77" s="426"/>
      <c r="U77" s="427"/>
      <c r="V77" s="428" t="s">
        <v>62</v>
      </c>
      <c r="W77" s="429">
        <f t="shared" si="215"/>
        <v>10</v>
      </c>
      <c r="X77" s="429">
        <f t="shared" si="216"/>
        <v>8</v>
      </c>
      <c r="Y77" s="429">
        <f t="shared" si="217"/>
        <v>10</v>
      </c>
      <c r="Z77" s="429">
        <f t="shared" si="218"/>
        <v>10</v>
      </c>
      <c r="AA77" s="429">
        <f t="shared" si="219"/>
        <v>8</v>
      </c>
      <c r="AB77" s="429">
        <f t="shared" si="220"/>
        <v>8</v>
      </c>
      <c r="AC77" s="429">
        <f t="shared" si="221"/>
        <v>10</v>
      </c>
      <c r="AD77" s="429">
        <f t="shared" si="222"/>
        <v>7</v>
      </c>
      <c r="AE77" s="429"/>
      <c r="AF77" s="429"/>
      <c r="AG77" s="430">
        <f t="shared" si="223"/>
        <v>205</v>
      </c>
      <c r="AH77" s="430">
        <f t="shared" si="224"/>
        <v>23</v>
      </c>
      <c r="AI77" s="431">
        <f t="shared" si="162"/>
        <v>8.91304347826087</v>
      </c>
      <c r="AJ77" s="408" t="str">
        <f t="shared" si="225"/>
        <v>P</v>
      </c>
      <c r="AK77" s="408">
        <f t="shared" si="163"/>
        <v>0</v>
      </c>
      <c r="AL77" s="408">
        <f t="shared" si="164"/>
        <v>0</v>
      </c>
      <c r="AM77" s="408">
        <f t="shared" si="165"/>
        <v>0</v>
      </c>
      <c r="AN77" s="408">
        <f t="shared" si="166"/>
        <v>0</v>
      </c>
      <c r="AO77" s="408">
        <f t="shared" si="167"/>
        <v>0</v>
      </c>
      <c r="AP77" s="408">
        <f t="shared" si="168"/>
        <v>0</v>
      </c>
      <c r="AQ77" s="408">
        <f t="shared" si="169"/>
        <v>1</v>
      </c>
      <c r="AR77" s="6"/>
      <c r="AS77" s="408">
        <f t="shared" si="170"/>
        <v>0</v>
      </c>
      <c r="AT77" s="408">
        <f t="shared" si="171"/>
        <v>0</v>
      </c>
      <c r="AU77" s="408">
        <f t="shared" si="172"/>
        <v>0</v>
      </c>
      <c r="AV77" s="408">
        <f t="shared" si="173"/>
        <v>0</v>
      </c>
      <c r="AW77" s="408">
        <f t="shared" si="174"/>
        <v>0</v>
      </c>
      <c r="AX77" s="408">
        <f t="shared" si="175"/>
        <v>0</v>
      </c>
      <c r="AY77" s="408" t="str">
        <f t="shared" si="176"/>
        <v>P</v>
      </c>
      <c r="AZ77" s="409" t="str">
        <f t="shared" si="177"/>
        <v>HF</v>
      </c>
      <c r="BA77" s="409" t="str">
        <f t="shared" si="178"/>
        <v>HFT</v>
      </c>
      <c r="BB77" s="409" t="str">
        <f t="shared" si="179"/>
        <v>#</v>
      </c>
      <c r="BC77" s="409" t="str">
        <f t="shared" si="180"/>
        <v>P</v>
      </c>
      <c r="BD77" s="409" t="str">
        <f t="shared" si="181"/>
        <v>#</v>
      </c>
      <c r="BE77" s="409" t="str">
        <f t="shared" si="182"/>
        <v>#</v>
      </c>
      <c r="BF77" s="409"/>
      <c r="BG77" s="409" t="str">
        <f t="shared" si="183"/>
        <v>#</v>
      </c>
      <c r="BH77" s="409">
        <f t="shared" si="184"/>
        <v>0</v>
      </c>
      <c r="BI77" s="409" t="str">
        <f t="shared" si="185"/>
        <v>#</v>
      </c>
      <c r="BJ77" s="409" t="str">
        <f t="shared" si="186"/>
        <v>#</v>
      </c>
      <c r="BK77" s="409" t="str">
        <f t="shared" si="187"/>
        <v>#</v>
      </c>
      <c r="BL77" s="409">
        <f t="shared" si="188"/>
        <v>0</v>
      </c>
      <c r="BM77" s="7"/>
      <c r="BN77" s="7"/>
      <c r="BO77" s="7"/>
      <c r="BP77" s="409" t="str">
        <f t="shared" si="189"/>
        <v>#</v>
      </c>
      <c r="BQ77" s="409" t="str">
        <f t="shared" si="190"/>
        <v>P</v>
      </c>
      <c r="BR77" s="409" t="str">
        <f t="shared" si="191"/>
        <v>#</v>
      </c>
      <c r="BS77" s="409" t="str">
        <f t="shared" si="192"/>
        <v>#</v>
      </c>
      <c r="BT77" s="409" t="str">
        <f t="shared" si="193"/>
        <v>#</v>
      </c>
      <c r="BU77" s="409" t="str">
        <f t="shared" si="194"/>
        <v>#</v>
      </c>
      <c r="BV77" s="409" t="str">
        <f t="shared" si="195"/>
        <v>#</v>
      </c>
      <c r="BW77" s="409" t="str">
        <f t="shared" si="196"/>
        <v>#</v>
      </c>
      <c r="BX77" s="409"/>
      <c r="BY77" s="409" t="str">
        <f t="shared" si="197"/>
        <v>#</v>
      </c>
      <c r="BZ77" s="409">
        <f t="shared" si="198"/>
        <v>0</v>
      </c>
      <c r="CA77" s="409" t="str">
        <f t="shared" si="199"/>
        <v>#</v>
      </c>
      <c r="CB77" s="409" t="str">
        <f t="shared" si="200"/>
        <v>#</v>
      </c>
      <c r="CC77" s="409" t="str">
        <f t="shared" si="201"/>
        <v>#</v>
      </c>
      <c r="CD77" s="409" t="str">
        <f t="shared" si="202"/>
        <v>#</v>
      </c>
      <c r="CE77" s="409" t="str">
        <f t="shared" si="203"/>
        <v>#</v>
      </c>
      <c r="CF77" s="409" t="str">
        <f t="shared" si="204"/>
        <v>#</v>
      </c>
      <c r="CG77" s="409" t="str">
        <f t="shared" si="205"/>
        <v>#</v>
      </c>
      <c r="CH77" s="409">
        <f t="shared" si="206"/>
        <v>0</v>
      </c>
      <c r="CI77" s="7"/>
      <c r="CJ77" s="7"/>
      <c r="CK77" s="409" t="str">
        <f t="shared" si="226"/>
        <v> </v>
      </c>
      <c r="CL77" s="409" t="str">
        <f t="shared" si="227"/>
        <v> </v>
      </c>
      <c r="CM77" s="409" t="str">
        <f t="shared" si="228"/>
        <v> </v>
      </c>
      <c r="CN77" s="409" t="str">
        <f t="shared" si="229"/>
        <v> </v>
      </c>
      <c r="CO77" s="409" t="str">
        <f t="shared" si="230"/>
        <v> </v>
      </c>
      <c r="CP77" s="409" t="str">
        <f t="shared" si="231"/>
        <v> </v>
      </c>
      <c r="CQ77" s="409" t="str">
        <f t="shared" si="232"/>
        <v> </v>
      </c>
      <c r="CR77" s="409" t="str">
        <f t="shared" si="233"/>
        <v> </v>
      </c>
      <c r="CS77" s="409"/>
      <c r="CT77" s="409">
        <f t="shared" si="207"/>
        <v>0</v>
      </c>
      <c r="CU77" s="409">
        <f t="shared" si="208"/>
        <v>70</v>
      </c>
      <c r="CV77" s="372" t="str">
        <f t="shared" si="209"/>
        <v>24IT0072</v>
      </c>
      <c r="CW77" s="432" t="str">
        <f t="shared" si="210"/>
        <v>KAVYA SADHANA S</v>
      </c>
      <c r="CX77" s="433" t="str">
        <f t="shared" si="159"/>
        <v>        </v>
      </c>
      <c r="CY77" s="409">
        <f t="shared" si="211"/>
        <v>0</v>
      </c>
      <c r="CZ77" s="7"/>
      <c r="DA77" s="409">
        <f t="shared" si="212"/>
        <v>0</v>
      </c>
      <c r="DB77" s="409" t="str">
        <f t="shared" si="213"/>
        <v>#</v>
      </c>
      <c r="DC77" s="7"/>
      <c r="DD77" s="7"/>
      <c r="DE77" s="7"/>
    </row>
    <row r="78" ht="24.75" customHeight="1" spans="1:109">
      <c r="A78" s="413">
        <v>71</v>
      </c>
      <c r="B78" s="790" t="s">
        <v>205</v>
      </c>
      <c r="C78" s="791" t="s">
        <v>206</v>
      </c>
      <c r="D78" s="787" t="s">
        <v>42</v>
      </c>
      <c r="E78" s="787" t="s">
        <v>54</v>
      </c>
      <c r="F78" s="810"/>
      <c r="G78" s="792" t="s">
        <v>58</v>
      </c>
      <c r="H78" s="793" t="s">
        <v>61</v>
      </c>
      <c r="I78" s="793" t="s">
        <v>58</v>
      </c>
      <c r="J78" s="793" t="s">
        <v>58</v>
      </c>
      <c r="K78" s="793" t="s">
        <v>60</v>
      </c>
      <c r="L78" s="793" t="s">
        <v>61</v>
      </c>
      <c r="M78" s="793" t="s">
        <v>58</v>
      </c>
      <c r="N78" s="807" t="s">
        <v>61</v>
      </c>
      <c r="O78" s="804">
        <f t="shared" si="214"/>
        <v>0</v>
      </c>
      <c r="P78" s="421"/>
      <c r="Q78" s="423">
        <f t="shared" si="161"/>
        <v>23</v>
      </c>
      <c r="R78" s="795">
        <v>8.96</v>
      </c>
      <c r="S78" s="425"/>
      <c r="T78" s="426"/>
      <c r="U78" s="427"/>
      <c r="V78" s="428" t="s">
        <v>62</v>
      </c>
      <c r="W78" s="429">
        <f t="shared" si="215"/>
        <v>10</v>
      </c>
      <c r="X78" s="429">
        <f t="shared" si="216"/>
        <v>8</v>
      </c>
      <c r="Y78" s="429">
        <f t="shared" si="217"/>
        <v>10</v>
      </c>
      <c r="Z78" s="429">
        <f t="shared" si="218"/>
        <v>10</v>
      </c>
      <c r="AA78" s="429">
        <f t="shared" si="219"/>
        <v>9</v>
      </c>
      <c r="AB78" s="429">
        <f t="shared" si="220"/>
        <v>8</v>
      </c>
      <c r="AC78" s="429">
        <f t="shared" si="221"/>
        <v>10</v>
      </c>
      <c r="AD78" s="429">
        <f t="shared" si="222"/>
        <v>8</v>
      </c>
      <c r="AE78" s="429"/>
      <c r="AF78" s="429"/>
      <c r="AG78" s="430">
        <f t="shared" si="223"/>
        <v>211</v>
      </c>
      <c r="AH78" s="430">
        <f t="shared" si="224"/>
        <v>23</v>
      </c>
      <c r="AI78" s="431">
        <f t="shared" si="162"/>
        <v>9.17391304347826</v>
      </c>
      <c r="AJ78" s="408" t="str">
        <f t="shared" si="225"/>
        <v>P</v>
      </c>
      <c r="AK78" s="408">
        <f t="shared" si="163"/>
        <v>0</v>
      </c>
      <c r="AL78" s="408">
        <f t="shared" si="164"/>
        <v>0</v>
      </c>
      <c r="AM78" s="408">
        <f t="shared" si="165"/>
        <v>0</v>
      </c>
      <c r="AN78" s="408">
        <f t="shared" si="166"/>
        <v>0</v>
      </c>
      <c r="AO78" s="408">
        <f t="shared" si="167"/>
        <v>0</v>
      </c>
      <c r="AP78" s="408">
        <f t="shared" si="168"/>
        <v>0</v>
      </c>
      <c r="AQ78" s="408">
        <f t="shared" si="169"/>
        <v>1</v>
      </c>
      <c r="AR78" s="6"/>
      <c r="AS78" s="408">
        <f t="shared" si="170"/>
        <v>0</v>
      </c>
      <c r="AT78" s="408">
        <f t="shared" si="171"/>
        <v>0</v>
      </c>
      <c r="AU78" s="408">
        <f t="shared" si="172"/>
        <v>0</v>
      </c>
      <c r="AV78" s="408">
        <f t="shared" si="173"/>
        <v>0</v>
      </c>
      <c r="AW78" s="408">
        <f t="shared" si="174"/>
        <v>0</v>
      </c>
      <c r="AX78" s="408">
        <f t="shared" si="175"/>
        <v>0</v>
      </c>
      <c r="AY78" s="408" t="str">
        <f t="shared" si="176"/>
        <v>P</v>
      </c>
      <c r="AZ78" s="409" t="str">
        <f t="shared" si="177"/>
        <v>HF</v>
      </c>
      <c r="BA78" s="409" t="str">
        <f t="shared" si="178"/>
        <v>HFT</v>
      </c>
      <c r="BB78" s="409" t="str">
        <f t="shared" si="179"/>
        <v>#</v>
      </c>
      <c r="BC78" s="409" t="str">
        <f t="shared" si="180"/>
        <v>P</v>
      </c>
      <c r="BD78" s="409" t="str">
        <f t="shared" si="181"/>
        <v>#</v>
      </c>
      <c r="BE78" s="409" t="str">
        <f t="shared" si="182"/>
        <v>#</v>
      </c>
      <c r="BF78" s="409"/>
      <c r="BG78" s="409" t="str">
        <f t="shared" si="183"/>
        <v>#</v>
      </c>
      <c r="BH78" s="409">
        <f t="shared" si="184"/>
        <v>0</v>
      </c>
      <c r="BI78" s="409" t="str">
        <f t="shared" si="185"/>
        <v>#</v>
      </c>
      <c r="BJ78" s="409" t="str">
        <f t="shared" si="186"/>
        <v>#</v>
      </c>
      <c r="BK78" s="409" t="str">
        <f t="shared" si="187"/>
        <v>#</v>
      </c>
      <c r="BL78" s="409">
        <f t="shared" si="188"/>
        <v>0</v>
      </c>
      <c r="BM78" s="7"/>
      <c r="BN78" s="7"/>
      <c r="BO78" s="7"/>
      <c r="BP78" s="409" t="str">
        <f t="shared" si="189"/>
        <v>#</v>
      </c>
      <c r="BQ78" s="409" t="str">
        <f t="shared" si="190"/>
        <v>P</v>
      </c>
      <c r="BR78" s="409" t="str">
        <f t="shared" si="191"/>
        <v>#</v>
      </c>
      <c r="BS78" s="409" t="str">
        <f t="shared" si="192"/>
        <v>#</v>
      </c>
      <c r="BT78" s="409" t="str">
        <f t="shared" si="193"/>
        <v>#</v>
      </c>
      <c r="BU78" s="409" t="str">
        <f t="shared" si="194"/>
        <v>#</v>
      </c>
      <c r="BV78" s="409" t="str">
        <f t="shared" si="195"/>
        <v>#</v>
      </c>
      <c r="BW78" s="409" t="str">
        <f t="shared" si="196"/>
        <v>#</v>
      </c>
      <c r="BX78" s="409"/>
      <c r="BY78" s="409" t="str">
        <f t="shared" si="197"/>
        <v>#</v>
      </c>
      <c r="BZ78" s="409">
        <f t="shared" si="198"/>
        <v>0</v>
      </c>
      <c r="CA78" s="409" t="str">
        <f t="shared" si="199"/>
        <v>#</v>
      </c>
      <c r="CB78" s="409" t="str">
        <f t="shared" si="200"/>
        <v>#</v>
      </c>
      <c r="CC78" s="409" t="str">
        <f t="shared" si="201"/>
        <v>#</v>
      </c>
      <c r="CD78" s="409" t="str">
        <f t="shared" si="202"/>
        <v>#</v>
      </c>
      <c r="CE78" s="409" t="str">
        <f t="shared" si="203"/>
        <v>#</v>
      </c>
      <c r="CF78" s="409" t="str">
        <f t="shared" si="204"/>
        <v>#</v>
      </c>
      <c r="CG78" s="409" t="str">
        <f t="shared" si="205"/>
        <v>#</v>
      </c>
      <c r="CH78" s="409">
        <f t="shared" si="206"/>
        <v>0</v>
      </c>
      <c r="CI78" s="7"/>
      <c r="CJ78" s="7"/>
      <c r="CK78" s="409" t="str">
        <f t="shared" si="226"/>
        <v> </v>
      </c>
      <c r="CL78" s="409" t="str">
        <f t="shared" si="227"/>
        <v> </v>
      </c>
      <c r="CM78" s="409" t="str">
        <f t="shared" si="228"/>
        <v> </v>
      </c>
      <c r="CN78" s="409" t="str">
        <f t="shared" si="229"/>
        <v> </v>
      </c>
      <c r="CO78" s="409" t="str">
        <f t="shared" si="230"/>
        <v> </v>
      </c>
      <c r="CP78" s="409" t="str">
        <f t="shared" si="231"/>
        <v> </v>
      </c>
      <c r="CQ78" s="409" t="str">
        <f t="shared" si="232"/>
        <v> </v>
      </c>
      <c r="CR78" s="409" t="str">
        <f t="shared" si="233"/>
        <v> </v>
      </c>
      <c r="CS78" s="409"/>
      <c r="CT78" s="409">
        <f t="shared" si="207"/>
        <v>0</v>
      </c>
      <c r="CU78" s="409">
        <f t="shared" si="208"/>
        <v>71</v>
      </c>
      <c r="CV78" s="372" t="str">
        <f t="shared" si="209"/>
        <v>24IT0073</v>
      </c>
      <c r="CW78" s="432" t="str">
        <f t="shared" si="210"/>
        <v>KEERTHANA R</v>
      </c>
      <c r="CX78" s="433" t="str">
        <f t="shared" si="159"/>
        <v>        </v>
      </c>
      <c r="CY78" s="409">
        <f t="shared" si="211"/>
        <v>0</v>
      </c>
      <c r="CZ78" s="7"/>
      <c r="DA78" s="409">
        <f t="shared" si="212"/>
        <v>0</v>
      </c>
      <c r="DB78" s="409" t="str">
        <f t="shared" si="213"/>
        <v>#</v>
      </c>
      <c r="DC78" s="7"/>
      <c r="DD78" s="7"/>
      <c r="DE78" s="7"/>
    </row>
    <row r="79" ht="24.75" customHeight="1" spans="1:109">
      <c r="A79" s="413">
        <v>72</v>
      </c>
      <c r="B79" s="790" t="s">
        <v>207</v>
      </c>
      <c r="C79" s="791" t="s">
        <v>208</v>
      </c>
      <c r="D79" s="787" t="s">
        <v>42</v>
      </c>
      <c r="E79" s="787" t="s">
        <v>54</v>
      </c>
      <c r="F79" s="810"/>
      <c r="G79" s="792" t="s">
        <v>58</v>
      </c>
      <c r="H79" s="793" t="s">
        <v>59</v>
      </c>
      <c r="I79" s="793" t="s">
        <v>59</v>
      </c>
      <c r="J79" s="793" t="s">
        <v>60</v>
      </c>
      <c r="K79" s="793" t="s">
        <v>59</v>
      </c>
      <c r="L79" s="793" t="s">
        <v>59</v>
      </c>
      <c r="M79" s="793" t="s">
        <v>58</v>
      </c>
      <c r="N79" s="807" t="s">
        <v>72</v>
      </c>
      <c r="O79" s="804">
        <f t="shared" si="214"/>
        <v>0</v>
      </c>
      <c r="P79" s="421"/>
      <c r="Q79" s="423">
        <f t="shared" si="161"/>
        <v>23</v>
      </c>
      <c r="R79" s="794">
        <v>7.24</v>
      </c>
      <c r="S79" s="425"/>
      <c r="T79" s="426"/>
      <c r="U79" s="427"/>
      <c r="V79" s="428" t="s">
        <v>62</v>
      </c>
      <c r="W79" s="429">
        <f t="shared" si="215"/>
        <v>10</v>
      </c>
      <c r="X79" s="429">
        <f t="shared" si="216"/>
        <v>7</v>
      </c>
      <c r="Y79" s="429">
        <f t="shared" si="217"/>
        <v>7</v>
      </c>
      <c r="Z79" s="429">
        <f t="shared" si="218"/>
        <v>9</v>
      </c>
      <c r="AA79" s="429">
        <f t="shared" si="219"/>
        <v>7</v>
      </c>
      <c r="AB79" s="429">
        <f t="shared" si="220"/>
        <v>7</v>
      </c>
      <c r="AC79" s="429">
        <f t="shared" si="221"/>
        <v>10</v>
      </c>
      <c r="AD79" s="429">
        <f t="shared" si="222"/>
        <v>5</v>
      </c>
      <c r="AE79" s="429"/>
      <c r="AF79" s="429"/>
      <c r="AG79" s="430">
        <f t="shared" si="223"/>
        <v>175</v>
      </c>
      <c r="AH79" s="430">
        <f t="shared" si="224"/>
        <v>23</v>
      </c>
      <c r="AI79" s="431">
        <f t="shared" si="162"/>
        <v>7.60869565217391</v>
      </c>
      <c r="AJ79" s="408" t="str">
        <f t="shared" si="225"/>
        <v>P</v>
      </c>
      <c r="AK79" s="408">
        <f t="shared" si="163"/>
        <v>0</v>
      </c>
      <c r="AL79" s="408">
        <f t="shared" si="164"/>
        <v>0</v>
      </c>
      <c r="AM79" s="408">
        <f t="shared" si="165"/>
        <v>0</v>
      </c>
      <c r="AN79" s="408">
        <f t="shared" si="166"/>
        <v>0</v>
      </c>
      <c r="AO79" s="408">
        <f t="shared" si="167"/>
        <v>0</v>
      </c>
      <c r="AP79" s="408">
        <f t="shared" si="168"/>
        <v>0</v>
      </c>
      <c r="AQ79" s="408">
        <f t="shared" si="169"/>
        <v>1</v>
      </c>
      <c r="AR79" s="6"/>
      <c r="AS79" s="408">
        <f t="shared" si="170"/>
        <v>0</v>
      </c>
      <c r="AT79" s="408">
        <f t="shared" si="171"/>
        <v>0</v>
      </c>
      <c r="AU79" s="408">
        <f t="shared" si="172"/>
        <v>0</v>
      </c>
      <c r="AV79" s="408">
        <f t="shared" si="173"/>
        <v>0</v>
      </c>
      <c r="AW79" s="408">
        <f t="shared" si="174"/>
        <v>0</v>
      </c>
      <c r="AX79" s="408">
        <f t="shared" si="175"/>
        <v>0</v>
      </c>
      <c r="AY79" s="408" t="str">
        <f t="shared" si="176"/>
        <v>P</v>
      </c>
      <c r="AZ79" s="409" t="str">
        <f t="shared" si="177"/>
        <v>HF</v>
      </c>
      <c r="BA79" s="409" t="str">
        <f t="shared" si="178"/>
        <v>HFT</v>
      </c>
      <c r="BB79" s="409" t="str">
        <f t="shared" si="179"/>
        <v>#</v>
      </c>
      <c r="BC79" s="409" t="str">
        <f t="shared" si="180"/>
        <v>P</v>
      </c>
      <c r="BD79" s="409" t="str">
        <f t="shared" si="181"/>
        <v>#</v>
      </c>
      <c r="BE79" s="409" t="str">
        <f t="shared" si="182"/>
        <v>#</v>
      </c>
      <c r="BF79" s="409"/>
      <c r="BG79" s="409" t="str">
        <f t="shared" si="183"/>
        <v>#</v>
      </c>
      <c r="BH79" s="409">
        <f t="shared" si="184"/>
        <v>0</v>
      </c>
      <c r="BI79" s="409" t="str">
        <f t="shared" si="185"/>
        <v>#</v>
      </c>
      <c r="BJ79" s="409" t="str">
        <f t="shared" si="186"/>
        <v>#</v>
      </c>
      <c r="BK79" s="409" t="str">
        <f t="shared" si="187"/>
        <v>#</v>
      </c>
      <c r="BL79" s="409">
        <f t="shared" si="188"/>
        <v>0</v>
      </c>
      <c r="BM79" s="7"/>
      <c r="BN79" s="7"/>
      <c r="BO79" s="7"/>
      <c r="BP79" s="409" t="str">
        <f t="shared" si="189"/>
        <v>#</v>
      </c>
      <c r="BQ79" s="409" t="str">
        <f t="shared" si="190"/>
        <v>P</v>
      </c>
      <c r="BR79" s="409" t="str">
        <f t="shared" si="191"/>
        <v>#</v>
      </c>
      <c r="BS79" s="409" t="str">
        <f t="shared" si="192"/>
        <v>#</v>
      </c>
      <c r="BT79" s="409" t="str">
        <f t="shared" si="193"/>
        <v>#</v>
      </c>
      <c r="BU79" s="409" t="str">
        <f t="shared" si="194"/>
        <v>#</v>
      </c>
      <c r="BV79" s="409" t="str">
        <f t="shared" si="195"/>
        <v>#</v>
      </c>
      <c r="BW79" s="409" t="str">
        <f t="shared" si="196"/>
        <v>#</v>
      </c>
      <c r="BX79" s="409"/>
      <c r="BY79" s="409" t="str">
        <f t="shared" si="197"/>
        <v>#</v>
      </c>
      <c r="BZ79" s="409">
        <f t="shared" si="198"/>
        <v>0</v>
      </c>
      <c r="CA79" s="409" t="str">
        <f t="shared" si="199"/>
        <v>#</v>
      </c>
      <c r="CB79" s="409" t="str">
        <f t="shared" si="200"/>
        <v>#</v>
      </c>
      <c r="CC79" s="409" t="str">
        <f t="shared" si="201"/>
        <v>#</v>
      </c>
      <c r="CD79" s="409" t="str">
        <f t="shared" si="202"/>
        <v>#</v>
      </c>
      <c r="CE79" s="409" t="str">
        <f t="shared" si="203"/>
        <v>#</v>
      </c>
      <c r="CF79" s="409" t="str">
        <f t="shared" si="204"/>
        <v>#</v>
      </c>
      <c r="CG79" s="409" t="str">
        <f t="shared" si="205"/>
        <v>#</v>
      </c>
      <c r="CH79" s="409">
        <f t="shared" si="206"/>
        <v>0</v>
      </c>
      <c r="CI79" s="7"/>
      <c r="CJ79" s="7"/>
      <c r="CK79" s="409" t="str">
        <f t="shared" si="226"/>
        <v> </v>
      </c>
      <c r="CL79" s="409" t="str">
        <f t="shared" si="227"/>
        <v> </v>
      </c>
      <c r="CM79" s="409" t="str">
        <f t="shared" si="228"/>
        <v> </v>
      </c>
      <c r="CN79" s="409" t="str">
        <f t="shared" si="229"/>
        <v> </v>
      </c>
      <c r="CO79" s="409" t="str">
        <f t="shared" si="230"/>
        <v> </v>
      </c>
      <c r="CP79" s="409" t="str">
        <f t="shared" si="231"/>
        <v> </v>
      </c>
      <c r="CQ79" s="409" t="str">
        <f t="shared" si="232"/>
        <v> </v>
      </c>
      <c r="CR79" s="409" t="str">
        <f t="shared" si="233"/>
        <v> </v>
      </c>
      <c r="CS79" s="409"/>
      <c r="CT79" s="409">
        <f t="shared" si="207"/>
        <v>0</v>
      </c>
      <c r="CU79" s="409">
        <f t="shared" si="208"/>
        <v>72</v>
      </c>
      <c r="CV79" s="372" t="str">
        <f t="shared" si="209"/>
        <v>24IT0074</v>
      </c>
      <c r="CW79" s="432" t="str">
        <f t="shared" si="210"/>
        <v>KEERTHIKA T C</v>
      </c>
      <c r="CX79" s="433" t="str">
        <f t="shared" si="159"/>
        <v>        </v>
      </c>
      <c r="CY79" s="409">
        <f t="shared" si="211"/>
        <v>0</v>
      </c>
      <c r="CZ79" s="7"/>
      <c r="DA79" s="409">
        <f t="shared" si="212"/>
        <v>0</v>
      </c>
      <c r="DB79" s="409" t="str">
        <f t="shared" si="213"/>
        <v>#</v>
      </c>
      <c r="DC79" s="7"/>
      <c r="DD79" s="7"/>
      <c r="DE79" s="7"/>
    </row>
    <row r="80" ht="24.75" customHeight="1" spans="1:109">
      <c r="A80" s="413">
        <v>73</v>
      </c>
      <c r="B80" s="790" t="s">
        <v>209</v>
      </c>
      <c r="C80" s="791" t="s">
        <v>210</v>
      </c>
      <c r="D80" s="787" t="s">
        <v>41</v>
      </c>
      <c r="E80" s="787" t="s">
        <v>54</v>
      </c>
      <c r="F80" s="810"/>
      <c r="G80" s="792" t="s">
        <v>58</v>
      </c>
      <c r="H80" s="793" t="s">
        <v>61</v>
      </c>
      <c r="I80" s="793" t="s">
        <v>60</v>
      </c>
      <c r="J80" s="793" t="s">
        <v>58</v>
      </c>
      <c r="K80" s="793" t="s">
        <v>61</v>
      </c>
      <c r="L80" s="793" t="s">
        <v>61</v>
      </c>
      <c r="M80" s="793" t="s">
        <v>58</v>
      </c>
      <c r="N80" s="807" t="s">
        <v>59</v>
      </c>
      <c r="O80" s="804">
        <f t="shared" si="214"/>
        <v>0</v>
      </c>
      <c r="P80" s="421"/>
      <c r="Q80" s="423">
        <f t="shared" si="161"/>
        <v>23</v>
      </c>
      <c r="R80" s="794">
        <v>8.48</v>
      </c>
      <c r="S80" s="425"/>
      <c r="T80" s="426"/>
      <c r="U80" s="427"/>
      <c r="V80" s="428" t="s">
        <v>62</v>
      </c>
      <c r="W80" s="429">
        <f t="shared" si="215"/>
        <v>10</v>
      </c>
      <c r="X80" s="429">
        <f t="shared" si="216"/>
        <v>8</v>
      </c>
      <c r="Y80" s="429">
        <f t="shared" si="217"/>
        <v>9</v>
      </c>
      <c r="Z80" s="429">
        <f t="shared" si="218"/>
        <v>10</v>
      </c>
      <c r="AA80" s="429">
        <f t="shared" si="219"/>
        <v>8</v>
      </c>
      <c r="AB80" s="429">
        <f t="shared" si="220"/>
        <v>8</v>
      </c>
      <c r="AC80" s="429">
        <f t="shared" si="221"/>
        <v>10</v>
      </c>
      <c r="AD80" s="429">
        <f t="shared" si="222"/>
        <v>7</v>
      </c>
      <c r="AE80" s="429"/>
      <c r="AF80" s="429"/>
      <c r="AG80" s="430">
        <f t="shared" si="223"/>
        <v>201</v>
      </c>
      <c r="AH80" s="430">
        <f t="shared" si="224"/>
        <v>23</v>
      </c>
      <c r="AI80" s="431">
        <f t="shared" si="162"/>
        <v>8.73913043478261</v>
      </c>
      <c r="AJ80" s="408" t="str">
        <f t="shared" si="225"/>
        <v>P</v>
      </c>
      <c r="AK80" s="408">
        <f t="shared" si="163"/>
        <v>0</v>
      </c>
      <c r="AL80" s="408">
        <f t="shared" si="164"/>
        <v>0</v>
      </c>
      <c r="AM80" s="408">
        <f t="shared" si="165"/>
        <v>0</v>
      </c>
      <c r="AN80" s="408">
        <f t="shared" si="166"/>
        <v>0</v>
      </c>
      <c r="AO80" s="408">
        <f t="shared" si="167"/>
        <v>0</v>
      </c>
      <c r="AP80" s="408">
        <f t="shared" si="168"/>
        <v>0</v>
      </c>
      <c r="AQ80" s="408">
        <f t="shared" si="169"/>
        <v>1</v>
      </c>
      <c r="AR80" s="6"/>
      <c r="AS80" s="408">
        <f t="shared" si="170"/>
        <v>0</v>
      </c>
      <c r="AT80" s="408">
        <f t="shared" si="171"/>
        <v>0</v>
      </c>
      <c r="AU80" s="408">
        <f t="shared" si="172"/>
        <v>0</v>
      </c>
      <c r="AV80" s="408">
        <f t="shared" si="173"/>
        <v>0</v>
      </c>
      <c r="AW80" s="408">
        <f t="shared" si="174"/>
        <v>0</v>
      </c>
      <c r="AX80" s="408">
        <f t="shared" si="175"/>
        <v>0</v>
      </c>
      <c r="AY80" s="408" t="str">
        <f t="shared" si="176"/>
        <v>P</v>
      </c>
      <c r="AZ80" s="409" t="str">
        <f t="shared" si="177"/>
        <v>HM</v>
      </c>
      <c r="BA80" s="409" t="str">
        <f t="shared" si="178"/>
        <v>HMT</v>
      </c>
      <c r="BB80" s="409" t="str">
        <f t="shared" si="179"/>
        <v>P</v>
      </c>
      <c r="BC80" s="409" t="str">
        <f t="shared" si="180"/>
        <v>#</v>
      </c>
      <c r="BD80" s="409" t="str">
        <f t="shared" si="181"/>
        <v>#</v>
      </c>
      <c r="BE80" s="409" t="str">
        <f t="shared" si="182"/>
        <v>#</v>
      </c>
      <c r="BF80" s="409"/>
      <c r="BG80" s="409">
        <f t="shared" si="183"/>
        <v>0</v>
      </c>
      <c r="BH80" s="409" t="str">
        <f t="shared" si="184"/>
        <v>#</v>
      </c>
      <c r="BI80" s="409" t="str">
        <f t="shared" si="185"/>
        <v>#</v>
      </c>
      <c r="BJ80" s="409" t="str">
        <f t="shared" si="186"/>
        <v>#</v>
      </c>
      <c r="BK80" s="409">
        <f t="shared" si="187"/>
        <v>0</v>
      </c>
      <c r="BL80" s="409" t="str">
        <f t="shared" si="188"/>
        <v>#</v>
      </c>
      <c r="BM80" s="7"/>
      <c r="BN80" s="7"/>
      <c r="BO80" s="7"/>
      <c r="BP80" s="409" t="str">
        <f t="shared" si="189"/>
        <v>P</v>
      </c>
      <c r="BQ80" s="409" t="str">
        <f t="shared" si="190"/>
        <v>#</v>
      </c>
      <c r="BR80" s="409" t="str">
        <f t="shared" si="191"/>
        <v>#</v>
      </c>
      <c r="BS80" s="409" t="str">
        <f t="shared" si="192"/>
        <v>#</v>
      </c>
      <c r="BT80" s="409" t="str">
        <f t="shared" si="193"/>
        <v>#</v>
      </c>
      <c r="BU80" s="409" t="str">
        <f t="shared" si="194"/>
        <v>#</v>
      </c>
      <c r="BV80" s="409" t="str">
        <f t="shared" si="195"/>
        <v>#</v>
      </c>
      <c r="BW80" s="409" t="str">
        <f t="shared" si="196"/>
        <v>#</v>
      </c>
      <c r="BX80" s="409"/>
      <c r="BY80" s="409">
        <f t="shared" si="197"/>
        <v>0</v>
      </c>
      <c r="BZ80" s="409" t="str">
        <f t="shared" si="198"/>
        <v>#</v>
      </c>
      <c r="CA80" s="409" t="str">
        <f t="shared" si="199"/>
        <v>#</v>
      </c>
      <c r="CB80" s="409" t="str">
        <f t="shared" si="200"/>
        <v>#</v>
      </c>
      <c r="CC80" s="409" t="str">
        <f t="shared" si="201"/>
        <v>#</v>
      </c>
      <c r="CD80" s="409" t="str">
        <f t="shared" si="202"/>
        <v>#</v>
      </c>
      <c r="CE80" s="409" t="str">
        <f t="shared" si="203"/>
        <v>#</v>
      </c>
      <c r="CF80" s="409" t="str">
        <f t="shared" si="204"/>
        <v>#</v>
      </c>
      <c r="CG80" s="409">
        <f t="shared" si="205"/>
        <v>0</v>
      </c>
      <c r="CH80" s="409" t="str">
        <f t="shared" si="206"/>
        <v>#</v>
      </c>
      <c r="CI80" s="7"/>
      <c r="CJ80" s="7"/>
      <c r="CK80" s="409" t="str">
        <f t="shared" si="226"/>
        <v> </v>
      </c>
      <c r="CL80" s="409" t="str">
        <f t="shared" si="227"/>
        <v> </v>
      </c>
      <c r="CM80" s="409" t="str">
        <f t="shared" si="228"/>
        <v> </v>
      </c>
      <c r="CN80" s="409" t="str">
        <f t="shared" si="229"/>
        <v> </v>
      </c>
      <c r="CO80" s="409" t="str">
        <f t="shared" si="230"/>
        <v> </v>
      </c>
      <c r="CP80" s="409" t="str">
        <f t="shared" si="231"/>
        <v> </v>
      </c>
      <c r="CQ80" s="409" t="str">
        <f t="shared" si="232"/>
        <v> </v>
      </c>
      <c r="CR80" s="409" t="str">
        <f t="shared" si="233"/>
        <v> </v>
      </c>
      <c r="CS80" s="409"/>
      <c r="CT80" s="409">
        <f t="shared" si="207"/>
        <v>0</v>
      </c>
      <c r="CU80" s="409">
        <f t="shared" si="208"/>
        <v>73</v>
      </c>
      <c r="CV80" s="372" t="str">
        <f t="shared" si="209"/>
        <v>24IT0075</v>
      </c>
      <c r="CW80" s="432" t="str">
        <f t="shared" si="210"/>
        <v>KISHOR KUMAR G S</v>
      </c>
      <c r="CX80" s="433" t="str">
        <f t="shared" si="159"/>
        <v>        </v>
      </c>
      <c r="CY80" s="409">
        <f t="shared" si="211"/>
        <v>0</v>
      </c>
      <c r="CZ80" s="7"/>
      <c r="DA80" s="409">
        <f t="shared" si="212"/>
        <v>0</v>
      </c>
      <c r="DB80" s="409" t="str">
        <f t="shared" si="213"/>
        <v>#</v>
      </c>
      <c r="DC80" s="7"/>
      <c r="DD80" s="7"/>
      <c r="DE80" s="7"/>
    </row>
    <row r="81" ht="24.75" customHeight="1" spans="1:109">
      <c r="A81" s="413">
        <v>74</v>
      </c>
      <c r="B81" s="790" t="s">
        <v>211</v>
      </c>
      <c r="C81" s="791" t="s">
        <v>212</v>
      </c>
      <c r="D81" s="787" t="s">
        <v>41</v>
      </c>
      <c r="E81" s="787" t="s">
        <v>55</v>
      </c>
      <c r="F81" s="810"/>
      <c r="G81" s="792" t="s">
        <v>58</v>
      </c>
      <c r="H81" s="793" t="s">
        <v>61</v>
      </c>
      <c r="I81" s="793" t="s">
        <v>59</v>
      </c>
      <c r="J81" s="793" t="s">
        <v>60</v>
      </c>
      <c r="K81" s="793" t="s">
        <v>59</v>
      </c>
      <c r="L81" s="793" t="s">
        <v>59</v>
      </c>
      <c r="M81" s="793" t="s">
        <v>58</v>
      </c>
      <c r="N81" s="807" t="s">
        <v>59</v>
      </c>
      <c r="O81" s="804">
        <f t="shared" si="214"/>
        <v>0</v>
      </c>
      <c r="P81" s="421"/>
      <c r="Q81" s="423">
        <f t="shared" si="161"/>
        <v>23</v>
      </c>
      <c r="R81" s="794">
        <v>7.68</v>
      </c>
      <c r="S81" s="425"/>
      <c r="T81" s="426"/>
      <c r="U81" s="427"/>
      <c r="V81" s="428" t="s">
        <v>62</v>
      </c>
      <c r="W81" s="429">
        <f t="shared" si="215"/>
        <v>10</v>
      </c>
      <c r="X81" s="429">
        <f t="shared" si="216"/>
        <v>8</v>
      </c>
      <c r="Y81" s="429">
        <f t="shared" si="217"/>
        <v>7</v>
      </c>
      <c r="Z81" s="429">
        <f t="shared" si="218"/>
        <v>9</v>
      </c>
      <c r="AA81" s="429">
        <f t="shared" si="219"/>
        <v>7</v>
      </c>
      <c r="AB81" s="429">
        <f t="shared" si="220"/>
        <v>7</v>
      </c>
      <c r="AC81" s="429">
        <f t="shared" si="221"/>
        <v>10</v>
      </c>
      <c r="AD81" s="429">
        <f t="shared" si="222"/>
        <v>7</v>
      </c>
      <c r="AE81" s="429"/>
      <c r="AF81" s="429"/>
      <c r="AG81" s="430">
        <f t="shared" si="223"/>
        <v>185</v>
      </c>
      <c r="AH81" s="430">
        <f t="shared" si="224"/>
        <v>23</v>
      </c>
      <c r="AI81" s="431">
        <f t="shared" si="162"/>
        <v>8.04347826086956</v>
      </c>
      <c r="AJ81" s="408" t="str">
        <f t="shared" si="225"/>
        <v>P</v>
      </c>
      <c r="AK81" s="408">
        <f t="shared" si="163"/>
        <v>0</v>
      </c>
      <c r="AL81" s="408">
        <f t="shared" si="164"/>
        <v>0</v>
      </c>
      <c r="AM81" s="408">
        <f t="shared" si="165"/>
        <v>0</v>
      </c>
      <c r="AN81" s="408">
        <f t="shared" si="166"/>
        <v>0</v>
      </c>
      <c r="AO81" s="408">
        <f t="shared" si="167"/>
        <v>0</v>
      </c>
      <c r="AP81" s="408">
        <f t="shared" si="168"/>
        <v>0</v>
      </c>
      <c r="AQ81" s="408">
        <f t="shared" si="169"/>
        <v>1</v>
      </c>
      <c r="AR81" s="6"/>
      <c r="AS81" s="408">
        <f t="shared" si="170"/>
        <v>0</v>
      </c>
      <c r="AT81" s="408">
        <f t="shared" si="171"/>
        <v>0</v>
      </c>
      <c r="AU81" s="408">
        <f t="shared" si="172"/>
        <v>0</v>
      </c>
      <c r="AV81" s="408">
        <f t="shared" si="173"/>
        <v>0</v>
      </c>
      <c r="AW81" s="408">
        <f t="shared" si="174"/>
        <v>0</v>
      </c>
      <c r="AX81" s="408">
        <f t="shared" si="175"/>
        <v>0</v>
      </c>
      <c r="AY81" s="408" t="str">
        <f t="shared" si="176"/>
        <v>P</v>
      </c>
      <c r="AZ81" s="409" t="str">
        <f t="shared" si="177"/>
        <v>DM</v>
      </c>
      <c r="BA81" s="409" t="str">
        <f t="shared" si="178"/>
        <v>DMT</v>
      </c>
      <c r="BB81" s="409" t="str">
        <f t="shared" si="179"/>
        <v>#</v>
      </c>
      <c r="BC81" s="409" t="str">
        <f t="shared" si="180"/>
        <v>#</v>
      </c>
      <c r="BD81" s="409" t="str">
        <f t="shared" si="181"/>
        <v>P</v>
      </c>
      <c r="BE81" s="409" t="str">
        <f t="shared" si="182"/>
        <v>#</v>
      </c>
      <c r="BF81" s="409"/>
      <c r="BG81" s="409" t="str">
        <f t="shared" si="183"/>
        <v>#</v>
      </c>
      <c r="BH81" s="409" t="str">
        <f t="shared" si="184"/>
        <v>#</v>
      </c>
      <c r="BI81" s="409">
        <f t="shared" si="185"/>
        <v>0</v>
      </c>
      <c r="BJ81" s="409" t="str">
        <f t="shared" si="186"/>
        <v>#</v>
      </c>
      <c r="BK81" s="409">
        <f t="shared" si="187"/>
        <v>0</v>
      </c>
      <c r="BL81" s="409" t="str">
        <f t="shared" si="188"/>
        <v>#</v>
      </c>
      <c r="BM81" s="7"/>
      <c r="BN81" s="7"/>
      <c r="BO81" s="7"/>
      <c r="BP81" s="409" t="str">
        <f t="shared" si="189"/>
        <v>#</v>
      </c>
      <c r="BQ81" s="409" t="str">
        <f t="shared" si="190"/>
        <v>#</v>
      </c>
      <c r="BR81" s="409" t="str">
        <f t="shared" si="191"/>
        <v>P</v>
      </c>
      <c r="BS81" s="409" t="str">
        <f t="shared" si="192"/>
        <v>#</v>
      </c>
      <c r="BT81" s="409" t="str">
        <f t="shared" si="193"/>
        <v>#</v>
      </c>
      <c r="BU81" s="409" t="str">
        <f t="shared" si="194"/>
        <v>#</v>
      </c>
      <c r="BV81" s="409" t="str">
        <f t="shared" si="195"/>
        <v>#</v>
      </c>
      <c r="BW81" s="409" t="str">
        <f t="shared" si="196"/>
        <v>#</v>
      </c>
      <c r="BX81" s="409"/>
      <c r="BY81" s="409" t="str">
        <f t="shared" si="197"/>
        <v>#</v>
      </c>
      <c r="BZ81" s="409" t="str">
        <f t="shared" si="198"/>
        <v>#</v>
      </c>
      <c r="CA81" s="409">
        <f t="shared" si="199"/>
        <v>0</v>
      </c>
      <c r="CB81" s="409" t="str">
        <f t="shared" si="200"/>
        <v>#</v>
      </c>
      <c r="CC81" s="409" t="str">
        <f t="shared" si="201"/>
        <v>#</v>
      </c>
      <c r="CD81" s="409" t="str">
        <f t="shared" si="202"/>
        <v>#</v>
      </c>
      <c r="CE81" s="409" t="str">
        <f t="shared" si="203"/>
        <v>#</v>
      </c>
      <c r="CF81" s="409" t="str">
        <f t="shared" si="204"/>
        <v>#</v>
      </c>
      <c r="CG81" s="409">
        <f t="shared" si="205"/>
        <v>0</v>
      </c>
      <c r="CH81" s="409" t="str">
        <f t="shared" si="206"/>
        <v>#</v>
      </c>
      <c r="CI81" s="7"/>
      <c r="CJ81" s="7"/>
      <c r="CK81" s="409" t="str">
        <f t="shared" si="226"/>
        <v> </v>
      </c>
      <c r="CL81" s="409" t="str">
        <f t="shared" si="227"/>
        <v> </v>
      </c>
      <c r="CM81" s="409" t="str">
        <f t="shared" si="228"/>
        <v> </v>
      </c>
      <c r="CN81" s="409" t="str">
        <f t="shared" si="229"/>
        <v> </v>
      </c>
      <c r="CO81" s="409" t="str">
        <f t="shared" si="230"/>
        <v> </v>
      </c>
      <c r="CP81" s="409" t="str">
        <f t="shared" si="231"/>
        <v> </v>
      </c>
      <c r="CQ81" s="409" t="str">
        <f t="shared" si="232"/>
        <v> </v>
      </c>
      <c r="CR81" s="409" t="str">
        <f t="shared" si="233"/>
        <v> </v>
      </c>
      <c r="CS81" s="409"/>
      <c r="CT81" s="409">
        <f t="shared" si="207"/>
        <v>0</v>
      </c>
      <c r="CU81" s="409">
        <f t="shared" si="208"/>
        <v>74</v>
      </c>
      <c r="CV81" s="372" t="str">
        <f t="shared" si="209"/>
        <v>24IT0076</v>
      </c>
      <c r="CW81" s="432" t="str">
        <f t="shared" si="210"/>
        <v>K R GAUTAM</v>
      </c>
      <c r="CX81" s="433" t="str">
        <f t="shared" si="159"/>
        <v>        </v>
      </c>
      <c r="CY81" s="409">
        <f t="shared" si="211"/>
        <v>0</v>
      </c>
      <c r="CZ81" s="7"/>
      <c r="DA81" s="409" t="str">
        <f t="shared" si="212"/>
        <v>#</v>
      </c>
      <c r="DB81" s="409">
        <f t="shared" si="213"/>
        <v>0</v>
      </c>
      <c r="DC81" s="7"/>
      <c r="DD81" s="7"/>
      <c r="DE81" s="7"/>
    </row>
    <row r="82" ht="24.75" customHeight="1" spans="1:109">
      <c r="A82" s="413">
        <v>75</v>
      </c>
      <c r="B82" s="790" t="s">
        <v>213</v>
      </c>
      <c r="C82" s="791" t="s">
        <v>214</v>
      </c>
      <c r="D82" s="787" t="s">
        <v>42</v>
      </c>
      <c r="E82" s="787" t="s">
        <v>55</v>
      </c>
      <c r="F82" s="810"/>
      <c r="G82" s="792" t="s">
        <v>58</v>
      </c>
      <c r="H82" s="793" t="s">
        <v>69</v>
      </c>
      <c r="I82" s="793" t="s">
        <v>59</v>
      </c>
      <c r="J82" s="793" t="s">
        <v>60</v>
      </c>
      <c r="K82" s="793" t="s">
        <v>69</v>
      </c>
      <c r="L82" s="793" t="s">
        <v>69</v>
      </c>
      <c r="M82" s="793" t="s">
        <v>58</v>
      </c>
      <c r="N82" s="807" t="s">
        <v>72</v>
      </c>
      <c r="O82" s="804">
        <f t="shared" si="214"/>
        <v>0</v>
      </c>
      <c r="P82" s="421"/>
      <c r="Q82" s="423">
        <f t="shared" si="161"/>
        <v>23</v>
      </c>
      <c r="R82" s="794">
        <v>6.8</v>
      </c>
      <c r="S82" s="425"/>
      <c r="T82" s="426"/>
      <c r="U82" s="427"/>
      <c r="V82" s="428" t="s">
        <v>62</v>
      </c>
      <c r="W82" s="429">
        <f t="shared" si="215"/>
        <v>10</v>
      </c>
      <c r="X82" s="429">
        <f t="shared" si="216"/>
        <v>6</v>
      </c>
      <c r="Y82" s="429">
        <f t="shared" si="217"/>
        <v>7</v>
      </c>
      <c r="Z82" s="429">
        <f t="shared" si="218"/>
        <v>9</v>
      </c>
      <c r="AA82" s="429">
        <f t="shared" si="219"/>
        <v>6</v>
      </c>
      <c r="AB82" s="429">
        <f t="shared" si="220"/>
        <v>6</v>
      </c>
      <c r="AC82" s="429">
        <f t="shared" si="221"/>
        <v>10</v>
      </c>
      <c r="AD82" s="429">
        <f t="shared" si="222"/>
        <v>5</v>
      </c>
      <c r="AE82" s="429"/>
      <c r="AF82" s="429"/>
      <c r="AG82" s="430">
        <f t="shared" si="223"/>
        <v>167</v>
      </c>
      <c r="AH82" s="430">
        <f t="shared" si="224"/>
        <v>23</v>
      </c>
      <c r="AI82" s="431">
        <f t="shared" si="162"/>
        <v>7.26086956521739</v>
      </c>
      <c r="AJ82" s="408" t="str">
        <f t="shared" si="225"/>
        <v>P</v>
      </c>
      <c r="AK82" s="408">
        <f t="shared" si="163"/>
        <v>0</v>
      </c>
      <c r="AL82" s="408">
        <f t="shared" si="164"/>
        <v>0</v>
      </c>
      <c r="AM82" s="408">
        <f t="shared" si="165"/>
        <v>0</v>
      </c>
      <c r="AN82" s="408">
        <f t="shared" si="166"/>
        <v>0</v>
      </c>
      <c r="AO82" s="408">
        <f t="shared" si="167"/>
        <v>0</v>
      </c>
      <c r="AP82" s="408">
        <f t="shared" si="168"/>
        <v>0</v>
      </c>
      <c r="AQ82" s="408">
        <f t="shared" si="169"/>
        <v>1</v>
      </c>
      <c r="AR82" s="6"/>
      <c r="AS82" s="408">
        <f t="shared" si="170"/>
        <v>0</v>
      </c>
      <c r="AT82" s="408">
        <f t="shared" si="171"/>
        <v>0</v>
      </c>
      <c r="AU82" s="408">
        <f t="shared" si="172"/>
        <v>0</v>
      </c>
      <c r="AV82" s="408">
        <f t="shared" si="173"/>
        <v>0</v>
      </c>
      <c r="AW82" s="408">
        <f t="shared" si="174"/>
        <v>0</v>
      </c>
      <c r="AX82" s="408">
        <f t="shared" si="175"/>
        <v>0</v>
      </c>
      <c r="AY82" s="408" t="str">
        <f t="shared" si="176"/>
        <v>P</v>
      </c>
      <c r="AZ82" s="409" t="str">
        <f t="shared" si="177"/>
        <v>DF</v>
      </c>
      <c r="BA82" s="409" t="str">
        <f t="shared" si="178"/>
        <v>DFT</v>
      </c>
      <c r="BB82" s="409" t="str">
        <f t="shared" si="179"/>
        <v>#</v>
      </c>
      <c r="BC82" s="409" t="str">
        <f t="shared" si="180"/>
        <v>#</v>
      </c>
      <c r="BD82" s="409" t="str">
        <f t="shared" si="181"/>
        <v>#</v>
      </c>
      <c r="BE82" s="409" t="str">
        <f t="shared" si="182"/>
        <v>P</v>
      </c>
      <c r="BF82" s="409"/>
      <c r="BG82" s="409" t="str">
        <f t="shared" si="183"/>
        <v>#</v>
      </c>
      <c r="BH82" s="409" t="str">
        <f t="shared" si="184"/>
        <v>#</v>
      </c>
      <c r="BI82" s="409" t="str">
        <f t="shared" si="185"/>
        <v>#</v>
      </c>
      <c r="BJ82" s="409">
        <f t="shared" si="186"/>
        <v>0</v>
      </c>
      <c r="BK82" s="409" t="str">
        <f t="shared" si="187"/>
        <v>#</v>
      </c>
      <c r="BL82" s="409">
        <f t="shared" si="188"/>
        <v>0</v>
      </c>
      <c r="BM82" s="7"/>
      <c r="BN82" s="7"/>
      <c r="BO82" s="7"/>
      <c r="BP82" s="409" t="str">
        <f t="shared" si="189"/>
        <v>#</v>
      </c>
      <c r="BQ82" s="409" t="str">
        <f t="shared" si="190"/>
        <v>#</v>
      </c>
      <c r="BR82" s="409" t="str">
        <f t="shared" si="191"/>
        <v>#</v>
      </c>
      <c r="BS82" s="409" t="str">
        <f t="shared" si="192"/>
        <v>P</v>
      </c>
      <c r="BT82" s="409" t="str">
        <f t="shared" si="193"/>
        <v>#</v>
      </c>
      <c r="BU82" s="409" t="str">
        <f t="shared" si="194"/>
        <v>#</v>
      </c>
      <c r="BV82" s="409" t="str">
        <f t="shared" si="195"/>
        <v>#</v>
      </c>
      <c r="BW82" s="409" t="str">
        <f t="shared" si="196"/>
        <v>#</v>
      </c>
      <c r="BX82" s="409"/>
      <c r="BY82" s="409" t="str">
        <f t="shared" si="197"/>
        <v>#</v>
      </c>
      <c r="BZ82" s="409" t="str">
        <f t="shared" si="198"/>
        <v>#</v>
      </c>
      <c r="CA82" s="409" t="str">
        <f t="shared" si="199"/>
        <v>#</v>
      </c>
      <c r="CB82" s="409">
        <f t="shared" si="200"/>
        <v>0</v>
      </c>
      <c r="CC82" s="409" t="str">
        <f t="shared" si="201"/>
        <v>#</v>
      </c>
      <c r="CD82" s="409" t="str">
        <f t="shared" si="202"/>
        <v>#</v>
      </c>
      <c r="CE82" s="409" t="str">
        <f t="shared" si="203"/>
        <v>#</v>
      </c>
      <c r="CF82" s="409" t="str">
        <f t="shared" si="204"/>
        <v>#</v>
      </c>
      <c r="CG82" s="409" t="str">
        <f t="shared" si="205"/>
        <v>#</v>
      </c>
      <c r="CH82" s="409">
        <f t="shared" si="206"/>
        <v>0</v>
      </c>
      <c r="CI82" s="7"/>
      <c r="CJ82" s="7"/>
      <c r="CK82" s="409" t="str">
        <f t="shared" si="226"/>
        <v> </v>
      </c>
      <c r="CL82" s="409" t="str">
        <f t="shared" si="227"/>
        <v> </v>
      </c>
      <c r="CM82" s="409" t="str">
        <f t="shared" si="228"/>
        <v> </v>
      </c>
      <c r="CN82" s="409" t="str">
        <f t="shared" si="229"/>
        <v> </v>
      </c>
      <c r="CO82" s="409" t="str">
        <f t="shared" si="230"/>
        <v> </v>
      </c>
      <c r="CP82" s="409" t="str">
        <f t="shared" si="231"/>
        <v> </v>
      </c>
      <c r="CQ82" s="409" t="str">
        <f t="shared" si="232"/>
        <v> </v>
      </c>
      <c r="CR82" s="409" t="str">
        <f t="shared" si="233"/>
        <v> </v>
      </c>
      <c r="CS82" s="409"/>
      <c r="CT82" s="409">
        <f t="shared" si="207"/>
        <v>0</v>
      </c>
      <c r="CU82" s="409">
        <f t="shared" si="208"/>
        <v>75</v>
      </c>
      <c r="CV82" s="372" t="str">
        <f t="shared" si="209"/>
        <v>24IT0077</v>
      </c>
      <c r="CW82" s="432" t="str">
        <f t="shared" si="210"/>
        <v>LAKSHMIPRIYA S</v>
      </c>
      <c r="CX82" s="433" t="str">
        <f t="shared" si="159"/>
        <v>        </v>
      </c>
      <c r="CY82" s="409">
        <f t="shared" si="211"/>
        <v>0</v>
      </c>
      <c r="CZ82" s="7"/>
      <c r="DA82" s="409" t="str">
        <f t="shared" si="212"/>
        <v>#</v>
      </c>
      <c r="DB82" s="409">
        <f t="shared" si="213"/>
        <v>0</v>
      </c>
      <c r="DC82" s="7"/>
      <c r="DD82" s="7"/>
      <c r="DE82" s="7"/>
    </row>
    <row r="83" ht="24.75" customHeight="1" spans="1:109">
      <c r="A83" s="413">
        <v>76</v>
      </c>
      <c r="B83" s="790" t="s">
        <v>215</v>
      </c>
      <c r="C83" s="791" t="s">
        <v>216</v>
      </c>
      <c r="D83" s="787" t="s">
        <v>42</v>
      </c>
      <c r="E83" s="787" t="s">
        <v>55</v>
      </c>
      <c r="F83" s="810"/>
      <c r="G83" s="792" t="s">
        <v>58</v>
      </c>
      <c r="H83" s="793" t="s">
        <v>60</v>
      </c>
      <c r="I83" s="793" t="s">
        <v>58</v>
      </c>
      <c r="J83" s="793" t="s">
        <v>58</v>
      </c>
      <c r="K83" s="793" t="s">
        <v>58</v>
      </c>
      <c r="L83" s="793" t="s">
        <v>61</v>
      </c>
      <c r="M83" s="793" t="s">
        <v>58</v>
      </c>
      <c r="N83" s="807" t="s">
        <v>72</v>
      </c>
      <c r="O83" s="804">
        <f t="shared" si="214"/>
        <v>0</v>
      </c>
      <c r="P83" s="421"/>
      <c r="Q83" s="423">
        <f t="shared" si="161"/>
        <v>23</v>
      </c>
      <c r="R83" s="795">
        <v>8.76</v>
      </c>
      <c r="S83" s="425"/>
      <c r="T83" s="426"/>
      <c r="U83" s="427"/>
      <c r="V83" s="428" t="s">
        <v>62</v>
      </c>
      <c r="W83" s="429">
        <f t="shared" si="215"/>
        <v>10</v>
      </c>
      <c r="X83" s="429">
        <f t="shared" si="216"/>
        <v>9</v>
      </c>
      <c r="Y83" s="429">
        <f t="shared" si="217"/>
        <v>10</v>
      </c>
      <c r="Z83" s="429">
        <f t="shared" si="218"/>
        <v>10</v>
      </c>
      <c r="AA83" s="429">
        <f t="shared" si="219"/>
        <v>10</v>
      </c>
      <c r="AB83" s="429">
        <f t="shared" si="220"/>
        <v>8</v>
      </c>
      <c r="AC83" s="429">
        <f t="shared" si="221"/>
        <v>10</v>
      </c>
      <c r="AD83" s="429">
        <f t="shared" si="222"/>
        <v>5</v>
      </c>
      <c r="AE83" s="429"/>
      <c r="AF83" s="429"/>
      <c r="AG83" s="430">
        <f t="shared" si="223"/>
        <v>209</v>
      </c>
      <c r="AH83" s="430">
        <f t="shared" si="224"/>
        <v>23</v>
      </c>
      <c r="AI83" s="431">
        <f t="shared" si="162"/>
        <v>9.08695652173913</v>
      </c>
      <c r="AJ83" s="408" t="str">
        <f t="shared" si="225"/>
        <v>P</v>
      </c>
      <c r="AK83" s="408">
        <f t="shared" si="163"/>
        <v>0</v>
      </c>
      <c r="AL83" s="408">
        <f t="shared" si="164"/>
        <v>0</v>
      </c>
      <c r="AM83" s="408">
        <f t="shared" si="165"/>
        <v>0</v>
      </c>
      <c r="AN83" s="408">
        <f t="shared" si="166"/>
        <v>0</v>
      </c>
      <c r="AO83" s="408">
        <f t="shared" si="167"/>
        <v>0</v>
      </c>
      <c r="AP83" s="408">
        <f t="shared" si="168"/>
        <v>0</v>
      </c>
      <c r="AQ83" s="408">
        <f t="shared" si="169"/>
        <v>1</v>
      </c>
      <c r="AR83" s="6"/>
      <c r="AS83" s="408">
        <f t="shared" si="170"/>
        <v>0</v>
      </c>
      <c r="AT83" s="408">
        <f t="shared" si="171"/>
        <v>0</v>
      </c>
      <c r="AU83" s="408">
        <f t="shared" si="172"/>
        <v>0</v>
      </c>
      <c r="AV83" s="408">
        <f t="shared" si="173"/>
        <v>0</v>
      </c>
      <c r="AW83" s="408">
        <f t="shared" si="174"/>
        <v>0</v>
      </c>
      <c r="AX83" s="408">
        <f t="shared" si="175"/>
        <v>0</v>
      </c>
      <c r="AY83" s="408" t="str">
        <f t="shared" si="176"/>
        <v>P</v>
      </c>
      <c r="AZ83" s="409" t="str">
        <f t="shared" si="177"/>
        <v>DF</v>
      </c>
      <c r="BA83" s="409" t="str">
        <f t="shared" si="178"/>
        <v>DFT</v>
      </c>
      <c r="BB83" s="409" t="str">
        <f t="shared" si="179"/>
        <v>#</v>
      </c>
      <c r="BC83" s="409" t="str">
        <f t="shared" si="180"/>
        <v>#</v>
      </c>
      <c r="BD83" s="409" t="str">
        <f t="shared" si="181"/>
        <v>#</v>
      </c>
      <c r="BE83" s="409" t="str">
        <f t="shared" si="182"/>
        <v>P</v>
      </c>
      <c r="BF83" s="409"/>
      <c r="BG83" s="409" t="str">
        <f t="shared" si="183"/>
        <v>#</v>
      </c>
      <c r="BH83" s="409" t="str">
        <f t="shared" si="184"/>
        <v>#</v>
      </c>
      <c r="BI83" s="409" t="str">
        <f t="shared" si="185"/>
        <v>#</v>
      </c>
      <c r="BJ83" s="409">
        <f t="shared" si="186"/>
        <v>0</v>
      </c>
      <c r="BK83" s="409" t="str">
        <f t="shared" si="187"/>
        <v>#</v>
      </c>
      <c r="BL83" s="409">
        <f t="shared" si="188"/>
        <v>0</v>
      </c>
      <c r="BM83" s="7"/>
      <c r="BN83" s="7"/>
      <c r="BO83" s="7"/>
      <c r="BP83" s="409" t="str">
        <f t="shared" si="189"/>
        <v>#</v>
      </c>
      <c r="BQ83" s="409" t="str">
        <f t="shared" si="190"/>
        <v>#</v>
      </c>
      <c r="BR83" s="409" t="str">
        <f t="shared" si="191"/>
        <v>#</v>
      </c>
      <c r="BS83" s="409" t="str">
        <f t="shared" si="192"/>
        <v>P</v>
      </c>
      <c r="BT83" s="409" t="str">
        <f t="shared" si="193"/>
        <v>#</v>
      </c>
      <c r="BU83" s="409" t="str">
        <f t="shared" si="194"/>
        <v>#</v>
      </c>
      <c r="BV83" s="409" t="str">
        <f t="shared" si="195"/>
        <v>#</v>
      </c>
      <c r="BW83" s="409" t="str">
        <f t="shared" si="196"/>
        <v>#</v>
      </c>
      <c r="BX83" s="409"/>
      <c r="BY83" s="409" t="str">
        <f t="shared" si="197"/>
        <v>#</v>
      </c>
      <c r="BZ83" s="409" t="str">
        <f t="shared" si="198"/>
        <v>#</v>
      </c>
      <c r="CA83" s="409" t="str">
        <f t="shared" si="199"/>
        <v>#</v>
      </c>
      <c r="CB83" s="409">
        <f t="shared" si="200"/>
        <v>0</v>
      </c>
      <c r="CC83" s="409" t="str">
        <f t="shared" si="201"/>
        <v>#</v>
      </c>
      <c r="CD83" s="409" t="str">
        <f t="shared" si="202"/>
        <v>#</v>
      </c>
      <c r="CE83" s="409" t="str">
        <f t="shared" si="203"/>
        <v>#</v>
      </c>
      <c r="CF83" s="409" t="str">
        <f t="shared" si="204"/>
        <v>#</v>
      </c>
      <c r="CG83" s="409" t="str">
        <f t="shared" si="205"/>
        <v>#</v>
      </c>
      <c r="CH83" s="409">
        <f t="shared" si="206"/>
        <v>0</v>
      </c>
      <c r="CI83" s="7"/>
      <c r="CJ83" s="7"/>
      <c r="CK83" s="409" t="str">
        <f t="shared" si="226"/>
        <v> </v>
      </c>
      <c r="CL83" s="409" t="str">
        <f t="shared" si="227"/>
        <v> </v>
      </c>
      <c r="CM83" s="409" t="str">
        <f t="shared" si="228"/>
        <v> </v>
      </c>
      <c r="CN83" s="409" t="str">
        <f t="shared" si="229"/>
        <v> </v>
      </c>
      <c r="CO83" s="409" t="str">
        <f t="shared" si="230"/>
        <v> </v>
      </c>
      <c r="CP83" s="409" t="str">
        <f t="shared" si="231"/>
        <v> </v>
      </c>
      <c r="CQ83" s="409" t="str">
        <f t="shared" si="232"/>
        <v> </v>
      </c>
      <c r="CR83" s="409" t="str">
        <f t="shared" si="233"/>
        <v> </v>
      </c>
      <c r="CS83" s="409"/>
      <c r="CT83" s="409">
        <f t="shared" si="207"/>
        <v>0</v>
      </c>
      <c r="CU83" s="409">
        <f t="shared" si="208"/>
        <v>76</v>
      </c>
      <c r="CV83" s="372" t="str">
        <f t="shared" si="209"/>
        <v>24IT0078</v>
      </c>
      <c r="CW83" s="432" t="str">
        <f t="shared" si="210"/>
        <v>LALANAJAI JAYAKUMAR</v>
      </c>
      <c r="CX83" s="433" t="str">
        <f t="shared" si="159"/>
        <v>        </v>
      </c>
      <c r="CY83" s="409">
        <f t="shared" si="211"/>
        <v>0</v>
      </c>
      <c r="CZ83" s="7"/>
      <c r="DA83" s="409" t="str">
        <f t="shared" si="212"/>
        <v>#</v>
      </c>
      <c r="DB83" s="409">
        <f t="shared" si="213"/>
        <v>0</v>
      </c>
      <c r="DC83" s="7"/>
      <c r="DD83" s="7"/>
      <c r="DE83" s="7"/>
    </row>
    <row r="84" ht="24.75" customHeight="1" spans="1:109">
      <c r="A84" s="413">
        <v>77</v>
      </c>
      <c r="B84" s="790" t="s">
        <v>217</v>
      </c>
      <c r="C84" s="791" t="s">
        <v>218</v>
      </c>
      <c r="D84" s="787" t="s">
        <v>42</v>
      </c>
      <c r="E84" s="787" t="s">
        <v>55</v>
      </c>
      <c r="F84" s="810"/>
      <c r="G84" s="792" t="s">
        <v>58</v>
      </c>
      <c r="H84" s="793" t="s">
        <v>58</v>
      </c>
      <c r="I84" s="793" t="s">
        <v>58</v>
      </c>
      <c r="J84" s="793" t="s">
        <v>58</v>
      </c>
      <c r="K84" s="793" t="s">
        <v>61</v>
      </c>
      <c r="L84" s="793" t="s">
        <v>61</v>
      </c>
      <c r="M84" s="793" t="s">
        <v>58</v>
      </c>
      <c r="N84" s="807" t="s">
        <v>72</v>
      </c>
      <c r="O84" s="804">
        <f t="shared" si="214"/>
        <v>0</v>
      </c>
      <c r="P84" s="421"/>
      <c r="Q84" s="423">
        <f t="shared" si="161"/>
        <v>23</v>
      </c>
      <c r="R84" s="795">
        <v>8.56</v>
      </c>
      <c r="S84" s="425"/>
      <c r="T84" s="426"/>
      <c r="U84" s="427"/>
      <c r="V84" s="428" t="s">
        <v>62</v>
      </c>
      <c r="W84" s="429">
        <f t="shared" si="215"/>
        <v>10</v>
      </c>
      <c r="X84" s="429">
        <f t="shared" si="216"/>
        <v>10</v>
      </c>
      <c r="Y84" s="429">
        <f t="shared" si="217"/>
        <v>10</v>
      </c>
      <c r="Z84" s="429">
        <f t="shared" si="218"/>
        <v>10</v>
      </c>
      <c r="AA84" s="429">
        <f t="shared" si="219"/>
        <v>8</v>
      </c>
      <c r="AB84" s="429">
        <f t="shared" si="220"/>
        <v>8</v>
      </c>
      <c r="AC84" s="429">
        <f t="shared" si="221"/>
        <v>10</v>
      </c>
      <c r="AD84" s="429">
        <f t="shared" si="222"/>
        <v>5</v>
      </c>
      <c r="AE84" s="429"/>
      <c r="AF84" s="429"/>
      <c r="AG84" s="430">
        <f t="shared" si="223"/>
        <v>207</v>
      </c>
      <c r="AH84" s="430">
        <f t="shared" si="224"/>
        <v>23</v>
      </c>
      <c r="AI84" s="431">
        <f t="shared" si="162"/>
        <v>9</v>
      </c>
      <c r="AJ84" s="408" t="str">
        <f t="shared" si="225"/>
        <v>P</v>
      </c>
      <c r="AK84" s="408">
        <f t="shared" si="163"/>
        <v>0</v>
      </c>
      <c r="AL84" s="408">
        <f t="shared" si="164"/>
        <v>0</v>
      </c>
      <c r="AM84" s="408">
        <f t="shared" si="165"/>
        <v>0</v>
      </c>
      <c r="AN84" s="408">
        <f t="shared" si="166"/>
        <v>0</v>
      </c>
      <c r="AO84" s="408">
        <f t="shared" si="167"/>
        <v>0</v>
      </c>
      <c r="AP84" s="408">
        <f t="shared" si="168"/>
        <v>0</v>
      </c>
      <c r="AQ84" s="408">
        <f t="shared" si="169"/>
        <v>1</v>
      </c>
      <c r="AR84" s="6"/>
      <c r="AS84" s="408">
        <f t="shared" si="170"/>
        <v>0</v>
      </c>
      <c r="AT84" s="408">
        <f t="shared" si="171"/>
        <v>0</v>
      </c>
      <c r="AU84" s="408">
        <f t="shared" si="172"/>
        <v>0</v>
      </c>
      <c r="AV84" s="408">
        <f t="shared" si="173"/>
        <v>0</v>
      </c>
      <c r="AW84" s="408">
        <f t="shared" si="174"/>
        <v>0</v>
      </c>
      <c r="AX84" s="408">
        <f t="shared" si="175"/>
        <v>0</v>
      </c>
      <c r="AY84" s="408" t="str">
        <f t="shared" si="176"/>
        <v>P</v>
      </c>
      <c r="AZ84" s="409" t="str">
        <f t="shared" si="177"/>
        <v>DF</v>
      </c>
      <c r="BA84" s="409" t="str">
        <f t="shared" si="178"/>
        <v>DFT</v>
      </c>
      <c r="BB84" s="409" t="str">
        <f t="shared" si="179"/>
        <v>#</v>
      </c>
      <c r="BC84" s="409" t="str">
        <f t="shared" si="180"/>
        <v>#</v>
      </c>
      <c r="BD84" s="409" t="str">
        <f t="shared" si="181"/>
        <v>#</v>
      </c>
      <c r="BE84" s="409" t="str">
        <f t="shared" si="182"/>
        <v>P</v>
      </c>
      <c r="BF84" s="409"/>
      <c r="BG84" s="409" t="str">
        <f t="shared" si="183"/>
        <v>#</v>
      </c>
      <c r="BH84" s="409" t="str">
        <f t="shared" si="184"/>
        <v>#</v>
      </c>
      <c r="BI84" s="409" t="str">
        <f t="shared" si="185"/>
        <v>#</v>
      </c>
      <c r="BJ84" s="409">
        <f t="shared" si="186"/>
        <v>0</v>
      </c>
      <c r="BK84" s="409" t="str">
        <f t="shared" si="187"/>
        <v>#</v>
      </c>
      <c r="BL84" s="409">
        <f t="shared" si="188"/>
        <v>0</v>
      </c>
      <c r="BM84" s="7"/>
      <c r="BN84" s="7"/>
      <c r="BO84" s="7"/>
      <c r="BP84" s="409" t="str">
        <f t="shared" si="189"/>
        <v>#</v>
      </c>
      <c r="BQ84" s="409" t="str">
        <f t="shared" si="190"/>
        <v>#</v>
      </c>
      <c r="BR84" s="409" t="str">
        <f t="shared" si="191"/>
        <v>#</v>
      </c>
      <c r="BS84" s="409" t="str">
        <f t="shared" si="192"/>
        <v>P</v>
      </c>
      <c r="BT84" s="409" t="str">
        <f t="shared" si="193"/>
        <v>#</v>
      </c>
      <c r="BU84" s="409" t="str">
        <f t="shared" si="194"/>
        <v>#</v>
      </c>
      <c r="BV84" s="409" t="str">
        <f t="shared" si="195"/>
        <v>#</v>
      </c>
      <c r="BW84" s="409" t="str">
        <f t="shared" si="196"/>
        <v>#</v>
      </c>
      <c r="BX84" s="409"/>
      <c r="BY84" s="409" t="str">
        <f t="shared" si="197"/>
        <v>#</v>
      </c>
      <c r="BZ84" s="409" t="str">
        <f t="shared" si="198"/>
        <v>#</v>
      </c>
      <c r="CA84" s="409" t="str">
        <f t="shared" si="199"/>
        <v>#</v>
      </c>
      <c r="CB84" s="409">
        <f t="shared" si="200"/>
        <v>0</v>
      </c>
      <c r="CC84" s="409" t="str">
        <f t="shared" si="201"/>
        <v>#</v>
      </c>
      <c r="CD84" s="409" t="str">
        <f t="shared" si="202"/>
        <v>#</v>
      </c>
      <c r="CE84" s="409" t="str">
        <f t="shared" si="203"/>
        <v>#</v>
      </c>
      <c r="CF84" s="409" t="str">
        <f t="shared" si="204"/>
        <v>#</v>
      </c>
      <c r="CG84" s="409" t="str">
        <f t="shared" si="205"/>
        <v>#</v>
      </c>
      <c r="CH84" s="409">
        <f t="shared" si="206"/>
        <v>0</v>
      </c>
      <c r="CI84" s="7"/>
      <c r="CJ84" s="7"/>
      <c r="CK84" s="409" t="str">
        <f t="shared" si="226"/>
        <v> </v>
      </c>
      <c r="CL84" s="409" t="str">
        <f t="shared" si="227"/>
        <v> </v>
      </c>
      <c r="CM84" s="409" t="str">
        <f t="shared" si="228"/>
        <v> </v>
      </c>
      <c r="CN84" s="409" t="str">
        <f t="shared" si="229"/>
        <v> </v>
      </c>
      <c r="CO84" s="409" t="str">
        <f t="shared" si="230"/>
        <v> </v>
      </c>
      <c r="CP84" s="409" t="str">
        <f t="shared" si="231"/>
        <v> </v>
      </c>
      <c r="CQ84" s="409" t="str">
        <f t="shared" si="232"/>
        <v> </v>
      </c>
      <c r="CR84" s="409" t="str">
        <f t="shared" si="233"/>
        <v> </v>
      </c>
      <c r="CS84" s="409"/>
      <c r="CT84" s="409">
        <f t="shared" si="207"/>
        <v>0</v>
      </c>
      <c r="CU84" s="409">
        <f t="shared" si="208"/>
        <v>77</v>
      </c>
      <c r="CV84" s="372" t="str">
        <f t="shared" si="209"/>
        <v>24IT0079</v>
      </c>
      <c r="CW84" s="432" t="str">
        <f t="shared" si="210"/>
        <v>M KAVYA</v>
      </c>
      <c r="CX84" s="433" t="str">
        <f t="shared" si="159"/>
        <v>        </v>
      </c>
      <c r="CY84" s="409">
        <f t="shared" si="211"/>
        <v>0</v>
      </c>
      <c r="CZ84" s="7"/>
      <c r="DA84" s="409" t="str">
        <f t="shared" si="212"/>
        <v>#</v>
      </c>
      <c r="DB84" s="409">
        <f t="shared" si="213"/>
        <v>0</v>
      </c>
      <c r="DC84" s="7"/>
      <c r="DD84" s="7"/>
      <c r="DE84" s="7"/>
    </row>
    <row r="85" ht="24.75" customHeight="1" spans="1:109">
      <c r="A85" s="413">
        <v>78</v>
      </c>
      <c r="B85" s="790" t="s">
        <v>219</v>
      </c>
      <c r="C85" s="791" t="s">
        <v>220</v>
      </c>
      <c r="D85" s="787" t="s">
        <v>42</v>
      </c>
      <c r="E85" s="787" t="s">
        <v>55</v>
      </c>
      <c r="F85" s="810"/>
      <c r="G85" s="792" t="s">
        <v>58</v>
      </c>
      <c r="H85" s="793" t="s">
        <v>61</v>
      </c>
      <c r="I85" s="793" t="s">
        <v>60</v>
      </c>
      <c r="J85" s="793" t="s">
        <v>58</v>
      </c>
      <c r="K85" s="793" t="s">
        <v>59</v>
      </c>
      <c r="L85" s="793" t="s">
        <v>61</v>
      </c>
      <c r="M85" s="793" t="s">
        <v>58</v>
      </c>
      <c r="N85" s="807" t="s">
        <v>59</v>
      </c>
      <c r="O85" s="804">
        <f t="shared" si="214"/>
        <v>0</v>
      </c>
      <c r="P85" s="421"/>
      <c r="Q85" s="423">
        <f t="shared" si="161"/>
        <v>23</v>
      </c>
      <c r="R85" s="794">
        <v>8.32</v>
      </c>
      <c r="S85" s="425"/>
      <c r="T85" s="426"/>
      <c r="U85" s="427"/>
      <c r="V85" s="428" t="s">
        <v>62</v>
      </c>
      <c r="W85" s="429">
        <f t="shared" si="215"/>
        <v>10</v>
      </c>
      <c r="X85" s="429">
        <f t="shared" si="216"/>
        <v>8</v>
      </c>
      <c r="Y85" s="429">
        <f t="shared" si="217"/>
        <v>9</v>
      </c>
      <c r="Z85" s="429">
        <f t="shared" si="218"/>
        <v>10</v>
      </c>
      <c r="AA85" s="429">
        <f t="shared" si="219"/>
        <v>7</v>
      </c>
      <c r="AB85" s="429">
        <f t="shared" si="220"/>
        <v>8</v>
      </c>
      <c r="AC85" s="429">
        <f t="shared" si="221"/>
        <v>10</v>
      </c>
      <c r="AD85" s="429">
        <f t="shared" si="222"/>
        <v>7</v>
      </c>
      <c r="AE85" s="429"/>
      <c r="AF85" s="429"/>
      <c r="AG85" s="430">
        <f t="shared" si="223"/>
        <v>198</v>
      </c>
      <c r="AH85" s="430">
        <f t="shared" si="224"/>
        <v>23</v>
      </c>
      <c r="AI85" s="431">
        <f t="shared" si="162"/>
        <v>8.60869565217391</v>
      </c>
      <c r="AJ85" s="408" t="str">
        <f t="shared" si="225"/>
        <v>P</v>
      </c>
      <c r="AK85" s="408">
        <f t="shared" si="163"/>
        <v>0</v>
      </c>
      <c r="AL85" s="408">
        <f t="shared" si="164"/>
        <v>0</v>
      </c>
      <c r="AM85" s="408">
        <f t="shared" si="165"/>
        <v>0</v>
      </c>
      <c r="AN85" s="408">
        <f t="shared" si="166"/>
        <v>0</v>
      </c>
      <c r="AO85" s="408">
        <f t="shared" si="167"/>
        <v>0</v>
      </c>
      <c r="AP85" s="408">
        <f t="shared" si="168"/>
        <v>0</v>
      </c>
      <c r="AQ85" s="408">
        <f t="shared" si="169"/>
        <v>1</v>
      </c>
      <c r="AR85" s="6"/>
      <c r="AS85" s="408">
        <f t="shared" si="170"/>
        <v>0</v>
      </c>
      <c r="AT85" s="408">
        <f t="shared" si="171"/>
        <v>0</v>
      </c>
      <c r="AU85" s="408">
        <f t="shared" si="172"/>
        <v>0</v>
      </c>
      <c r="AV85" s="408">
        <f t="shared" si="173"/>
        <v>0</v>
      </c>
      <c r="AW85" s="408">
        <f t="shared" si="174"/>
        <v>0</v>
      </c>
      <c r="AX85" s="408">
        <f t="shared" si="175"/>
        <v>0</v>
      </c>
      <c r="AY85" s="408" t="str">
        <f t="shared" si="176"/>
        <v>P</v>
      </c>
      <c r="AZ85" s="409" t="str">
        <f t="shared" si="177"/>
        <v>DF</v>
      </c>
      <c r="BA85" s="409" t="str">
        <f t="shared" si="178"/>
        <v>DFT</v>
      </c>
      <c r="BB85" s="409" t="str">
        <f t="shared" si="179"/>
        <v>#</v>
      </c>
      <c r="BC85" s="409" t="str">
        <f t="shared" si="180"/>
        <v>#</v>
      </c>
      <c r="BD85" s="409" t="str">
        <f t="shared" si="181"/>
        <v>#</v>
      </c>
      <c r="BE85" s="409" t="str">
        <f t="shared" si="182"/>
        <v>P</v>
      </c>
      <c r="BF85" s="409"/>
      <c r="BG85" s="409" t="str">
        <f t="shared" si="183"/>
        <v>#</v>
      </c>
      <c r="BH85" s="409" t="str">
        <f t="shared" si="184"/>
        <v>#</v>
      </c>
      <c r="BI85" s="409" t="str">
        <f t="shared" si="185"/>
        <v>#</v>
      </c>
      <c r="BJ85" s="409">
        <f t="shared" si="186"/>
        <v>0</v>
      </c>
      <c r="BK85" s="409" t="str">
        <f t="shared" si="187"/>
        <v>#</v>
      </c>
      <c r="BL85" s="409">
        <f t="shared" si="188"/>
        <v>0</v>
      </c>
      <c r="BM85" s="7"/>
      <c r="BN85" s="7"/>
      <c r="BO85" s="7"/>
      <c r="BP85" s="409" t="str">
        <f t="shared" si="189"/>
        <v>#</v>
      </c>
      <c r="BQ85" s="409" t="str">
        <f t="shared" si="190"/>
        <v>#</v>
      </c>
      <c r="BR85" s="409" t="str">
        <f t="shared" si="191"/>
        <v>#</v>
      </c>
      <c r="BS85" s="409" t="str">
        <f t="shared" si="192"/>
        <v>P</v>
      </c>
      <c r="BT85" s="409" t="str">
        <f t="shared" si="193"/>
        <v>#</v>
      </c>
      <c r="BU85" s="409" t="str">
        <f t="shared" si="194"/>
        <v>#</v>
      </c>
      <c r="BV85" s="409" t="str">
        <f t="shared" si="195"/>
        <v>#</v>
      </c>
      <c r="BW85" s="409" t="str">
        <f t="shared" si="196"/>
        <v>#</v>
      </c>
      <c r="BX85" s="409"/>
      <c r="BY85" s="409" t="str">
        <f t="shared" si="197"/>
        <v>#</v>
      </c>
      <c r="BZ85" s="409" t="str">
        <f t="shared" si="198"/>
        <v>#</v>
      </c>
      <c r="CA85" s="409" t="str">
        <f t="shared" si="199"/>
        <v>#</v>
      </c>
      <c r="CB85" s="409">
        <f t="shared" si="200"/>
        <v>0</v>
      </c>
      <c r="CC85" s="409" t="str">
        <f t="shared" si="201"/>
        <v>#</v>
      </c>
      <c r="CD85" s="409" t="str">
        <f t="shared" si="202"/>
        <v>#</v>
      </c>
      <c r="CE85" s="409" t="str">
        <f t="shared" si="203"/>
        <v>#</v>
      </c>
      <c r="CF85" s="409" t="str">
        <f t="shared" si="204"/>
        <v>#</v>
      </c>
      <c r="CG85" s="409" t="str">
        <f t="shared" si="205"/>
        <v>#</v>
      </c>
      <c r="CH85" s="409">
        <f t="shared" si="206"/>
        <v>0</v>
      </c>
      <c r="CI85" s="7"/>
      <c r="CJ85" s="7"/>
      <c r="CK85" s="409" t="str">
        <f t="shared" si="226"/>
        <v> </v>
      </c>
      <c r="CL85" s="409" t="str">
        <f t="shared" si="227"/>
        <v> </v>
      </c>
      <c r="CM85" s="409" t="str">
        <f t="shared" si="228"/>
        <v> </v>
      </c>
      <c r="CN85" s="409" t="str">
        <f t="shared" si="229"/>
        <v> </v>
      </c>
      <c r="CO85" s="409" t="str">
        <f t="shared" si="230"/>
        <v> </v>
      </c>
      <c r="CP85" s="409" t="str">
        <f t="shared" si="231"/>
        <v> </v>
      </c>
      <c r="CQ85" s="409" t="str">
        <f t="shared" si="232"/>
        <v> </v>
      </c>
      <c r="CR85" s="409" t="str">
        <f t="shared" si="233"/>
        <v> </v>
      </c>
      <c r="CS85" s="409"/>
      <c r="CT85" s="409">
        <f t="shared" si="207"/>
        <v>0</v>
      </c>
      <c r="CU85" s="409">
        <f t="shared" si="208"/>
        <v>78</v>
      </c>
      <c r="CV85" s="372" t="str">
        <f t="shared" si="209"/>
        <v>24IT0080</v>
      </c>
      <c r="CW85" s="432" t="str">
        <f t="shared" si="210"/>
        <v>M ROHINI</v>
      </c>
      <c r="CX85" s="433" t="str">
        <f t="shared" si="159"/>
        <v>        </v>
      </c>
      <c r="CY85" s="409">
        <f t="shared" si="211"/>
        <v>0</v>
      </c>
      <c r="CZ85" s="7"/>
      <c r="DA85" s="409" t="str">
        <f t="shared" si="212"/>
        <v>#</v>
      </c>
      <c r="DB85" s="409">
        <f t="shared" si="213"/>
        <v>0</v>
      </c>
      <c r="DC85" s="7"/>
      <c r="DD85" s="7"/>
      <c r="DE85" s="7"/>
    </row>
    <row r="86" ht="24.75" customHeight="1" spans="1:109">
      <c r="A86" s="413">
        <v>79</v>
      </c>
      <c r="B86" s="790" t="s">
        <v>221</v>
      </c>
      <c r="C86" s="791" t="s">
        <v>222</v>
      </c>
      <c r="D86" s="787" t="s">
        <v>41</v>
      </c>
      <c r="E86" s="787" t="s">
        <v>55</v>
      </c>
      <c r="F86" s="810"/>
      <c r="G86" s="792" t="s">
        <v>58</v>
      </c>
      <c r="H86" s="793" t="s">
        <v>59</v>
      </c>
      <c r="I86" s="793" t="s">
        <v>59</v>
      </c>
      <c r="J86" s="793" t="s">
        <v>58</v>
      </c>
      <c r="K86" s="793" t="s">
        <v>59</v>
      </c>
      <c r="L86" s="793" t="s">
        <v>59</v>
      </c>
      <c r="M86" s="793" t="s">
        <v>58</v>
      </c>
      <c r="N86" s="807" t="s">
        <v>72</v>
      </c>
      <c r="O86" s="804">
        <f t="shared" si="214"/>
        <v>0</v>
      </c>
      <c r="P86" s="421"/>
      <c r="Q86" s="423">
        <f t="shared" si="161"/>
        <v>23</v>
      </c>
      <c r="R86" s="794">
        <v>7.4</v>
      </c>
      <c r="S86" s="425"/>
      <c r="T86" s="426"/>
      <c r="U86" s="427"/>
      <c r="V86" s="428" t="s">
        <v>62</v>
      </c>
      <c r="W86" s="429">
        <f t="shared" si="215"/>
        <v>10</v>
      </c>
      <c r="X86" s="429">
        <f t="shared" si="216"/>
        <v>7</v>
      </c>
      <c r="Y86" s="429">
        <f t="shared" si="217"/>
        <v>7</v>
      </c>
      <c r="Z86" s="429">
        <f t="shared" si="218"/>
        <v>10</v>
      </c>
      <c r="AA86" s="429">
        <f t="shared" si="219"/>
        <v>7</v>
      </c>
      <c r="AB86" s="429">
        <f t="shared" si="220"/>
        <v>7</v>
      </c>
      <c r="AC86" s="429">
        <f t="shared" si="221"/>
        <v>10</v>
      </c>
      <c r="AD86" s="429">
        <f t="shared" si="222"/>
        <v>5</v>
      </c>
      <c r="AE86" s="429"/>
      <c r="AF86" s="429"/>
      <c r="AG86" s="430">
        <f t="shared" si="223"/>
        <v>179</v>
      </c>
      <c r="AH86" s="430">
        <f t="shared" si="224"/>
        <v>23</v>
      </c>
      <c r="AI86" s="431">
        <f t="shared" si="162"/>
        <v>7.78260869565217</v>
      </c>
      <c r="AJ86" s="408" t="str">
        <f t="shared" si="225"/>
        <v>P</v>
      </c>
      <c r="AK86" s="408">
        <f t="shared" si="163"/>
        <v>0</v>
      </c>
      <c r="AL86" s="408">
        <f t="shared" si="164"/>
        <v>0</v>
      </c>
      <c r="AM86" s="408">
        <f t="shared" si="165"/>
        <v>0</v>
      </c>
      <c r="AN86" s="408">
        <f t="shared" si="166"/>
        <v>0</v>
      </c>
      <c r="AO86" s="408">
        <f t="shared" si="167"/>
        <v>0</v>
      </c>
      <c r="AP86" s="408">
        <f t="shared" si="168"/>
        <v>0</v>
      </c>
      <c r="AQ86" s="408">
        <f t="shared" si="169"/>
        <v>1</v>
      </c>
      <c r="AR86" s="6"/>
      <c r="AS86" s="408">
        <f t="shared" si="170"/>
        <v>0</v>
      </c>
      <c r="AT86" s="408">
        <f t="shared" si="171"/>
        <v>0</v>
      </c>
      <c r="AU86" s="408">
        <f t="shared" si="172"/>
        <v>0</v>
      </c>
      <c r="AV86" s="408">
        <f t="shared" si="173"/>
        <v>0</v>
      </c>
      <c r="AW86" s="408">
        <f t="shared" si="174"/>
        <v>0</v>
      </c>
      <c r="AX86" s="408">
        <f t="shared" si="175"/>
        <v>0</v>
      </c>
      <c r="AY86" s="408" t="str">
        <f t="shared" si="176"/>
        <v>P</v>
      </c>
      <c r="AZ86" s="409" t="str">
        <f t="shared" si="177"/>
        <v>DM</v>
      </c>
      <c r="BA86" s="409" t="str">
        <f t="shared" si="178"/>
        <v>DMT</v>
      </c>
      <c r="BB86" s="409" t="str">
        <f t="shared" si="179"/>
        <v>#</v>
      </c>
      <c r="BC86" s="409" t="str">
        <f t="shared" si="180"/>
        <v>#</v>
      </c>
      <c r="BD86" s="409" t="str">
        <f t="shared" si="181"/>
        <v>P</v>
      </c>
      <c r="BE86" s="409" t="str">
        <f t="shared" si="182"/>
        <v>#</v>
      </c>
      <c r="BF86" s="409"/>
      <c r="BG86" s="409" t="str">
        <f t="shared" si="183"/>
        <v>#</v>
      </c>
      <c r="BH86" s="409" t="str">
        <f t="shared" si="184"/>
        <v>#</v>
      </c>
      <c r="BI86" s="409">
        <f t="shared" si="185"/>
        <v>0</v>
      </c>
      <c r="BJ86" s="409" t="str">
        <f t="shared" si="186"/>
        <v>#</v>
      </c>
      <c r="BK86" s="409">
        <f t="shared" si="187"/>
        <v>0</v>
      </c>
      <c r="BL86" s="409" t="str">
        <f t="shared" si="188"/>
        <v>#</v>
      </c>
      <c r="BM86" s="7"/>
      <c r="BN86" s="7"/>
      <c r="BO86" s="7"/>
      <c r="BP86" s="409" t="str">
        <f t="shared" si="189"/>
        <v>#</v>
      </c>
      <c r="BQ86" s="409" t="str">
        <f t="shared" si="190"/>
        <v>#</v>
      </c>
      <c r="BR86" s="409" t="str">
        <f t="shared" si="191"/>
        <v>P</v>
      </c>
      <c r="BS86" s="409" t="str">
        <f t="shared" si="192"/>
        <v>#</v>
      </c>
      <c r="BT86" s="409" t="str">
        <f t="shared" si="193"/>
        <v>#</v>
      </c>
      <c r="BU86" s="409" t="str">
        <f t="shared" si="194"/>
        <v>#</v>
      </c>
      <c r="BV86" s="409" t="str">
        <f t="shared" si="195"/>
        <v>#</v>
      </c>
      <c r="BW86" s="409" t="str">
        <f t="shared" si="196"/>
        <v>#</v>
      </c>
      <c r="BX86" s="409"/>
      <c r="BY86" s="409" t="str">
        <f t="shared" si="197"/>
        <v>#</v>
      </c>
      <c r="BZ86" s="409" t="str">
        <f t="shared" si="198"/>
        <v>#</v>
      </c>
      <c r="CA86" s="409">
        <f t="shared" si="199"/>
        <v>0</v>
      </c>
      <c r="CB86" s="409" t="str">
        <f t="shared" si="200"/>
        <v>#</v>
      </c>
      <c r="CC86" s="409" t="str">
        <f t="shared" si="201"/>
        <v>#</v>
      </c>
      <c r="CD86" s="409" t="str">
        <f t="shared" si="202"/>
        <v>#</v>
      </c>
      <c r="CE86" s="409" t="str">
        <f t="shared" si="203"/>
        <v>#</v>
      </c>
      <c r="CF86" s="409" t="str">
        <f t="shared" si="204"/>
        <v>#</v>
      </c>
      <c r="CG86" s="409">
        <f t="shared" si="205"/>
        <v>0</v>
      </c>
      <c r="CH86" s="409" t="str">
        <f t="shared" si="206"/>
        <v>#</v>
      </c>
      <c r="CI86" s="7"/>
      <c r="CJ86" s="7"/>
      <c r="CK86" s="409" t="str">
        <f t="shared" si="226"/>
        <v> </v>
      </c>
      <c r="CL86" s="409" t="str">
        <f t="shared" si="227"/>
        <v> </v>
      </c>
      <c r="CM86" s="409" t="str">
        <f t="shared" si="228"/>
        <v> </v>
      </c>
      <c r="CN86" s="409" t="str">
        <f t="shared" si="229"/>
        <v> </v>
      </c>
      <c r="CO86" s="409" t="str">
        <f t="shared" si="230"/>
        <v> </v>
      </c>
      <c r="CP86" s="409" t="str">
        <f t="shared" si="231"/>
        <v> </v>
      </c>
      <c r="CQ86" s="409" t="str">
        <f t="shared" si="232"/>
        <v> </v>
      </c>
      <c r="CR86" s="409" t="str">
        <f t="shared" si="233"/>
        <v> </v>
      </c>
      <c r="CS86" s="409"/>
      <c r="CT86" s="409">
        <f t="shared" si="207"/>
        <v>0</v>
      </c>
      <c r="CU86" s="409">
        <f t="shared" si="208"/>
        <v>79</v>
      </c>
      <c r="CV86" s="372" t="str">
        <f t="shared" si="209"/>
        <v>24IT0081</v>
      </c>
      <c r="CW86" s="432" t="str">
        <f t="shared" si="210"/>
        <v>M S RAGHAVENDRA</v>
      </c>
      <c r="CX86" s="433" t="str">
        <f t="shared" si="159"/>
        <v>        </v>
      </c>
      <c r="CY86" s="409">
        <f t="shared" si="211"/>
        <v>0</v>
      </c>
      <c r="CZ86" s="7"/>
      <c r="DA86" s="409" t="str">
        <f t="shared" si="212"/>
        <v>#</v>
      </c>
      <c r="DB86" s="409">
        <f t="shared" si="213"/>
        <v>0</v>
      </c>
      <c r="DC86" s="7"/>
      <c r="DD86" s="7"/>
      <c r="DE86" s="7"/>
    </row>
    <row r="87" ht="24.75" customHeight="1" spans="1:109">
      <c r="A87" s="413">
        <v>80</v>
      </c>
      <c r="B87" s="790" t="s">
        <v>223</v>
      </c>
      <c r="C87" s="791" t="s">
        <v>224</v>
      </c>
      <c r="D87" s="787" t="s">
        <v>42</v>
      </c>
      <c r="E87" s="787" t="s">
        <v>55</v>
      </c>
      <c r="F87" s="810"/>
      <c r="G87" s="792" t="s">
        <v>58</v>
      </c>
      <c r="H87" s="793" t="s">
        <v>59</v>
      </c>
      <c r="I87" s="793" t="s">
        <v>58</v>
      </c>
      <c r="J87" s="793" t="s">
        <v>58</v>
      </c>
      <c r="K87" s="793" t="s">
        <v>61</v>
      </c>
      <c r="L87" s="793" t="s">
        <v>61</v>
      </c>
      <c r="M87" s="793" t="s">
        <v>58</v>
      </c>
      <c r="N87" s="807" t="s">
        <v>59</v>
      </c>
      <c r="O87" s="804">
        <f t="shared" si="214"/>
        <v>0</v>
      </c>
      <c r="P87" s="421"/>
      <c r="Q87" s="423">
        <f t="shared" si="161"/>
        <v>23</v>
      </c>
      <c r="R87" s="795">
        <v>8.52</v>
      </c>
      <c r="S87" s="425"/>
      <c r="T87" s="426"/>
      <c r="U87" s="427"/>
      <c r="V87" s="428" t="s">
        <v>62</v>
      </c>
      <c r="W87" s="429">
        <f t="shared" si="215"/>
        <v>10</v>
      </c>
      <c r="X87" s="429">
        <f t="shared" si="216"/>
        <v>7</v>
      </c>
      <c r="Y87" s="429">
        <f t="shared" si="217"/>
        <v>10</v>
      </c>
      <c r="Z87" s="429">
        <f t="shared" si="218"/>
        <v>10</v>
      </c>
      <c r="AA87" s="429">
        <f t="shared" si="219"/>
        <v>8</v>
      </c>
      <c r="AB87" s="429">
        <f t="shared" si="220"/>
        <v>8</v>
      </c>
      <c r="AC87" s="429">
        <f t="shared" si="221"/>
        <v>10</v>
      </c>
      <c r="AD87" s="429">
        <f t="shared" si="222"/>
        <v>7</v>
      </c>
      <c r="AE87" s="429"/>
      <c r="AF87" s="429"/>
      <c r="AG87" s="430">
        <f t="shared" si="223"/>
        <v>201</v>
      </c>
      <c r="AH87" s="430">
        <f t="shared" si="224"/>
        <v>23</v>
      </c>
      <c r="AI87" s="431">
        <f t="shared" si="162"/>
        <v>8.73913043478261</v>
      </c>
      <c r="AJ87" s="408" t="str">
        <f t="shared" si="225"/>
        <v>P</v>
      </c>
      <c r="AK87" s="408">
        <f t="shared" si="163"/>
        <v>0</v>
      </c>
      <c r="AL87" s="408">
        <f t="shared" si="164"/>
        <v>0</v>
      </c>
      <c r="AM87" s="408">
        <f t="shared" si="165"/>
        <v>0</v>
      </c>
      <c r="AN87" s="408">
        <f t="shared" si="166"/>
        <v>0</v>
      </c>
      <c r="AO87" s="408">
        <f t="shared" si="167"/>
        <v>0</v>
      </c>
      <c r="AP87" s="408">
        <f t="shared" si="168"/>
        <v>0</v>
      </c>
      <c r="AQ87" s="408">
        <f t="shared" si="169"/>
        <v>1</v>
      </c>
      <c r="AR87" s="6"/>
      <c r="AS87" s="408">
        <f t="shared" si="170"/>
        <v>0</v>
      </c>
      <c r="AT87" s="408">
        <f t="shared" si="171"/>
        <v>0</v>
      </c>
      <c r="AU87" s="408">
        <f t="shared" si="172"/>
        <v>0</v>
      </c>
      <c r="AV87" s="408">
        <f t="shared" si="173"/>
        <v>0</v>
      </c>
      <c r="AW87" s="408">
        <f t="shared" si="174"/>
        <v>0</v>
      </c>
      <c r="AX87" s="408">
        <f t="shared" si="175"/>
        <v>0</v>
      </c>
      <c r="AY87" s="408" t="str">
        <f t="shared" si="176"/>
        <v>P</v>
      </c>
      <c r="AZ87" s="409" t="str">
        <f t="shared" si="177"/>
        <v>DF</v>
      </c>
      <c r="BA87" s="409" t="str">
        <f t="shared" si="178"/>
        <v>DFT</v>
      </c>
      <c r="BB87" s="409" t="str">
        <f t="shared" si="179"/>
        <v>#</v>
      </c>
      <c r="BC87" s="409" t="str">
        <f t="shared" si="180"/>
        <v>#</v>
      </c>
      <c r="BD87" s="409" t="str">
        <f t="shared" si="181"/>
        <v>#</v>
      </c>
      <c r="BE87" s="409" t="str">
        <f t="shared" si="182"/>
        <v>P</v>
      </c>
      <c r="BF87" s="409"/>
      <c r="BG87" s="409" t="str">
        <f t="shared" si="183"/>
        <v>#</v>
      </c>
      <c r="BH87" s="409" t="str">
        <f t="shared" si="184"/>
        <v>#</v>
      </c>
      <c r="BI87" s="409" t="str">
        <f t="shared" si="185"/>
        <v>#</v>
      </c>
      <c r="BJ87" s="409">
        <f t="shared" si="186"/>
        <v>0</v>
      </c>
      <c r="BK87" s="409" t="str">
        <f t="shared" si="187"/>
        <v>#</v>
      </c>
      <c r="BL87" s="409">
        <f t="shared" si="188"/>
        <v>0</v>
      </c>
      <c r="BM87" s="7"/>
      <c r="BN87" s="7"/>
      <c r="BO87" s="7"/>
      <c r="BP87" s="409" t="str">
        <f t="shared" si="189"/>
        <v>#</v>
      </c>
      <c r="BQ87" s="409" t="str">
        <f t="shared" si="190"/>
        <v>#</v>
      </c>
      <c r="BR87" s="409" t="str">
        <f t="shared" si="191"/>
        <v>#</v>
      </c>
      <c r="BS87" s="409" t="str">
        <f t="shared" si="192"/>
        <v>P</v>
      </c>
      <c r="BT87" s="409" t="str">
        <f t="shared" si="193"/>
        <v>#</v>
      </c>
      <c r="BU87" s="409" t="str">
        <f t="shared" si="194"/>
        <v>#</v>
      </c>
      <c r="BV87" s="409" t="str">
        <f t="shared" si="195"/>
        <v>#</v>
      </c>
      <c r="BW87" s="409" t="str">
        <f t="shared" si="196"/>
        <v>#</v>
      </c>
      <c r="BX87" s="409"/>
      <c r="BY87" s="409" t="str">
        <f t="shared" si="197"/>
        <v>#</v>
      </c>
      <c r="BZ87" s="409" t="str">
        <f t="shared" si="198"/>
        <v>#</v>
      </c>
      <c r="CA87" s="409" t="str">
        <f t="shared" si="199"/>
        <v>#</v>
      </c>
      <c r="CB87" s="409">
        <f t="shared" si="200"/>
        <v>0</v>
      </c>
      <c r="CC87" s="409" t="str">
        <f t="shared" si="201"/>
        <v>#</v>
      </c>
      <c r="CD87" s="409" t="str">
        <f t="shared" si="202"/>
        <v>#</v>
      </c>
      <c r="CE87" s="409" t="str">
        <f t="shared" si="203"/>
        <v>#</v>
      </c>
      <c r="CF87" s="409" t="str">
        <f t="shared" si="204"/>
        <v>#</v>
      </c>
      <c r="CG87" s="409" t="str">
        <f t="shared" si="205"/>
        <v>#</v>
      </c>
      <c r="CH87" s="409">
        <f t="shared" si="206"/>
        <v>0</v>
      </c>
      <c r="CI87" s="7"/>
      <c r="CJ87" s="7"/>
      <c r="CK87" s="409" t="str">
        <f t="shared" si="226"/>
        <v> </v>
      </c>
      <c r="CL87" s="409" t="str">
        <f t="shared" si="227"/>
        <v> </v>
      </c>
      <c r="CM87" s="409" t="str">
        <f t="shared" si="228"/>
        <v> </v>
      </c>
      <c r="CN87" s="409" t="str">
        <f t="shared" si="229"/>
        <v> </v>
      </c>
      <c r="CO87" s="409" t="str">
        <f t="shared" si="230"/>
        <v> </v>
      </c>
      <c r="CP87" s="409" t="str">
        <f t="shared" si="231"/>
        <v> </v>
      </c>
      <c r="CQ87" s="409" t="str">
        <f t="shared" si="232"/>
        <v> </v>
      </c>
      <c r="CR87" s="409" t="str">
        <f t="shared" si="233"/>
        <v> </v>
      </c>
      <c r="CS87" s="409"/>
      <c r="CT87" s="409">
        <f t="shared" si="207"/>
        <v>0</v>
      </c>
      <c r="CU87" s="409">
        <f t="shared" si="208"/>
        <v>80</v>
      </c>
      <c r="CV87" s="372" t="str">
        <f t="shared" si="209"/>
        <v>24IT0082</v>
      </c>
      <c r="CW87" s="432" t="str">
        <f t="shared" si="210"/>
        <v>M SAI BALA</v>
      </c>
      <c r="CX87" s="433" t="str">
        <f t="shared" si="159"/>
        <v>        </v>
      </c>
      <c r="CY87" s="409">
        <f t="shared" si="211"/>
        <v>0</v>
      </c>
      <c r="CZ87" s="7"/>
      <c r="DA87" s="409" t="str">
        <f t="shared" si="212"/>
        <v>#</v>
      </c>
      <c r="DB87" s="409">
        <f t="shared" si="213"/>
        <v>0</v>
      </c>
      <c r="DC87" s="7"/>
      <c r="DD87" s="7"/>
      <c r="DE87" s="7"/>
    </row>
    <row r="88" ht="24.75" customHeight="1" spans="1:109">
      <c r="A88" s="413">
        <v>81</v>
      </c>
      <c r="B88" s="790" t="s">
        <v>225</v>
      </c>
      <c r="C88" s="791" t="s">
        <v>226</v>
      </c>
      <c r="D88" s="787" t="s">
        <v>41</v>
      </c>
      <c r="E88" s="787" t="s">
        <v>54</v>
      </c>
      <c r="F88" s="810"/>
      <c r="G88" s="792" t="s">
        <v>58</v>
      </c>
      <c r="H88" s="793" t="s">
        <v>61</v>
      </c>
      <c r="I88" s="793" t="s">
        <v>60</v>
      </c>
      <c r="J88" s="793" t="s">
        <v>58</v>
      </c>
      <c r="K88" s="793" t="s">
        <v>61</v>
      </c>
      <c r="L88" s="793" t="s">
        <v>61</v>
      </c>
      <c r="M88" s="793" t="s">
        <v>58</v>
      </c>
      <c r="N88" s="807" t="s">
        <v>61</v>
      </c>
      <c r="O88" s="804">
        <f t="shared" si="214"/>
        <v>0</v>
      </c>
      <c r="P88" s="421"/>
      <c r="Q88" s="423">
        <f t="shared" si="161"/>
        <v>23</v>
      </c>
      <c r="R88" s="795">
        <v>8.64</v>
      </c>
      <c r="S88" s="425"/>
      <c r="T88" s="426"/>
      <c r="U88" s="427"/>
      <c r="V88" s="428" t="s">
        <v>62</v>
      </c>
      <c r="W88" s="429">
        <f t="shared" si="215"/>
        <v>10</v>
      </c>
      <c r="X88" s="429">
        <f t="shared" si="216"/>
        <v>8</v>
      </c>
      <c r="Y88" s="429">
        <f t="shared" si="217"/>
        <v>9</v>
      </c>
      <c r="Z88" s="429">
        <f t="shared" si="218"/>
        <v>10</v>
      </c>
      <c r="AA88" s="429">
        <f t="shared" si="219"/>
        <v>8</v>
      </c>
      <c r="AB88" s="429">
        <f t="shared" si="220"/>
        <v>8</v>
      </c>
      <c r="AC88" s="429">
        <f t="shared" si="221"/>
        <v>10</v>
      </c>
      <c r="AD88" s="429">
        <f t="shared" si="222"/>
        <v>8</v>
      </c>
      <c r="AE88" s="429"/>
      <c r="AF88" s="429"/>
      <c r="AG88" s="430">
        <f t="shared" si="223"/>
        <v>204</v>
      </c>
      <c r="AH88" s="430">
        <f t="shared" si="224"/>
        <v>23</v>
      </c>
      <c r="AI88" s="431">
        <f t="shared" si="162"/>
        <v>8.8695652173913</v>
      </c>
      <c r="AJ88" s="408" t="str">
        <f t="shared" si="225"/>
        <v>P</v>
      </c>
      <c r="AK88" s="408">
        <f t="shared" si="163"/>
        <v>0</v>
      </c>
      <c r="AL88" s="408">
        <f t="shared" si="164"/>
        <v>0</v>
      </c>
      <c r="AM88" s="408">
        <f t="shared" si="165"/>
        <v>0</v>
      </c>
      <c r="AN88" s="408">
        <f t="shared" si="166"/>
        <v>0</v>
      </c>
      <c r="AO88" s="408">
        <f t="shared" si="167"/>
        <v>0</v>
      </c>
      <c r="AP88" s="408">
        <f t="shared" si="168"/>
        <v>0</v>
      </c>
      <c r="AQ88" s="408">
        <f t="shared" si="169"/>
        <v>1</v>
      </c>
      <c r="AR88" s="6"/>
      <c r="AS88" s="408">
        <f t="shared" si="170"/>
        <v>0</v>
      </c>
      <c r="AT88" s="408">
        <f t="shared" si="171"/>
        <v>0</v>
      </c>
      <c r="AU88" s="408">
        <f t="shared" si="172"/>
        <v>0</v>
      </c>
      <c r="AV88" s="408">
        <f t="shared" si="173"/>
        <v>0</v>
      </c>
      <c r="AW88" s="408">
        <f t="shared" si="174"/>
        <v>0</v>
      </c>
      <c r="AX88" s="408">
        <f t="shared" si="175"/>
        <v>0</v>
      </c>
      <c r="AY88" s="408" t="str">
        <f t="shared" si="176"/>
        <v>P</v>
      </c>
      <c r="AZ88" s="409" t="str">
        <f t="shared" si="177"/>
        <v>HM</v>
      </c>
      <c r="BA88" s="409" t="str">
        <f t="shared" si="178"/>
        <v>HMT</v>
      </c>
      <c r="BB88" s="409" t="str">
        <f t="shared" si="179"/>
        <v>P</v>
      </c>
      <c r="BC88" s="409" t="str">
        <f t="shared" si="180"/>
        <v>#</v>
      </c>
      <c r="BD88" s="409" t="str">
        <f t="shared" si="181"/>
        <v>#</v>
      </c>
      <c r="BE88" s="409" t="str">
        <f t="shared" si="182"/>
        <v>#</v>
      </c>
      <c r="BF88" s="409"/>
      <c r="BG88" s="409">
        <f t="shared" si="183"/>
        <v>0</v>
      </c>
      <c r="BH88" s="409" t="str">
        <f t="shared" si="184"/>
        <v>#</v>
      </c>
      <c r="BI88" s="409" t="str">
        <f t="shared" si="185"/>
        <v>#</v>
      </c>
      <c r="BJ88" s="409" t="str">
        <f t="shared" si="186"/>
        <v>#</v>
      </c>
      <c r="BK88" s="409">
        <f t="shared" si="187"/>
        <v>0</v>
      </c>
      <c r="BL88" s="409" t="str">
        <f t="shared" si="188"/>
        <v>#</v>
      </c>
      <c r="BM88" s="7"/>
      <c r="BN88" s="7"/>
      <c r="BO88" s="7"/>
      <c r="BP88" s="409" t="str">
        <f t="shared" si="189"/>
        <v>P</v>
      </c>
      <c r="BQ88" s="409" t="str">
        <f t="shared" si="190"/>
        <v>#</v>
      </c>
      <c r="BR88" s="409" t="str">
        <f t="shared" si="191"/>
        <v>#</v>
      </c>
      <c r="BS88" s="409" t="str">
        <f t="shared" si="192"/>
        <v>#</v>
      </c>
      <c r="BT88" s="409" t="str">
        <f t="shared" si="193"/>
        <v>#</v>
      </c>
      <c r="BU88" s="409" t="str">
        <f t="shared" si="194"/>
        <v>#</v>
      </c>
      <c r="BV88" s="409" t="str">
        <f t="shared" si="195"/>
        <v>#</v>
      </c>
      <c r="BW88" s="409" t="str">
        <f t="shared" si="196"/>
        <v>#</v>
      </c>
      <c r="BX88" s="409"/>
      <c r="BY88" s="409">
        <f t="shared" si="197"/>
        <v>0</v>
      </c>
      <c r="BZ88" s="409" t="str">
        <f t="shared" si="198"/>
        <v>#</v>
      </c>
      <c r="CA88" s="409" t="str">
        <f t="shared" si="199"/>
        <v>#</v>
      </c>
      <c r="CB88" s="409" t="str">
        <f t="shared" si="200"/>
        <v>#</v>
      </c>
      <c r="CC88" s="409" t="str">
        <f t="shared" si="201"/>
        <v>#</v>
      </c>
      <c r="CD88" s="409" t="str">
        <f t="shared" si="202"/>
        <v>#</v>
      </c>
      <c r="CE88" s="409" t="str">
        <f t="shared" si="203"/>
        <v>#</v>
      </c>
      <c r="CF88" s="409" t="str">
        <f t="shared" si="204"/>
        <v>#</v>
      </c>
      <c r="CG88" s="409">
        <f t="shared" si="205"/>
        <v>0</v>
      </c>
      <c r="CH88" s="409" t="str">
        <f t="shared" si="206"/>
        <v>#</v>
      </c>
      <c r="CI88" s="7"/>
      <c r="CJ88" s="7"/>
      <c r="CK88" s="409" t="str">
        <f t="shared" si="226"/>
        <v> </v>
      </c>
      <c r="CL88" s="409" t="str">
        <f t="shared" si="227"/>
        <v> </v>
      </c>
      <c r="CM88" s="409" t="str">
        <f t="shared" si="228"/>
        <v> </v>
      </c>
      <c r="CN88" s="409" t="str">
        <f t="shared" si="229"/>
        <v> </v>
      </c>
      <c r="CO88" s="409" t="str">
        <f t="shared" si="230"/>
        <v> </v>
      </c>
      <c r="CP88" s="409" t="str">
        <f t="shared" si="231"/>
        <v> </v>
      </c>
      <c r="CQ88" s="409" t="str">
        <f t="shared" si="232"/>
        <v> </v>
      </c>
      <c r="CR88" s="409" t="str">
        <f t="shared" si="233"/>
        <v> </v>
      </c>
      <c r="CS88" s="409"/>
      <c r="CT88" s="409">
        <f t="shared" si="207"/>
        <v>0</v>
      </c>
      <c r="CU88" s="409">
        <f t="shared" si="208"/>
        <v>81</v>
      </c>
      <c r="CV88" s="372" t="str">
        <f t="shared" si="209"/>
        <v>24IT0083</v>
      </c>
      <c r="CW88" s="432" t="str">
        <f t="shared" si="210"/>
        <v>MADHESH T</v>
      </c>
      <c r="CX88" s="433" t="str">
        <f t="shared" si="159"/>
        <v>        </v>
      </c>
      <c r="CY88" s="409">
        <f t="shared" si="211"/>
        <v>0</v>
      </c>
      <c r="CZ88" s="7"/>
      <c r="DA88" s="409">
        <f t="shared" si="212"/>
        <v>0</v>
      </c>
      <c r="DB88" s="409" t="str">
        <f t="shared" si="213"/>
        <v>#</v>
      </c>
      <c r="DC88" s="7"/>
      <c r="DD88" s="7"/>
      <c r="DE88" s="7"/>
    </row>
    <row r="89" ht="24.75" customHeight="1" spans="1:109">
      <c r="A89" s="413">
        <v>82</v>
      </c>
      <c r="B89" s="790" t="s">
        <v>227</v>
      </c>
      <c r="C89" s="791" t="s">
        <v>228</v>
      </c>
      <c r="D89" s="787" t="s">
        <v>42</v>
      </c>
      <c r="E89" s="787" t="s">
        <v>54</v>
      </c>
      <c r="F89" s="810"/>
      <c r="G89" s="792" t="s">
        <v>58</v>
      </c>
      <c r="H89" s="793" t="s">
        <v>69</v>
      </c>
      <c r="I89" s="793" t="s">
        <v>60</v>
      </c>
      <c r="J89" s="793" t="s">
        <v>60</v>
      </c>
      <c r="K89" s="793" t="s">
        <v>59</v>
      </c>
      <c r="L89" s="793" t="s">
        <v>59</v>
      </c>
      <c r="M89" s="793" t="s">
        <v>58</v>
      </c>
      <c r="N89" s="807" t="s">
        <v>59</v>
      </c>
      <c r="O89" s="804">
        <f t="shared" si="214"/>
        <v>0</v>
      </c>
      <c r="P89" s="421"/>
      <c r="Q89" s="423">
        <f t="shared" si="161"/>
        <v>23</v>
      </c>
      <c r="R89" s="794">
        <v>7.76</v>
      </c>
      <c r="S89" s="425"/>
      <c r="T89" s="426"/>
      <c r="U89" s="427"/>
      <c r="V89" s="428" t="s">
        <v>62</v>
      </c>
      <c r="W89" s="429">
        <f t="shared" si="215"/>
        <v>10</v>
      </c>
      <c r="X89" s="429">
        <f t="shared" si="216"/>
        <v>6</v>
      </c>
      <c r="Y89" s="429">
        <f t="shared" si="217"/>
        <v>9</v>
      </c>
      <c r="Z89" s="429">
        <f t="shared" si="218"/>
        <v>9</v>
      </c>
      <c r="AA89" s="429">
        <f t="shared" si="219"/>
        <v>7</v>
      </c>
      <c r="AB89" s="429">
        <f t="shared" si="220"/>
        <v>7</v>
      </c>
      <c r="AC89" s="429">
        <f t="shared" si="221"/>
        <v>10</v>
      </c>
      <c r="AD89" s="429">
        <f t="shared" si="222"/>
        <v>7</v>
      </c>
      <c r="AE89" s="429"/>
      <c r="AF89" s="429"/>
      <c r="AG89" s="430">
        <f t="shared" si="223"/>
        <v>185</v>
      </c>
      <c r="AH89" s="430">
        <f t="shared" si="224"/>
        <v>23</v>
      </c>
      <c r="AI89" s="431">
        <f t="shared" si="162"/>
        <v>8.04347826086956</v>
      </c>
      <c r="AJ89" s="408" t="str">
        <f t="shared" si="225"/>
        <v>P</v>
      </c>
      <c r="AK89" s="408">
        <f t="shared" si="163"/>
        <v>0</v>
      </c>
      <c r="AL89" s="408">
        <f t="shared" si="164"/>
        <v>0</v>
      </c>
      <c r="AM89" s="408">
        <f t="shared" si="165"/>
        <v>0</v>
      </c>
      <c r="AN89" s="408">
        <f t="shared" si="166"/>
        <v>0</v>
      </c>
      <c r="AO89" s="408">
        <f t="shared" si="167"/>
        <v>0</v>
      </c>
      <c r="AP89" s="408">
        <f t="shared" si="168"/>
        <v>0</v>
      </c>
      <c r="AQ89" s="408">
        <f t="shared" si="169"/>
        <v>1</v>
      </c>
      <c r="AR89" s="6"/>
      <c r="AS89" s="408">
        <f t="shared" si="170"/>
        <v>0</v>
      </c>
      <c r="AT89" s="408">
        <f t="shared" si="171"/>
        <v>0</v>
      </c>
      <c r="AU89" s="408">
        <f t="shared" si="172"/>
        <v>0</v>
      </c>
      <c r="AV89" s="408">
        <f t="shared" si="173"/>
        <v>0</v>
      </c>
      <c r="AW89" s="408">
        <f t="shared" si="174"/>
        <v>0</v>
      </c>
      <c r="AX89" s="408">
        <f t="shared" si="175"/>
        <v>0</v>
      </c>
      <c r="AY89" s="408" t="str">
        <f t="shared" si="176"/>
        <v>P</v>
      </c>
      <c r="AZ89" s="409" t="str">
        <f t="shared" si="177"/>
        <v>HF</v>
      </c>
      <c r="BA89" s="409" t="str">
        <f t="shared" si="178"/>
        <v>HFT</v>
      </c>
      <c r="BB89" s="409" t="str">
        <f t="shared" si="179"/>
        <v>#</v>
      </c>
      <c r="BC89" s="409" t="str">
        <f t="shared" si="180"/>
        <v>P</v>
      </c>
      <c r="BD89" s="409" t="str">
        <f t="shared" si="181"/>
        <v>#</v>
      </c>
      <c r="BE89" s="409" t="str">
        <f t="shared" si="182"/>
        <v>#</v>
      </c>
      <c r="BF89" s="409"/>
      <c r="BG89" s="409" t="str">
        <f t="shared" si="183"/>
        <v>#</v>
      </c>
      <c r="BH89" s="409">
        <f t="shared" si="184"/>
        <v>0</v>
      </c>
      <c r="BI89" s="409" t="str">
        <f t="shared" si="185"/>
        <v>#</v>
      </c>
      <c r="BJ89" s="409" t="str">
        <f t="shared" si="186"/>
        <v>#</v>
      </c>
      <c r="BK89" s="409" t="str">
        <f t="shared" si="187"/>
        <v>#</v>
      </c>
      <c r="BL89" s="409">
        <f t="shared" si="188"/>
        <v>0</v>
      </c>
      <c r="BM89" s="7"/>
      <c r="BN89" s="7"/>
      <c r="BO89" s="7"/>
      <c r="BP89" s="409" t="str">
        <f t="shared" si="189"/>
        <v>#</v>
      </c>
      <c r="BQ89" s="409" t="str">
        <f t="shared" si="190"/>
        <v>P</v>
      </c>
      <c r="BR89" s="409" t="str">
        <f t="shared" si="191"/>
        <v>#</v>
      </c>
      <c r="BS89" s="409" t="str">
        <f t="shared" si="192"/>
        <v>#</v>
      </c>
      <c r="BT89" s="409" t="str">
        <f t="shared" si="193"/>
        <v>#</v>
      </c>
      <c r="BU89" s="409" t="str">
        <f t="shared" si="194"/>
        <v>#</v>
      </c>
      <c r="BV89" s="409" t="str">
        <f t="shared" si="195"/>
        <v>#</v>
      </c>
      <c r="BW89" s="409" t="str">
        <f t="shared" si="196"/>
        <v>#</v>
      </c>
      <c r="BX89" s="409"/>
      <c r="BY89" s="409" t="str">
        <f t="shared" si="197"/>
        <v>#</v>
      </c>
      <c r="BZ89" s="409">
        <f t="shared" si="198"/>
        <v>0</v>
      </c>
      <c r="CA89" s="409" t="str">
        <f t="shared" si="199"/>
        <v>#</v>
      </c>
      <c r="CB89" s="409" t="str">
        <f t="shared" si="200"/>
        <v>#</v>
      </c>
      <c r="CC89" s="409" t="str">
        <f t="shared" si="201"/>
        <v>#</v>
      </c>
      <c r="CD89" s="409" t="str">
        <f t="shared" si="202"/>
        <v>#</v>
      </c>
      <c r="CE89" s="409" t="str">
        <f t="shared" si="203"/>
        <v>#</v>
      </c>
      <c r="CF89" s="409" t="str">
        <f t="shared" si="204"/>
        <v>#</v>
      </c>
      <c r="CG89" s="409" t="str">
        <f t="shared" si="205"/>
        <v>#</v>
      </c>
      <c r="CH89" s="409">
        <f t="shared" si="206"/>
        <v>0</v>
      </c>
      <c r="CI89" s="7"/>
      <c r="CJ89" s="7"/>
      <c r="CK89" s="409" t="str">
        <f t="shared" si="226"/>
        <v> </v>
      </c>
      <c r="CL89" s="409" t="str">
        <f t="shared" si="227"/>
        <v> </v>
      </c>
      <c r="CM89" s="409" t="str">
        <f t="shared" si="228"/>
        <v> </v>
      </c>
      <c r="CN89" s="409" t="str">
        <f t="shared" si="229"/>
        <v> </v>
      </c>
      <c r="CO89" s="409" t="str">
        <f t="shared" si="230"/>
        <v> </v>
      </c>
      <c r="CP89" s="409" t="str">
        <f t="shared" si="231"/>
        <v> </v>
      </c>
      <c r="CQ89" s="409" t="str">
        <f t="shared" si="232"/>
        <v> </v>
      </c>
      <c r="CR89" s="409" t="str">
        <f t="shared" si="233"/>
        <v> </v>
      </c>
      <c r="CS89" s="409"/>
      <c r="CT89" s="409">
        <f t="shared" si="207"/>
        <v>0</v>
      </c>
      <c r="CU89" s="409">
        <f t="shared" si="208"/>
        <v>82</v>
      </c>
      <c r="CV89" s="372" t="str">
        <f t="shared" si="209"/>
        <v>24IT0084</v>
      </c>
      <c r="CW89" s="432" t="str">
        <f t="shared" si="210"/>
        <v>MAHALAKSHMI A R</v>
      </c>
      <c r="CX89" s="433" t="str">
        <f t="shared" si="159"/>
        <v>        </v>
      </c>
      <c r="CY89" s="409">
        <f t="shared" si="211"/>
        <v>0</v>
      </c>
      <c r="CZ89" s="7"/>
      <c r="DA89" s="409">
        <f t="shared" si="212"/>
        <v>0</v>
      </c>
      <c r="DB89" s="409" t="str">
        <f t="shared" si="213"/>
        <v>#</v>
      </c>
      <c r="DC89" s="7"/>
      <c r="DD89" s="7"/>
      <c r="DE89" s="7"/>
    </row>
    <row r="90" ht="24.75" customHeight="1" spans="1:109">
      <c r="A90" s="413">
        <v>83</v>
      </c>
      <c r="B90" s="790" t="s">
        <v>229</v>
      </c>
      <c r="C90" s="791" t="s">
        <v>230</v>
      </c>
      <c r="D90" s="787" t="s">
        <v>41</v>
      </c>
      <c r="E90" s="787" t="s">
        <v>55</v>
      </c>
      <c r="F90" s="810"/>
      <c r="G90" s="792" t="s">
        <v>231</v>
      </c>
      <c r="H90" s="793" t="s">
        <v>231</v>
      </c>
      <c r="I90" s="793" t="s">
        <v>231</v>
      </c>
      <c r="J90" s="793" t="s">
        <v>231</v>
      </c>
      <c r="K90" s="793" t="s">
        <v>231</v>
      </c>
      <c r="L90" s="793" t="s">
        <v>231</v>
      </c>
      <c r="M90" s="793" t="s">
        <v>231</v>
      </c>
      <c r="N90" s="807" t="s">
        <v>231</v>
      </c>
      <c r="O90" s="804">
        <f t="shared" si="214"/>
        <v>0</v>
      </c>
      <c r="P90" s="421"/>
      <c r="Q90" s="423">
        <f t="shared" si="161"/>
        <v>0</v>
      </c>
      <c r="R90" s="794">
        <v>8</v>
      </c>
      <c r="S90" s="425"/>
      <c r="T90" s="426"/>
      <c r="U90" s="427"/>
      <c r="V90" s="428" t="s">
        <v>62</v>
      </c>
      <c r="W90" s="429">
        <f t="shared" si="215"/>
        <v>0</v>
      </c>
      <c r="X90" s="429">
        <f t="shared" si="216"/>
        <v>0</v>
      </c>
      <c r="Y90" s="429">
        <f t="shared" si="217"/>
        <v>0</v>
      </c>
      <c r="Z90" s="429">
        <f t="shared" si="218"/>
        <v>0</v>
      </c>
      <c r="AA90" s="429">
        <f t="shared" si="219"/>
        <v>0</v>
      </c>
      <c r="AB90" s="429">
        <f t="shared" si="220"/>
        <v>0</v>
      </c>
      <c r="AC90" s="429">
        <f t="shared" si="221"/>
        <v>0</v>
      </c>
      <c r="AD90" s="429">
        <f t="shared" si="222"/>
        <v>0</v>
      </c>
      <c r="AE90" s="429"/>
      <c r="AF90" s="429"/>
      <c r="AG90" s="430">
        <f t="shared" si="223"/>
        <v>0</v>
      </c>
      <c r="AH90" s="430">
        <f t="shared" si="224"/>
        <v>0</v>
      </c>
      <c r="AI90" s="431">
        <f t="shared" si="162"/>
        <v>0</v>
      </c>
      <c r="AJ90" s="408" t="str">
        <f t="shared" si="225"/>
        <v>F</v>
      </c>
      <c r="AK90" s="408">
        <f t="shared" si="163"/>
        <v>0</v>
      </c>
      <c r="AL90" s="408">
        <f t="shared" si="164"/>
        <v>0</v>
      </c>
      <c r="AM90" s="408">
        <f t="shared" si="165"/>
        <v>0</v>
      </c>
      <c r="AN90" s="408">
        <f t="shared" si="166"/>
        <v>0</v>
      </c>
      <c r="AO90" s="408">
        <f t="shared" si="167"/>
        <v>0</v>
      </c>
      <c r="AP90" s="408">
        <f t="shared" si="168"/>
        <v>0</v>
      </c>
      <c r="AQ90" s="408">
        <f t="shared" si="169"/>
        <v>1</v>
      </c>
      <c r="AR90" s="6"/>
      <c r="AS90" s="408">
        <f t="shared" si="170"/>
        <v>0</v>
      </c>
      <c r="AT90" s="408">
        <f t="shared" si="171"/>
        <v>0</v>
      </c>
      <c r="AU90" s="408">
        <f t="shared" si="172"/>
        <v>0</v>
      </c>
      <c r="AV90" s="408">
        <f t="shared" si="173"/>
        <v>0</v>
      </c>
      <c r="AW90" s="408">
        <f t="shared" si="174"/>
        <v>0</v>
      </c>
      <c r="AX90" s="408">
        <f t="shared" si="175"/>
        <v>0</v>
      </c>
      <c r="AY90" s="408" t="str">
        <f t="shared" si="176"/>
        <v>F</v>
      </c>
      <c r="AZ90" s="409" t="str">
        <f t="shared" si="177"/>
        <v>DM</v>
      </c>
      <c r="BA90" s="409" t="str">
        <f t="shared" si="178"/>
        <v>DMT</v>
      </c>
      <c r="BB90" s="409" t="str">
        <f t="shared" si="179"/>
        <v>#</v>
      </c>
      <c r="BC90" s="409" t="str">
        <f t="shared" si="180"/>
        <v>#</v>
      </c>
      <c r="BD90" s="409" t="str">
        <f t="shared" si="181"/>
        <v>F</v>
      </c>
      <c r="BE90" s="409" t="str">
        <f t="shared" si="182"/>
        <v>#</v>
      </c>
      <c r="BF90" s="409"/>
      <c r="BG90" s="409" t="str">
        <f t="shared" si="183"/>
        <v>#</v>
      </c>
      <c r="BH90" s="409" t="str">
        <f t="shared" si="184"/>
        <v>#</v>
      </c>
      <c r="BI90" s="409">
        <f t="shared" si="185"/>
        <v>0</v>
      </c>
      <c r="BJ90" s="409" t="str">
        <f t="shared" si="186"/>
        <v>#</v>
      </c>
      <c r="BK90" s="409">
        <f t="shared" si="187"/>
        <v>0</v>
      </c>
      <c r="BL90" s="409" t="str">
        <f t="shared" si="188"/>
        <v>#</v>
      </c>
      <c r="BM90" s="7"/>
      <c r="BN90" s="7"/>
      <c r="BO90" s="7"/>
      <c r="BP90" s="409" t="str">
        <f t="shared" si="189"/>
        <v>#</v>
      </c>
      <c r="BQ90" s="409" t="str">
        <f t="shared" si="190"/>
        <v>#</v>
      </c>
      <c r="BR90" s="409" t="str">
        <f t="shared" si="191"/>
        <v>F</v>
      </c>
      <c r="BS90" s="409" t="str">
        <f t="shared" si="192"/>
        <v>#</v>
      </c>
      <c r="BT90" s="409" t="str">
        <f t="shared" si="193"/>
        <v>#</v>
      </c>
      <c r="BU90" s="409" t="str">
        <f t="shared" si="194"/>
        <v>#</v>
      </c>
      <c r="BV90" s="409" t="str">
        <f t="shared" si="195"/>
        <v>#</v>
      </c>
      <c r="BW90" s="409" t="str">
        <f t="shared" si="196"/>
        <v>#</v>
      </c>
      <c r="BX90" s="409"/>
      <c r="BY90" s="409" t="str">
        <f t="shared" si="197"/>
        <v>#</v>
      </c>
      <c r="BZ90" s="409" t="str">
        <f t="shared" si="198"/>
        <v>#</v>
      </c>
      <c r="CA90" s="409">
        <f t="shared" si="199"/>
        <v>0</v>
      </c>
      <c r="CB90" s="409" t="str">
        <f t="shared" si="200"/>
        <v>#</v>
      </c>
      <c r="CC90" s="409" t="str">
        <f t="shared" si="201"/>
        <v>#</v>
      </c>
      <c r="CD90" s="409" t="str">
        <f t="shared" si="202"/>
        <v>#</v>
      </c>
      <c r="CE90" s="409" t="str">
        <f t="shared" si="203"/>
        <v>#</v>
      </c>
      <c r="CF90" s="409" t="str">
        <f t="shared" si="204"/>
        <v>#</v>
      </c>
      <c r="CG90" s="409">
        <f t="shared" si="205"/>
        <v>0</v>
      </c>
      <c r="CH90" s="409" t="str">
        <f t="shared" si="206"/>
        <v>#</v>
      </c>
      <c r="CI90" s="7"/>
      <c r="CJ90" s="7"/>
      <c r="CK90" s="409" t="str">
        <f t="shared" si="226"/>
        <v>EEP,</v>
      </c>
      <c r="CL90" s="409" t="str">
        <f t="shared" si="227"/>
        <v>POC,</v>
      </c>
      <c r="CM90" s="409" t="str">
        <f t="shared" si="228"/>
        <v>DAV,</v>
      </c>
      <c r="CN90" s="409" t="str">
        <f t="shared" si="229"/>
        <v>EP,</v>
      </c>
      <c r="CO90" s="409" t="str">
        <f t="shared" si="230"/>
        <v>MAD,</v>
      </c>
      <c r="CP90" s="409" t="str">
        <f t="shared" si="231"/>
        <v>CCP,</v>
      </c>
      <c r="CQ90" s="409" t="str">
        <f t="shared" si="232"/>
        <v>UIUX,</v>
      </c>
      <c r="CR90" s="409" t="str">
        <f t="shared" si="233"/>
        <v>DEV,</v>
      </c>
      <c r="CS90" s="409"/>
      <c r="CT90" s="409">
        <f t="shared" si="207"/>
        <v>0</v>
      </c>
      <c r="CU90" s="409">
        <f t="shared" si="208"/>
        <v>83</v>
      </c>
      <c r="CV90" s="372" t="str">
        <f t="shared" si="209"/>
        <v>24IT0085</v>
      </c>
      <c r="CW90" s="432" t="str">
        <f t="shared" si="210"/>
        <v>MANIKANDAN M</v>
      </c>
      <c r="CX90" s="433" t="str">
        <f t="shared" si="159"/>
        <v>EEP,POC,DAV,EP,MAD,CCP,UIUX,DEV,</v>
      </c>
      <c r="CY90" s="409">
        <f t="shared" si="211"/>
        <v>0</v>
      </c>
      <c r="CZ90" s="7"/>
      <c r="DA90" s="409" t="str">
        <f t="shared" si="212"/>
        <v>#</v>
      </c>
      <c r="DB90" s="409">
        <f t="shared" si="213"/>
        <v>0</v>
      </c>
      <c r="DC90" s="7"/>
      <c r="DD90" s="7"/>
      <c r="DE90" s="7"/>
    </row>
    <row r="91" ht="24.75" customHeight="1" spans="1:109">
      <c r="A91" s="413">
        <v>84</v>
      </c>
      <c r="B91" s="790" t="s">
        <v>232</v>
      </c>
      <c r="C91" s="791" t="s">
        <v>233</v>
      </c>
      <c r="D91" s="787" t="s">
        <v>42</v>
      </c>
      <c r="E91" s="787" t="s">
        <v>54</v>
      </c>
      <c r="F91" s="810"/>
      <c r="G91" s="792" t="s">
        <v>58</v>
      </c>
      <c r="H91" s="793" t="s">
        <v>59</v>
      </c>
      <c r="I91" s="793" t="s">
        <v>60</v>
      </c>
      <c r="J91" s="793" t="s">
        <v>60</v>
      </c>
      <c r="K91" s="793" t="s">
        <v>59</v>
      </c>
      <c r="L91" s="793" t="s">
        <v>59</v>
      </c>
      <c r="M91" s="793" t="s">
        <v>58</v>
      </c>
      <c r="N91" s="807" t="s">
        <v>61</v>
      </c>
      <c r="O91" s="804">
        <f t="shared" si="214"/>
        <v>0</v>
      </c>
      <c r="P91" s="421"/>
      <c r="Q91" s="423">
        <f t="shared" si="161"/>
        <v>23</v>
      </c>
      <c r="R91" s="794">
        <v>8.04</v>
      </c>
      <c r="S91" s="425"/>
      <c r="T91" s="426"/>
      <c r="U91" s="427"/>
      <c r="V91" s="428" t="s">
        <v>62</v>
      </c>
      <c r="W91" s="429">
        <f t="shared" si="215"/>
        <v>10</v>
      </c>
      <c r="X91" s="429">
        <f t="shared" si="216"/>
        <v>7</v>
      </c>
      <c r="Y91" s="429">
        <f t="shared" si="217"/>
        <v>9</v>
      </c>
      <c r="Z91" s="429">
        <f t="shared" si="218"/>
        <v>9</v>
      </c>
      <c r="AA91" s="429">
        <f t="shared" si="219"/>
        <v>7</v>
      </c>
      <c r="AB91" s="429">
        <f t="shared" si="220"/>
        <v>7</v>
      </c>
      <c r="AC91" s="429">
        <f t="shared" si="221"/>
        <v>10</v>
      </c>
      <c r="AD91" s="429">
        <f t="shared" si="222"/>
        <v>8</v>
      </c>
      <c r="AE91" s="429"/>
      <c r="AF91" s="429"/>
      <c r="AG91" s="430">
        <f t="shared" si="223"/>
        <v>192</v>
      </c>
      <c r="AH91" s="430">
        <f t="shared" si="224"/>
        <v>23</v>
      </c>
      <c r="AI91" s="431">
        <f t="shared" si="162"/>
        <v>8.34782608695652</v>
      </c>
      <c r="AJ91" s="408" t="str">
        <f t="shared" si="225"/>
        <v>P</v>
      </c>
      <c r="AK91" s="408">
        <f t="shared" si="163"/>
        <v>0</v>
      </c>
      <c r="AL91" s="408">
        <f t="shared" si="164"/>
        <v>0</v>
      </c>
      <c r="AM91" s="408">
        <f t="shared" si="165"/>
        <v>0</v>
      </c>
      <c r="AN91" s="408">
        <f t="shared" si="166"/>
        <v>0</v>
      </c>
      <c r="AO91" s="408">
        <f t="shared" si="167"/>
        <v>0</v>
      </c>
      <c r="AP91" s="408">
        <f t="shared" si="168"/>
        <v>0</v>
      </c>
      <c r="AQ91" s="408">
        <f t="shared" si="169"/>
        <v>1</v>
      </c>
      <c r="AR91" s="6"/>
      <c r="AS91" s="408">
        <f t="shared" si="170"/>
        <v>0</v>
      </c>
      <c r="AT91" s="408">
        <f t="shared" si="171"/>
        <v>0</v>
      </c>
      <c r="AU91" s="408">
        <f t="shared" si="172"/>
        <v>0</v>
      </c>
      <c r="AV91" s="408">
        <f t="shared" si="173"/>
        <v>0</v>
      </c>
      <c r="AW91" s="408">
        <f t="shared" si="174"/>
        <v>0</v>
      </c>
      <c r="AX91" s="408">
        <f t="shared" si="175"/>
        <v>0</v>
      </c>
      <c r="AY91" s="408" t="str">
        <f t="shared" si="176"/>
        <v>P</v>
      </c>
      <c r="AZ91" s="409" t="str">
        <f t="shared" si="177"/>
        <v>HF</v>
      </c>
      <c r="BA91" s="409" t="str">
        <f t="shared" si="178"/>
        <v>HFT</v>
      </c>
      <c r="BB91" s="409" t="str">
        <f t="shared" si="179"/>
        <v>#</v>
      </c>
      <c r="BC91" s="409" t="str">
        <f t="shared" si="180"/>
        <v>P</v>
      </c>
      <c r="BD91" s="409" t="str">
        <f t="shared" si="181"/>
        <v>#</v>
      </c>
      <c r="BE91" s="409" t="str">
        <f t="shared" si="182"/>
        <v>#</v>
      </c>
      <c r="BF91" s="409"/>
      <c r="BG91" s="409" t="str">
        <f t="shared" si="183"/>
        <v>#</v>
      </c>
      <c r="BH91" s="409">
        <f t="shared" si="184"/>
        <v>0</v>
      </c>
      <c r="BI91" s="409" t="str">
        <f t="shared" si="185"/>
        <v>#</v>
      </c>
      <c r="BJ91" s="409" t="str">
        <f t="shared" si="186"/>
        <v>#</v>
      </c>
      <c r="BK91" s="409" t="str">
        <f t="shared" si="187"/>
        <v>#</v>
      </c>
      <c r="BL91" s="409">
        <f t="shared" si="188"/>
        <v>0</v>
      </c>
      <c r="BM91" s="7"/>
      <c r="BN91" s="7"/>
      <c r="BO91" s="7"/>
      <c r="BP91" s="409" t="str">
        <f t="shared" si="189"/>
        <v>#</v>
      </c>
      <c r="BQ91" s="409" t="str">
        <f t="shared" si="190"/>
        <v>P</v>
      </c>
      <c r="BR91" s="409" t="str">
        <f t="shared" si="191"/>
        <v>#</v>
      </c>
      <c r="BS91" s="409" t="str">
        <f t="shared" si="192"/>
        <v>#</v>
      </c>
      <c r="BT91" s="409" t="str">
        <f t="shared" si="193"/>
        <v>#</v>
      </c>
      <c r="BU91" s="409" t="str">
        <f t="shared" si="194"/>
        <v>#</v>
      </c>
      <c r="BV91" s="409" t="str">
        <f t="shared" si="195"/>
        <v>#</v>
      </c>
      <c r="BW91" s="409" t="str">
        <f t="shared" si="196"/>
        <v>#</v>
      </c>
      <c r="BX91" s="409"/>
      <c r="BY91" s="409" t="str">
        <f t="shared" si="197"/>
        <v>#</v>
      </c>
      <c r="BZ91" s="409">
        <f t="shared" si="198"/>
        <v>0</v>
      </c>
      <c r="CA91" s="409" t="str">
        <f t="shared" si="199"/>
        <v>#</v>
      </c>
      <c r="CB91" s="409" t="str">
        <f t="shared" si="200"/>
        <v>#</v>
      </c>
      <c r="CC91" s="409" t="str">
        <f t="shared" si="201"/>
        <v>#</v>
      </c>
      <c r="CD91" s="409" t="str">
        <f t="shared" si="202"/>
        <v>#</v>
      </c>
      <c r="CE91" s="409" t="str">
        <f t="shared" si="203"/>
        <v>#</v>
      </c>
      <c r="CF91" s="409" t="str">
        <f t="shared" si="204"/>
        <v>#</v>
      </c>
      <c r="CG91" s="409" t="str">
        <f t="shared" si="205"/>
        <v>#</v>
      </c>
      <c r="CH91" s="409">
        <f t="shared" si="206"/>
        <v>0</v>
      </c>
      <c r="CI91" s="7"/>
      <c r="CJ91" s="7"/>
      <c r="CK91" s="409" t="str">
        <f t="shared" si="226"/>
        <v> </v>
      </c>
      <c r="CL91" s="409" t="str">
        <f t="shared" si="227"/>
        <v> </v>
      </c>
      <c r="CM91" s="409" t="str">
        <f t="shared" si="228"/>
        <v> </v>
      </c>
      <c r="CN91" s="409" t="str">
        <f t="shared" si="229"/>
        <v> </v>
      </c>
      <c r="CO91" s="409" t="str">
        <f t="shared" si="230"/>
        <v> </v>
      </c>
      <c r="CP91" s="409" t="str">
        <f t="shared" si="231"/>
        <v> </v>
      </c>
      <c r="CQ91" s="409" t="str">
        <f t="shared" si="232"/>
        <v> </v>
      </c>
      <c r="CR91" s="409" t="str">
        <f t="shared" si="233"/>
        <v> </v>
      </c>
      <c r="CS91" s="409"/>
      <c r="CT91" s="409">
        <f t="shared" si="207"/>
        <v>0</v>
      </c>
      <c r="CU91" s="409">
        <f t="shared" si="208"/>
        <v>84</v>
      </c>
      <c r="CV91" s="372" t="str">
        <f t="shared" si="209"/>
        <v>24IT0086</v>
      </c>
      <c r="CW91" s="432" t="str">
        <f t="shared" si="210"/>
        <v>MAUREEN VARSHA THOMAS</v>
      </c>
      <c r="CX91" s="433" t="str">
        <f t="shared" si="159"/>
        <v>        </v>
      </c>
      <c r="CY91" s="409">
        <f t="shared" si="211"/>
        <v>0</v>
      </c>
      <c r="CZ91" s="7"/>
      <c r="DA91" s="409">
        <f t="shared" si="212"/>
        <v>0</v>
      </c>
      <c r="DB91" s="409" t="str">
        <f t="shared" si="213"/>
        <v>#</v>
      </c>
      <c r="DC91" s="7"/>
      <c r="DD91" s="7"/>
      <c r="DE91" s="7"/>
    </row>
    <row r="92" ht="24.75" customHeight="1" spans="1:109">
      <c r="A92" s="413">
        <v>85</v>
      </c>
      <c r="B92" s="790" t="s">
        <v>234</v>
      </c>
      <c r="C92" s="791" t="s">
        <v>235</v>
      </c>
      <c r="D92" s="787" t="s">
        <v>42</v>
      </c>
      <c r="E92" s="787" t="s">
        <v>55</v>
      </c>
      <c r="F92" s="810"/>
      <c r="G92" s="792" t="s">
        <v>58</v>
      </c>
      <c r="H92" s="793" t="s">
        <v>61</v>
      </c>
      <c r="I92" s="793" t="s">
        <v>60</v>
      </c>
      <c r="J92" s="793" t="s">
        <v>60</v>
      </c>
      <c r="K92" s="793" t="s">
        <v>61</v>
      </c>
      <c r="L92" s="793" t="s">
        <v>61</v>
      </c>
      <c r="M92" s="793" t="s">
        <v>58</v>
      </c>
      <c r="N92" s="807" t="s">
        <v>59</v>
      </c>
      <c r="O92" s="804">
        <f t="shared" si="214"/>
        <v>0</v>
      </c>
      <c r="P92" s="421"/>
      <c r="Q92" s="423">
        <f t="shared" si="161"/>
        <v>23</v>
      </c>
      <c r="R92" s="794">
        <v>8.32</v>
      </c>
      <c r="S92" s="425"/>
      <c r="T92" s="426"/>
      <c r="U92" s="427"/>
      <c r="V92" s="428" t="s">
        <v>62</v>
      </c>
      <c r="W92" s="429">
        <f t="shared" si="215"/>
        <v>10</v>
      </c>
      <c r="X92" s="429">
        <f t="shared" si="216"/>
        <v>8</v>
      </c>
      <c r="Y92" s="429">
        <f t="shared" si="217"/>
        <v>9</v>
      </c>
      <c r="Z92" s="429">
        <f t="shared" si="218"/>
        <v>9</v>
      </c>
      <c r="AA92" s="429">
        <f t="shared" si="219"/>
        <v>8</v>
      </c>
      <c r="AB92" s="429">
        <f t="shared" si="220"/>
        <v>8</v>
      </c>
      <c r="AC92" s="429">
        <f t="shared" si="221"/>
        <v>10</v>
      </c>
      <c r="AD92" s="429">
        <f t="shared" si="222"/>
        <v>7</v>
      </c>
      <c r="AE92" s="429"/>
      <c r="AF92" s="429"/>
      <c r="AG92" s="430">
        <f t="shared" si="223"/>
        <v>197</v>
      </c>
      <c r="AH92" s="430">
        <f t="shared" si="224"/>
        <v>23</v>
      </c>
      <c r="AI92" s="431">
        <f t="shared" si="162"/>
        <v>8.56521739130435</v>
      </c>
      <c r="AJ92" s="408" t="str">
        <f t="shared" si="225"/>
        <v>P</v>
      </c>
      <c r="AK92" s="408">
        <f t="shared" si="163"/>
        <v>0</v>
      </c>
      <c r="AL92" s="408">
        <f t="shared" si="164"/>
        <v>0</v>
      </c>
      <c r="AM92" s="408">
        <f t="shared" si="165"/>
        <v>0</v>
      </c>
      <c r="AN92" s="408">
        <f t="shared" si="166"/>
        <v>0</v>
      </c>
      <c r="AO92" s="408">
        <f t="shared" si="167"/>
        <v>0</v>
      </c>
      <c r="AP92" s="408">
        <f t="shared" si="168"/>
        <v>0</v>
      </c>
      <c r="AQ92" s="408">
        <f t="shared" si="169"/>
        <v>1</v>
      </c>
      <c r="AR92" s="6"/>
      <c r="AS92" s="408">
        <f t="shared" si="170"/>
        <v>0</v>
      </c>
      <c r="AT92" s="408">
        <f t="shared" si="171"/>
        <v>0</v>
      </c>
      <c r="AU92" s="408">
        <f t="shared" si="172"/>
        <v>0</v>
      </c>
      <c r="AV92" s="408">
        <f t="shared" si="173"/>
        <v>0</v>
      </c>
      <c r="AW92" s="408">
        <f t="shared" si="174"/>
        <v>0</v>
      </c>
      <c r="AX92" s="408">
        <f t="shared" si="175"/>
        <v>0</v>
      </c>
      <c r="AY92" s="408" t="str">
        <f t="shared" si="176"/>
        <v>P</v>
      </c>
      <c r="AZ92" s="409" t="str">
        <f t="shared" si="177"/>
        <v>DF</v>
      </c>
      <c r="BA92" s="409" t="str">
        <f t="shared" si="178"/>
        <v>DFT</v>
      </c>
      <c r="BB92" s="409" t="str">
        <f t="shared" si="179"/>
        <v>#</v>
      </c>
      <c r="BC92" s="409" t="str">
        <f t="shared" si="180"/>
        <v>#</v>
      </c>
      <c r="BD92" s="409" t="str">
        <f t="shared" si="181"/>
        <v>#</v>
      </c>
      <c r="BE92" s="409" t="str">
        <f t="shared" si="182"/>
        <v>P</v>
      </c>
      <c r="BF92" s="409"/>
      <c r="BG92" s="409" t="str">
        <f t="shared" si="183"/>
        <v>#</v>
      </c>
      <c r="BH92" s="409" t="str">
        <f t="shared" si="184"/>
        <v>#</v>
      </c>
      <c r="BI92" s="409" t="str">
        <f t="shared" si="185"/>
        <v>#</v>
      </c>
      <c r="BJ92" s="409">
        <f t="shared" si="186"/>
        <v>0</v>
      </c>
      <c r="BK92" s="409" t="str">
        <f t="shared" si="187"/>
        <v>#</v>
      </c>
      <c r="BL92" s="409">
        <f t="shared" si="188"/>
        <v>0</v>
      </c>
      <c r="BM92" s="7"/>
      <c r="BN92" s="7"/>
      <c r="BO92" s="7"/>
      <c r="BP92" s="409" t="str">
        <f t="shared" si="189"/>
        <v>#</v>
      </c>
      <c r="BQ92" s="409" t="str">
        <f t="shared" si="190"/>
        <v>#</v>
      </c>
      <c r="BR92" s="409" t="str">
        <f t="shared" si="191"/>
        <v>#</v>
      </c>
      <c r="BS92" s="409" t="str">
        <f t="shared" si="192"/>
        <v>P</v>
      </c>
      <c r="BT92" s="409" t="str">
        <f t="shared" si="193"/>
        <v>#</v>
      </c>
      <c r="BU92" s="409" t="str">
        <f t="shared" si="194"/>
        <v>#</v>
      </c>
      <c r="BV92" s="409" t="str">
        <f t="shared" si="195"/>
        <v>#</v>
      </c>
      <c r="BW92" s="409" t="str">
        <f t="shared" si="196"/>
        <v>#</v>
      </c>
      <c r="BX92" s="409"/>
      <c r="BY92" s="409" t="str">
        <f t="shared" si="197"/>
        <v>#</v>
      </c>
      <c r="BZ92" s="409" t="str">
        <f t="shared" si="198"/>
        <v>#</v>
      </c>
      <c r="CA92" s="409" t="str">
        <f t="shared" si="199"/>
        <v>#</v>
      </c>
      <c r="CB92" s="409">
        <f t="shared" si="200"/>
        <v>0</v>
      </c>
      <c r="CC92" s="409" t="str">
        <f t="shared" si="201"/>
        <v>#</v>
      </c>
      <c r="CD92" s="409" t="str">
        <f t="shared" si="202"/>
        <v>#</v>
      </c>
      <c r="CE92" s="409" t="str">
        <f t="shared" si="203"/>
        <v>#</v>
      </c>
      <c r="CF92" s="409" t="str">
        <f t="shared" si="204"/>
        <v>#</v>
      </c>
      <c r="CG92" s="409" t="str">
        <f t="shared" si="205"/>
        <v>#</v>
      </c>
      <c r="CH92" s="409">
        <f t="shared" si="206"/>
        <v>0</v>
      </c>
      <c r="CI92" s="7"/>
      <c r="CJ92" s="7"/>
      <c r="CK92" s="409" t="str">
        <f t="shared" si="226"/>
        <v> </v>
      </c>
      <c r="CL92" s="409" t="str">
        <f t="shared" si="227"/>
        <v> </v>
      </c>
      <c r="CM92" s="409" t="str">
        <f t="shared" si="228"/>
        <v> </v>
      </c>
      <c r="CN92" s="409" t="str">
        <f t="shared" si="229"/>
        <v> </v>
      </c>
      <c r="CO92" s="409" t="str">
        <f t="shared" si="230"/>
        <v> </v>
      </c>
      <c r="CP92" s="409" t="str">
        <f t="shared" si="231"/>
        <v> </v>
      </c>
      <c r="CQ92" s="409" t="str">
        <f t="shared" si="232"/>
        <v> </v>
      </c>
      <c r="CR92" s="409" t="str">
        <f t="shared" si="233"/>
        <v> </v>
      </c>
      <c r="CS92" s="409"/>
      <c r="CT92" s="409">
        <f t="shared" si="207"/>
        <v>0</v>
      </c>
      <c r="CU92" s="409">
        <f t="shared" si="208"/>
        <v>85</v>
      </c>
      <c r="CV92" s="372" t="str">
        <f t="shared" si="209"/>
        <v>24IT0087</v>
      </c>
      <c r="CW92" s="432" t="str">
        <f t="shared" si="210"/>
        <v>MEGHAA K V</v>
      </c>
      <c r="CX92" s="433" t="str">
        <f t="shared" si="159"/>
        <v>        </v>
      </c>
      <c r="CY92" s="409">
        <f t="shared" si="211"/>
        <v>0</v>
      </c>
      <c r="CZ92" s="7"/>
      <c r="DA92" s="409" t="str">
        <f t="shared" si="212"/>
        <v>#</v>
      </c>
      <c r="DB92" s="409">
        <f t="shared" si="213"/>
        <v>0</v>
      </c>
      <c r="DC92" s="7"/>
      <c r="DD92" s="7"/>
      <c r="DE92" s="7"/>
    </row>
    <row r="93" ht="24.75" customHeight="1" spans="1:109">
      <c r="A93" s="413">
        <v>86</v>
      </c>
      <c r="B93" s="790" t="s">
        <v>236</v>
      </c>
      <c r="C93" s="791" t="s">
        <v>237</v>
      </c>
      <c r="D93" s="798" t="s">
        <v>41</v>
      </c>
      <c r="E93" s="798" t="s">
        <v>55</v>
      </c>
      <c r="F93" s="810"/>
      <c r="G93" s="792" t="s">
        <v>58</v>
      </c>
      <c r="H93" s="793" t="s">
        <v>69</v>
      </c>
      <c r="I93" s="793" t="s">
        <v>59</v>
      </c>
      <c r="J93" s="793" t="s">
        <v>60</v>
      </c>
      <c r="K93" s="793" t="s">
        <v>59</v>
      </c>
      <c r="L93" s="793" t="s">
        <v>59</v>
      </c>
      <c r="M93" s="793" t="s">
        <v>58</v>
      </c>
      <c r="N93" s="807" t="s">
        <v>59</v>
      </c>
      <c r="O93" s="804">
        <f t="shared" si="214"/>
        <v>0</v>
      </c>
      <c r="P93" s="421"/>
      <c r="Q93" s="423">
        <f t="shared" si="161"/>
        <v>23</v>
      </c>
      <c r="R93" s="794">
        <v>7.44</v>
      </c>
      <c r="S93" s="425"/>
      <c r="T93" s="426"/>
      <c r="U93" s="427"/>
      <c r="V93" s="428" t="s">
        <v>62</v>
      </c>
      <c r="W93" s="429">
        <f t="shared" si="215"/>
        <v>10</v>
      </c>
      <c r="X93" s="429">
        <f t="shared" si="216"/>
        <v>6</v>
      </c>
      <c r="Y93" s="429">
        <f t="shared" si="217"/>
        <v>7</v>
      </c>
      <c r="Z93" s="429">
        <f t="shared" si="218"/>
        <v>9</v>
      </c>
      <c r="AA93" s="429">
        <f t="shared" si="219"/>
        <v>7</v>
      </c>
      <c r="AB93" s="429">
        <f t="shared" si="220"/>
        <v>7</v>
      </c>
      <c r="AC93" s="429">
        <f t="shared" si="221"/>
        <v>10</v>
      </c>
      <c r="AD93" s="429">
        <f t="shared" si="222"/>
        <v>7</v>
      </c>
      <c r="AE93" s="429"/>
      <c r="AF93" s="429"/>
      <c r="AG93" s="430">
        <f t="shared" si="223"/>
        <v>177</v>
      </c>
      <c r="AH93" s="430">
        <f t="shared" si="224"/>
        <v>23</v>
      </c>
      <c r="AI93" s="431">
        <f t="shared" si="162"/>
        <v>7.69565217391304</v>
      </c>
      <c r="AJ93" s="408" t="str">
        <f t="shared" si="225"/>
        <v>P</v>
      </c>
      <c r="AK93" s="408">
        <f t="shared" si="163"/>
        <v>0</v>
      </c>
      <c r="AL93" s="408">
        <f t="shared" si="164"/>
        <v>0</v>
      </c>
      <c r="AM93" s="408">
        <f t="shared" si="165"/>
        <v>0</v>
      </c>
      <c r="AN93" s="408">
        <f t="shared" si="166"/>
        <v>0</v>
      </c>
      <c r="AO93" s="408">
        <f t="shared" si="167"/>
        <v>0</v>
      </c>
      <c r="AP93" s="408">
        <f t="shared" si="168"/>
        <v>0</v>
      </c>
      <c r="AQ93" s="408">
        <f t="shared" si="169"/>
        <v>1</v>
      </c>
      <c r="AR93" s="6"/>
      <c r="AS93" s="408">
        <f t="shared" si="170"/>
        <v>0</v>
      </c>
      <c r="AT93" s="408">
        <f t="shared" si="171"/>
        <v>0</v>
      </c>
      <c r="AU93" s="408">
        <f t="shared" si="172"/>
        <v>0</v>
      </c>
      <c r="AV93" s="408">
        <f t="shared" si="173"/>
        <v>0</v>
      </c>
      <c r="AW93" s="408">
        <f t="shared" si="174"/>
        <v>0</v>
      </c>
      <c r="AX93" s="408">
        <f t="shared" si="175"/>
        <v>0</v>
      </c>
      <c r="AY93" s="408" t="str">
        <f t="shared" si="176"/>
        <v>P</v>
      </c>
      <c r="AZ93" s="409" t="str">
        <f t="shared" si="177"/>
        <v>DM</v>
      </c>
      <c r="BA93" s="409" t="str">
        <f t="shared" si="178"/>
        <v>DMT</v>
      </c>
      <c r="BB93" s="409" t="str">
        <f t="shared" si="179"/>
        <v>#</v>
      </c>
      <c r="BC93" s="409" t="str">
        <f t="shared" si="180"/>
        <v>#</v>
      </c>
      <c r="BD93" s="409" t="str">
        <f t="shared" si="181"/>
        <v>P</v>
      </c>
      <c r="BE93" s="409" t="str">
        <f t="shared" si="182"/>
        <v>#</v>
      </c>
      <c r="BF93" s="409"/>
      <c r="BG93" s="409" t="str">
        <f t="shared" si="183"/>
        <v>#</v>
      </c>
      <c r="BH93" s="409" t="str">
        <f t="shared" si="184"/>
        <v>#</v>
      </c>
      <c r="BI93" s="409">
        <f t="shared" si="185"/>
        <v>0</v>
      </c>
      <c r="BJ93" s="409" t="str">
        <f t="shared" si="186"/>
        <v>#</v>
      </c>
      <c r="BK93" s="409">
        <f t="shared" si="187"/>
        <v>0</v>
      </c>
      <c r="BL93" s="409" t="str">
        <f t="shared" si="188"/>
        <v>#</v>
      </c>
      <c r="BM93" s="7"/>
      <c r="BN93" s="7"/>
      <c r="BO93" s="7"/>
      <c r="BP93" s="409" t="str">
        <f t="shared" si="189"/>
        <v>#</v>
      </c>
      <c r="BQ93" s="409" t="str">
        <f t="shared" si="190"/>
        <v>#</v>
      </c>
      <c r="BR93" s="409" t="str">
        <f t="shared" si="191"/>
        <v>P</v>
      </c>
      <c r="BS93" s="409" t="str">
        <f t="shared" si="192"/>
        <v>#</v>
      </c>
      <c r="BT93" s="409" t="str">
        <f t="shared" si="193"/>
        <v>#</v>
      </c>
      <c r="BU93" s="409" t="str">
        <f t="shared" si="194"/>
        <v>#</v>
      </c>
      <c r="BV93" s="409" t="str">
        <f t="shared" si="195"/>
        <v>#</v>
      </c>
      <c r="BW93" s="409" t="str">
        <f t="shared" si="196"/>
        <v>#</v>
      </c>
      <c r="BX93" s="409"/>
      <c r="BY93" s="409" t="str">
        <f t="shared" si="197"/>
        <v>#</v>
      </c>
      <c r="BZ93" s="409" t="str">
        <f t="shared" si="198"/>
        <v>#</v>
      </c>
      <c r="CA93" s="409">
        <f t="shared" si="199"/>
        <v>0</v>
      </c>
      <c r="CB93" s="409" t="str">
        <f t="shared" si="200"/>
        <v>#</v>
      </c>
      <c r="CC93" s="409" t="str">
        <f t="shared" si="201"/>
        <v>#</v>
      </c>
      <c r="CD93" s="409" t="str">
        <f t="shared" si="202"/>
        <v>#</v>
      </c>
      <c r="CE93" s="409" t="str">
        <f t="shared" si="203"/>
        <v>#</v>
      </c>
      <c r="CF93" s="409" t="str">
        <f t="shared" si="204"/>
        <v>#</v>
      </c>
      <c r="CG93" s="409">
        <f t="shared" si="205"/>
        <v>0</v>
      </c>
      <c r="CH93" s="409" t="str">
        <f t="shared" si="206"/>
        <v>#</v>
      </c>
      <c r="CI93" s="7"/>
      <c r="CJ93" s="7"/>
      <c r="CK93" s="409" t="str">
        <f t="shared" si="226"/>
        <v> </v>
      </c>
      <c r="CL93" s="409" t="str">
        <f t="shared" si="227"/>
        <v> </v>
      </c>
      <c r="CM93" s="409" t="str">
        <f t="shared" si="228"/>
        <v> </v>
      </c>
      <c r="CN93" s="409" t="str">
        <f t="shared" si="229"/>
        <v> </v>
      </c>
      <c r="CO93" s="409" t="str">
        <f t="shared" si="230"/>
        <v> </v>
      </c>
      <c r="CP93" s="409" t="str">
        <f t="shared" si="231"/>
        <v> </v>
      </c>
      <c r="CQ93" s="409" t="str">
        <f t="shared" si="232"/>
        <v> </v>
      </c>
      <c r="CR93" s="409" t="str">
        <f t="shared" si="233"/>
        <v> </v>
      </c>
      <c r="CS93" s="409"/>
      <c r="CT93" s="409">
        <f t="shared" si="207"/>
        <v>0</v>
      </c>
      <c r="CU93" s="409">
        <f t="shared" si="208"/>
        <v>86</v>
      </c>
      <c r="CV93" s="372" t="str">
        <f t="shared" si="209"/>
        <v>24IT0088</v>
      </c>
      <c r="CW93" s="432" t="str">
        <f t="shared" si="210"/>
        <v>MIDHAN RAJ R</v>
      </c>
      <c r="CX93" s="433" t="str">
        <f t="shared" si="159"/>
        <v>        </v>
      </c>
      <c r="CY93" s="409">
        <f t="shared" si="211"/>
        <v>0</v>
      </c>
      <c r="CZ93" s="7"/>
      <c r="DA93" s="409" t="str">
        <f t="shared" si="212"/>
        <v>#</v>
      </c>
      <c r="DB93" s="409">
        <f t="shared" si="213"/>
        <v>0</v>
      </c>
      <c r="DC93" s="7"/>
      <c r="DD93" s="7"/>
      <c r="DE93" s="7"/>
    </row>
    <row r="94" ht="24.75" customHeight="1" spans="1:109">
      <c r="A94" s="413">
        <v>87</v>
      </c>
      <c r="B94" s="790" t="s">
        <v>238</v>
      </c>
      <c r="C94" s="791" t="s">
        <v>239</v>
      </c>
      <c r="D94" s="799" t="s">
        <v>42</v>
      </c>
      <c r="E94" s="799" t="s">
        <v>55</v>
      </c>
      <c r="F94" s="810"/>
      <c r="G94" s="792" t="s">
        <v>58</v>
      </c>
      <c r="H94" s="793" t="s">
        <v>59</v>
      </c>
      <c r="I94" s="793" t="s">
        <v>60</v>
      </c>
      <c r="J94" s="793" t="s">
        <v>60</v>
      </c>
      <c r="K94" s="793" t="s">
        <v>59</v>
      </c>
      <c r="L94" s="793" t="s">
        <v>61</v>
      </c>
      <c r="M94" s="793" t="s">
        <v>58</v>
      </c>
      <c r="N94" s="807" t="s">
        <v>59</v>
      </c>
      <c r="O94" s="804">
        <f t="shared" si="214"/>
        <v>0</v>
      </c>
      <c r="P94" s="421"/>
      <c r="Q94" s="423">
        <f t="shared" si="161"/>
        <v>23</v>
      </c>
      <c r="R94" s="794">
        <v>8.04</v>
      </c>
      <c r="S94" s="425"/>
      <c r="T94" s="426"/>
      <c r="U94" s="427"/>
      <c r="V94" s="428" t="s">
        <v>62</v>
      </c>
      <c r="W94" s="429">
        <f t="shared" si="215"/>
        <v>10</v>
      </c>
      <c r="X94" s="429">
        <f t="shared" si="216"/>
        <v>7</v>
      </c>
      <c r="Y94" s="429">
        <f t="shared" si="217"/>
        <v>9</v>
      </c>
      <c r="Z94" s="429">
        <f t="shared" si="218"/>
        <v>9</v>
      </c>
      <c r="AA94" s="429">
        <f t="shared" si="219"/>
        <v>7</v>
      </c>
      <c r="AB94" s="429">
        <f t="shared" si="220"/>
        <v>8</v>
      </c>
      <c r="AC94" s="429">
        <f t="shared" si="221"/>
        <v>10</v>
      </c>
      <c r="AD94" s="429">
        <f t="shared" si="222"/>
        <v>7</v>
      </c>
      <c r="AE94" s="429"/>
      <c r="AF94" s="429"/>
      <c r="AG94" s="430">
        <f t="shared" si="223"/>
        <v>190</v>
      </c>
      <c r="AH94" s="430">
        <f t="shared" si="224"/>
        <v>23</v>
      </c>
      <c r="AI94" s="431">
        <f t="shared" si="162"/>
        <v>8.26086956521739</v>
      </c>
      <c r="AJ94" s="408" t="str">
        <f t="shared" si="225"/>
        <v>P</v>
      </c>
      <c r="AK94" s="408">
        <f t="shared" si="163"/>
        <v>0</v>
      </c>
      <c r="AL94" s="408">
        <f t="shared" si="164"/>
        <v>0</v>
      </c>
      <c r="AM94" s="408">
        <f t="shared" si="165"/>
        <v>0</v>
      </c>
      <c r="AN94" s="408">
        <f t="shared" si="166"/>
        <v>0</v>
      </c>
      <c r="AO94" s="408">
        <f t="shared" si="167"/>
        <v>0</v>
      </c>
      <c r="AP94" s="408">
        <f t="shared" si="168"/>
        <v>0</v>
      </c>
      <c r="AQ94" s="408">
        <f t="shared" si="169"/>
        <v>1</v>
      </c>
      <c r="AR94" s="6"/>
      <c r="AS94" s="408">
        <f t="shared" si="170"/>
        <v>0</v>
      </c>
      <c r="AT94" s="408">
        <f t="shared" si="171"/>
        <v>0</v>
      </c>
      <c r="AU94" s="408">
        <f t="shared" si="172"/>
        <v>0</v>
      </c>
      <c r="AV94" s="408">
        <f t="shared" si="173"/>
        <v>0</v>
      </c>
      <c r="AW94" s="408">
        <f t="shared" si="174"/>
        <v>0</v>
      </c>
      <c r="AX94" s="408">
        <f t="shared" si="175"/>
        <v>0</v>
      </c>
      <c r="AY94" s="408" t="str">
        <f t="shared" si="176"/>
        <v>P</v>
      </c>
      <c r="AZ94" s="409" t="str">
        <f t="shared" si="177"/>
        <v>DF</v>
      </c>
      <c r="BA94" s="409" t="str">
        <f t="shared" si="178"/>
        <v>DFT</v>
      </c>
      <c r="BB94" s="409" t="str">
        <f t="shared" si="179"/>
        <v>#</v>
      </c>
      <c r="BC94" s="409" t="str">
        <f t="shared" si="180"/>
        <v>#</v>
      </c>
      <c r="BD94" s="409" t="str">
        <f t="shared" si="181"/>
        <v>#</v>
      </c>
      <c r="BE94" s="409" t="str">
        <f t="shared" si="182"/>
        <v>P</v>
      </c>
      <c r="BF94" s="409"/>
      <c r="BG94" s="409" t="str">
        <f t="shared" si="183"/>
        <v>#</v>
      </c>
      <c r="BH94" s="409" t="str">
        <f t="shared" si="184"/>
        <v>#</v>
      </c>
      <c r="BI94" s="409" t="str">
        <f t="shared" si="185"/>
        <v>#</v>
      </c>
      <c r="BJ94" s="409">
        <f t="shared" si="186"/>
        <v>0</v>
      </c>
      <c r="BK94" s="409" t="str">
        <f t="shared" si="187"/>
        <v>#</v>
      </c>
      <c r="BL94" s="409">
        <f t="shared" si="188"/>
        <v>0</v>
      </c>
      <c r="BM94" s="7"/>
      <c r="BN94" s="7"/>
      <c r="BO94" s="7"/>
      <c r="BP94" s="409" t="str">
        <f t="shared" si="189"/>
        <v>#</v>
      </c>
      <c r="BQ94" s="409" t="str">
        <f t="shared" si="190"/>
        <v>#</v>
      </c>
      <c r="BR94" s="409" t="str">
        <f t="shared" si="191"/>
        <v>#</v>
      </c>
      <c r="BS94" s="409" t="str">
        <f t="shared" si="192"/>
        <v>P</v>
      </c>
      <c r="BT94" s="409" t="str">
        <f t="shared" si="193"/>
        <v>#</v>
      </c>
      <c r="BU94" s="409" t="str">
        <f t="shared" si="194"/>
        <v>#</v>
      </c>
      <c r="BV94" s="409" t="str">
        <f t="shared" si="195"/>
        <v>#</v>
      </c>
      <c r="BW94" s="409" t="str">
        <f t="shared" si="196"/>
        <v>#</v>
      </c>
      <c r="BX94" s="409"/>
      <c r="BY94" s="409" t="str">
        <f t="shared" si="197"/>
        <v>#</v>
      </c>
      <c r="BZ94" s="409" t="str">
        <f t="shared" si="198"/>
        <v>#</v>
      </c>
      <c r="CA94" s="409" t="str">
        <f t="shared" si="199"/>
        <v>#</v>
      </c>
      <c r="CB94" s="409">
        <f t="shared" si="200"/>
        <v>0</v>
      </c>
      <c r="CC94" s="409" t="str">
        <f t="shared" si="201"/>
        <v>#</v>
      </c>
      <c r="CD94" s="409" t="str">
        <f t="shared" si="202"/>
        <v>#</v>
      </c>
      <c r="CE94" s="409" t="str">
        <f t="shared" si="203"/>
        <v>#</v>
      </c>
      <c r="CF94" s="409" t="str">
        <f t="shared" si="204"/>
        <v>#</v>
      </c>
      <c r="CG94" s="409" t="str">
        <f t="shared" si="205"/>
        <v>#</v>
      </c>
      <c r="CH94" s="409">
        <f t="shared" si="206"/>
        <v>0</v>
      </c>
      <c r="CI94" s="7"/>
      <c r="CJ94" s="7"/>
      <c r="CK94" s="409" t="str">
        <f t="shared" si="226"/>
        <v> </v>
      </c>
      <c r="CL94" s="409" t="str">
        <f t="shared" si="227"/>
        <v> </v>
      </c>
      <c r="CM94" s="409" t="str">
        <f t="shared" si="228"/>
        <v> </v>
      </c>
      <c r="CN94" s="409" t="str">
        <f t="shared" si="229"/>
        <v> </v>
      </c>
      <c r="CO94" s="409" t="str">
        <f t="shared" si="230"/>
        <v> </v>
      </c>
      <c r="CP94" s="409" t="str">
        <f t="shared" si="231"/>
        <v> </v>
      </c>
      <c r="CQ94" s="409" t="str">
        <f t="shared" si="232"/>
        <v> </v>
      </c>
      <c r="CR94" s="409" t="str">
        <f t="shared" si="233"/>
        <v> </v>
      </c>
      <c r="CS94" s="409"/>
      <c r="CT94" s="409">
        <f t="shared" si="207"/>
        <v>0</v>
      </c>
      <c r="CU94" s="409">
        <f t="shared" si="208"/>
        <v>87</v>
      </c>
      <c r="CV94" s="372" t="str">
        <f t="shared" si="209"/>
        <v>24IT0089</v>
      </c>
      <c r="CW94" s="432" t="str">
        <f t="shared" si="210"/>
        <v>MITHRUSHA S T</v>
      </c>
      <c r="CX94" s="433" t="str">
        <f t="shared" si="159"/>
        <v>        </v>
      </c>
      <c r="CY94" s="409">
        <f t="shared" si="211"/>
        <v>0</v>
      </c>
      <c r="CZ94" s="7"/>
      <c r="DA94" s="409" t="str">
        <f t="shared" si="212"/>
        <v>#</v>
      </c>
      <c r="DB94" s="409">
        <f t="shared" si="213"/>
        <v>0</v>
      </c>
      <c r="DC94" s="7"/>
      <c r="DD94" s="7"/>
      <c r="DE94" s="7"/>
    </row>
    <row r="95" ht="24.75" customHeight="1" spans="1:109">
      <c r="A95" s="413">
        <v>88</v>
      </c>
      <c r="B95" s="790" t="s">
        <v>240</v>
      </c>
      <c r="C95" s="791" t="s">
        <v>241</v>
      </c>
      <c r="D95" s="800" t="s">
        <v>41</v>
      </c>
      <c r="E95" s="800" t="s">
        <v>55</v>
      </c>
      <c r="F95" s="810"/>
      <c r="G95" s="792" t="s">
        <v>58</v>
      </c>
      <c r="H95" s="793" t="s">
        <v>61</v>
      </c>
      <c r="I95" s="793" t="s">
        <v>60</v>
      </c>
      <c r="J95" s="793" t="s">
        <v>60</v>
      </c>
      <c r="K95" s="793" t="s">
        <v>59</v>
      </c>
      <c r="L95" s="793" t="s">
        <v>59</v>
      </c>
      <c r="M95" s="793" t="s">
        <v>58</v>
      </c>
      <c r="N95" s="807" t="s">
        <v>59</v>
      </c>
      <c r="O95" s="804">
        <f t="shared" si="214"/>
        <v>0</v>
      </c>
      <c r="P95" s="421"/>
      <c r="Q95" s="423">
        <f t="shared" si="161"/>
        <v>23</v>
      </c>
      <c r="R95" s="794">
        <v>8</v>
      </c>
      <c r="S95" s="425"/>
      <c r="T95" s="426"/>
      <c r="U95" s="427"/>
      <c r="V95" s="428" t="s">
        <v>62</v>
      </c>
      <c r="W95" s="429">
        <f t="shared" si="215"/>
        <v>10</v>
      </c>
      <c r="X95" s="429">
        <f t="shared" si="216"/>
        <v>8</v>
      </c>
      <c r="Y95" s="429">
        <f t="shared" si="217"/>
        <v>9</v>
      </c>
      <c r="Z95" s="429">
        <f t="shared" si="218"/>
        <v>9</v>
      </c>
      <c r="AA95" s="429">
        <f t="shared" si="219"/>
        <v>7</v>
      </c>
      <c r="AB95" s="429">
        <f t="shared" si="220"/>
        <v>7</v>
      </c>
      <c r="AC95" s="429">
        <f t="shared" si="221"/>
        <v>10</v>
      </c>
      <c r="AD95" s="429">
        <f t="shared" si="222"/>
        <v>7</v>
      </c>
      <c r="AE95" s="429"/>
      <c r="AF95" s="429"/>
      <c r="AG95" s="430">
        <f t="shared" si="223"/>
        <v>193</v>
      </c>
      <c r="AH95" s="430">
        <f t="shared" si="224"/>
        <v>23</v>
      </c>
      <c r="AI95" s="431">
        <f t="shared" si="162"/>
        <v>8.39130434782609</v>
      </c>
      <c r="AJ95" s="408" t="str">
        <f t="shared" si="225"/>
        <v>P</v>
      </c>
      <c r="AK95" s="408">
        <f t="shared" si="163"/>
        <v>0</v>
      </c>
      <c r="AL95" s="408">
        <f t="shared" si="164"/>
        <v>0</v>
      </c>
      <c r="AM95" s="408">
        <f t="shared" si="165"/>
        <v>0</v>
      </c>
      <c r="AN95" s="408">
        <f t="shared" si="166"/>
        <v>0</v>
      </c>
      <c r="AO95" s="408">
        <f t="shared" si="167"/>
        <v>0</v>
      </c>
      <c r="AP95" s="408">
        <f t="shared" si="168"/>
        <v>0</v>
      </c>
      <c r="AQ95" s="408">
        <f t="shared" si="169"/>
        <v>1</v>
      </c>
      <c r="AR95" s="6"/>
      <c r="AS95" s="408">
        <f t="shared" si="170"/>
        <v>0</v>
      </c>
      <c r="AT95" s="408">
        <f t="shared" si="171"/>
        <v>0</v>
      </c>
      <c r="AU95" s="408">
        <f t="shared" si="172"/>
        <v>0</v>
      </c>
      <c r="AV95" s="408">
        <f t="shared" si="173"/>
        <v>0</v>
      </c>
      <c r="AW95" s="408">
        <f t="shared" si="174"/>
        <v>0</v>
      </c>
      <c r="AX95" s="408">
        <f t="shared" si="175"/>
        <v>0</v>
      </c>
      <c r="AY95" s="408" t="str">
        <f t="shared" si="176"/>
        <v>P</v>
      </c>
      <c r="AZ95" s="409" t="str">
        <f t="shared" si="177"/>
        <v>DM</v>
      </c>
      <c r="BA95" s="409" t="str">
        <f t="shared" si="178"/>
        <v>DMT</v>
      </c>
      <c r="BB95" s="409" t="str">
        <f t="shared" si="179"/>
        <v>#</v>
      </c>
      <c r="BC95" s="409" t="str">
        <f t="shared" si="180"/>
        <v>#</v>
      </c>
      <c r="BD95" s="409" t="str">
        <f t="shared" si="181"/>
        <v>P</v>
      </c>
      <c r="BE95" s="409" t="str">
        <f t="shared" si="182"/>
        <v>#</v>
      </c>
      <c r="BF95" s="409"/>
      <c r="BG95" s="409" t="str">
        <f t="shared" si="183"/>
        <v>#</v>
      </c>
      <c r="BH95" s="409" t="str">
        <f t="shared" si="184"/>
        <v>#</v>
      </c>
      <c r="BI95" s="409">
        <f t="shared" si="185"/>
        <v>0</v>
      </c>
      <c r="BJ95" s="409" t="str">
        <f t="shared" si="186"/>
        <v>#</v>
      </c>
      <c r="BK95" s="409">
        <f t="shared" si="187"/>
        <v>0</v>
      </c>
      <c r="BL95" s="409" t="str">
        <f t="shared" si="188"/>
        <v>#</v>
      </c>
      <c r="BM95" s="7"/>
      <c r="BN95" s="7"/>
      <c r="BO95" s="7"/>
      <c r="BP95" s="409" t="str">
        <f t="shared" si="189"/>
        <v>#</v>
      </c>
      <c r="BQ95" s="409" t="str">
        <f t="shared" si="190"/>
        <v>#</v>
      </c>
      <c r="BR95" s="409" t="str">
        <f t="shared" si="191"/>
        <v>P</v>
      </c>
      <c r="BS95" s="409" t="str">
        <f t="shared" si="192"/>
        <v>#</v>
      </c>
      <c r="BT95" s="409" t="str">
        <f t="shared" si="193"/>
        <v>#</v>
      </c>
      <c r="BU95" s="409" t="str">
        <f t="shared" si="194"/>
        <v>#</v>
      </c>
      <c r="BV95" s="409" t="str">
        <f t="shared" si="195"/>
        <v>#</v>
      </c>
      <c r="BW95" s="409" t="str">
        <f t="shared" si="196"/>
        <v>#</v>
      </c>
      <c r="BX95" s="409"/>
      <c r="BY95" s="409" t="str">
        <f t="shared" si="197"/>
        <v>#</v>
      </c>
      <c r="BZ95" s="409" t="str">
        <f t="shared" si="198"/>
        <v>#</v>
      </c>
      <c r="CA95" s="409">
        <f t="shared" si="199"/>
        <v>0</v>
      </c>
      <c r="CB95" s="409" t="str">
        <f t="shared" si="200"/>
        <v>#</v>
      </c>
      <c r="CC95" s="409" t="str">
        <f t="shared" si="201"/>
        <v>#</v>
      </c>
      <c r="CD95" s="409" t="str">
        <f t="shared" si="202"/>
        <v>#</v>
      </c>
      <c r="CE95" s="409" t="str">
        <f t="shared" si="203"/>
        <v>#</v>
      </c>
      <c r="CF95" s="409" t="str">
        <f t="shared" si="204"/>
        <v>#</v>
      </c>
      <c r="CG95" s="409">
        <f t="shared" si="205"/>
        <v>0</v>
      </c>
      <c r="CH95" s="409" t="str">
        <f t="shared" si="206"/>
        <v>#</v>
      </c>
      <c r="CI95" s="7"/>
      <c r="CJ95" s="7"/>
      <c r="CK95" s="409" t="str">
        <f t="shared" si="226"/>
        <v> </v>
      </c>
      <c r="CL95" s="409" t="str">
        <f t="shared" si="227"/>
        <v> </v>
      </c>
      <c r="CM95" s="409" t="str">
        <f t="shared" si="228"/>
        <v> </v>
      </c>
      <c r="CN95" s="409" t="str">
        <f t="shared" si="229"/>
        <v> </v>
      </c>
      <c r="CO95" s="409" t="str">
        <f t="shared" si="230"/>
        <v> </v>
      </c>
      <c r="CP95" s="409" t="str">
        <f t="shared" si="231"/>
        <v> </v>
      </c>
      <c r="CQ95" s="409" t="str">
        <f t="shared" si="232"/>
        <v> </v>
      </c>
      <c r="CR95" s="409" t="str">
        <f t="shared" si="233"/>
        <v> </v>
      </c>
      <c r="CS95" s="409"/>
      <c r="CT95" s="409">
        <f t="shared" si="207"/>
        <v>0</v>
      </c>
      <c r="CU95" s="409">
        <f t="shared" si="208"/>
        <v>88</v>
      </c>
      <c r="CV95" s="372" t="str">
        <f t="shared" si="209"/>
        <v>24IT0090</v>
      </c>
      <c r="CW95" s="432" t="str">
        <f t="shared" si="210"/>
        <v>MOHAMED FAIZAL J</v>
      </c>
      <c r="CX95" s="433" t="str">
        <f t="shared" si="159"/>
        <v>        </v>
      </c>
      <c r="CY95" s="409">
        <f t="shared" si="211"/>
        <v>0</v>
      </c>
      <c r="CZ95" s="7"/>
      <c r="DA95" s="409" t="str">
        <f t="shared" si="212"/>
        <v>#</v>
      </c>
      <c r="DB95" s="409">
        <f t="shared" si="213"/>
        <v>0</v>
      </c>
      <c r="DC95" s="7"/>
      <c r="DD95" s="7"/>
      <c r="DE95" s="7"/>
    </row>
    <row r="96" ht="24.75" customHeight="1" spans="1:109">
      <c r="A96" s="413">
        <v>89</v>
      </c>
      <c r="B96" s="790" t="s">
        <v>242</v>
      </c>
      <c r="C96" s="791" t="s">
        <v>243</v>
      </c>
      <c r="D96" s="787" t="s">
        <v>41</v>
      </c>
      <c r="E96" s="787" t="s">
        <v>54</v>
      </c>
      <c r="F96" s="810"/>
      <c r="G96" s="792" t="s">
        <v>58</v>
      </c>
      <c r="H96" s="793" t="s">
        <v>59</v>
      </c>
      <c r="I96" s="793" t="s">
        <v>60</v>
      </c>
      <c r="J96" s="793" t="s">
        <v>58</v>
      </c>
      <c r="K96" s="793" t="s">
        <v>59</v>
      </c>
      <c r="L96" s="793" t="s">
        <v>59</v>
      </c>
      <c r="M96" s="793" t="s">
        <v>58</v>
      </c>
      <c r="N96" s="807" t="s">
        <v>59</v>
      </c>
      <c r="O96" s="804">
        <f t="shared" si="214"/>
        <v>0</v>
      </c>
      <c r="P96" s="421"/>
      <c r="Q96" s="423">
        <f t="shared" si="161"/>
        <v>23</v>
      </c>
      <c r="R96" s="794">
        <v>8.04</v>
      </c>
      <c r="S96" s="425"/>
      <c r="T96" s="426"/>
      <c r="U96" s="427"/>
      <c r="V96" s="428" t="s">
        <v>62</v>
      </c>
      <c r="W96" s="429">
        <f t="shared" si="215"/>
        <v>10</v>
      </c>
      <c r="X96" s="429">
        <f t="shared" si="216"/>
        <v>7</v>
      </c>
      <c r="Y96" s="429">
        <f t="shared" si="217"/>
        <v>9</v>
      </c>
      <c r="Z96" s="429">
        <f t="shared" si="218"/>
        <v>10</v>
      </c>
      <c r="AA96" s="429">
        <f t="shared" si="219"/>
        <v>7</v>
      </c>
      <c r="AB96" s="429">
        <f t="shared" si="220"/>
        <v>7</v>
      </c>
      <c r="AC96" s="429">
        <f t="shared" si="221"/>
        <v>10</v>
      </c>
      <c r="AD96" s="429">
        <f t="shared" si="222"/>
        <v>7</v>
      </c>
      <c r="AE96" s="429"/>
      <c r="AF96" s="429"/>
      <c r="AG96" s="430">
        <f t="shared" si="223"/>
        <v>193</v>
      </c>
      <c r="AH96" s="430">
        <f t="shared" si="224"/>
        <v>23</v>
      </c>
      <c r="AI96" s="431">
        <f t="shared" si="162"/>
        <v>8.39130434782609</v>
      </c>
      <c r="AJ96" s="408" t="str">
        <f t="shared" si="225"/>
        <v>P</v>
      </c>
      <c r="AK96" s="408">
        <f t="shared" si="163"/>
        <v>0</v>
      </c>
      <c r="AL96" s="408">
        <f t="shared" si="164"/>
        <v>0</v>
      </c>
      <c r="AM96" s="408">
        <f t="shared" si="165"/>
        <v>0</v>
      </c>
      <c r="AN96" s="408">
        <f t="shared" si="166"/>
        <v>0</v>
      </c>
      <c r="AO96" s="408">
        <f t="shared" si="167"/>
        <v>0</v>
      </c>
      <c r="AP96" s="408">
        <f t="shared" si="168"/>
        <v>0</v>
      </c>
      <c r="AQ96" s="408">
        <f t="shared" si="169"/>
        <v>1</v>
      </c>
      <c r="AR96" s="6"/>
      <c r="AS96" s="408">
        <f t="shared" si="170"/>
        <v>0</v>
      </c>
      <c r="AT96" s="408">
        <f t="shared" si="171"/>
        <v>0</v>
      </c>
      <c r="AU96" s="408">
        <f t="shared" si="172"/>
        <v>0</v>
      </c>
      <c r="AV96" s="408">
        <f t="shared" si="173"/>
        <v>0</v>
      </c>
      <c r="AW96" s="408">
        <f t="shared" si="174"/>
        <v>0</v>
      </c>
      <c r="AX96" s="408">
        <f t="shared" si="175"/>
        <v>0</v>
      </c>
      <c r="AY96" s="408" t="str">
        <f t="shared" si="176"/>
        <v>P</v>
      </c>
      <c r="AZ96" s="409" t="str">
        <f t="shared" si="177"/>
        <v>HM</v>
      </c>
      <c r="BA96" s="409" t="str">
        <f t="shared" si="178"/>
        <v>HMT</v>
      </c>
      <c r="BB96" s="409" t="str">
        <f t="shared" si="179"/>
        <v>P</v>
      </c>
      <c r="BC96" s="409" t="str">
        <f t="shared" si="180"/>
        <v>#</v>
      </c>
      <c r="BD96" s="409" t="str">
        <f t="shared" si="181"/>
        <v>#</v>
      </c>
      <c r="BE96" s="409" t="str">
        <f t="shared" si="182"/>
        <v>#</v>
      </c>
      <c r="BF96" s="409"/>
      <c r="BG96" s="409">
        <f t="shared" si="183"/>
        <v>0</v>
      </c>
      <c r="BH96" s="409" t="str">
        <f t="shared" si="184"/>
        <v>#</v>
      </c>
      <c r="BI96" s="409" t="str">
        <f t="shared" si="185"/>
        <v>#</v>
      </c>
      <c r="BJ96" s="409" t="str">
        <f t="shared" si="186"/>
        <v>#</v>
      </c>
      <c r="BK96" s="409">
        <f t="shared" si="187"/>
        <v>0</v>
      </c>
      <c r="BL96" s="409" t="str">
        <f t="shared" si="188"/>
        <v>#</v>
      </c>
      <c r="BM96" s="7"/>
      <c r="BN96" s="7"/>
      <c r="BO96" s="7"/>
      <c r="BP96" s="409" t="str">
        <f t="shared" si="189"/>
        <v>P</v>
      </c>
      <c r="BQ96" s="409" t="str">
        <f t="shared" si="190"/>
        <v>#</v>
      </c>
      <c r="BR96" s="409" t="str">
        <f t="shared" si="191"/>
        <v>#</v>
      </c>
      <c r="BS96" s="409" t="str">
        <f t="shared" si="192"/>
        <v>#</v>
      </c>
      <c r="BT96" s="409" t="str">
        <f t="shared" si="193"/>
        <v>#</v>
      </c>
      <c r="BU96" s="409" t="str">
        <f t="shared" si="194"/>
        <v>#</v>
      </c>
      <c r="BV96" s="409" t="str">
        <f t="shared" si="195"/>
        <v>#</v>
      </c>
      <c r="BW96" s="409" t="str">
        <f t="shared" si="196"/>
        <v>#</v>
      </c>
      <c r="BX96" s="409"/>
      <c r="BY96" s="409">
        <f t="shared" si="197"/>
        <v>0</v>
      </c>
      <c r="BZ96" s="409" t="str">
        <f t="shared" si="198"/>
        <v>#</v>
      </c>
      <c r="CA96" s="409" t="str">
        <f t="shared" si="199"/>
        <v>#</v>
      </c>
      <c r="CB96" s="409" t="str">
        <f t="shared" si="200"/>
        <v>#</v>
      </c>
      <c r="CC96" s="409" t="str">
        <f t="shared" si="201"/>
        <v>#</v>
      </c>
      <c r="CD96" s="409" t="str">
        <f t="shared" si="202"/>
        <v>#</v>
      </c>
      <c r="CE96" s="409" t="str">
        <f t="shared" si="203"/>
        <v>#</v>
      </c>
      <c r="CF96" s="409" t="str">
        <f t="shared" si="204"/>
        <v>#</v>
      </c>
      <c r="CG96" s="409">
        <f t="shared" si="205"/>
        <v>0</v>
      </c>
      <c r="CH96" s="409" t="str">
        <f t="shared" si="206"/>
        <v>#</v>
      </c>
      <c r="CI96" s="7"/>
      <c r="CJ96" s="7"/>
      <c r="CK96" s="409" t="str">
        <f t="shared" si="226"/>
        <v> </v>
      </c>
      <c r="CL96" s="409" t="str">
        <f t="shared" si="227"/>
        <v> </v>
      </c>
      <c r="CM96" s="409" t="str">
        <f t="shared" si="228"/>
        <v> </v>
      </c>
      <c r="CN96" s="409" t="str">
        <f t="shared" si="229"/>
        <v> </v>
      </c>
      <c r="CO96" s="409" t="str">
        <f t="shared" si="230"/>
        <v> </v>
      </c>
      <c r="CP96" s="409" t="str">
        <f t="shared" si="231"/>
        <v> </v>
      </c>
      <c r="CQ96" s="409" t="str">
        <f t="shared" si="232"/>
        <v> </v>
      </c>
      <c r="CR96" s="409" t="str">
        <f t="shared" si="233"/>
        <v> </v>
      </c>
      <c r="CS96" s="409"/>
      <c r="CT96" s="409">
        <f t="shared" si="207"/>
        <v>0</v>
      </c>
      <c r="CU96" s="409">
        <f t="shared" si="208"/>
        <v>89</v>
      </c>
      <c r="CV96" s="372" t="str">
        <f t="shared" si="209"/>
        <v>24IT0091</v>
      </c>
      <c r="CW96" s="432" t="str">
        <f t="shared" si="210"/>
        <v>MOHAMED FAIZEE S</v>
      </c>
      <c r="CX96" s="433" t="str">
        <f t="shared" si="159"/>
        <v>        </v>
      </c>
      <c r="CY96" s="409">
        <f t="shared" si="211"/>
        <v>0</v>
      </c>
      <c r="CZ96" s="7"/>
      <c r="DA96" s="409">
        <f t="shared" si="212"/>
        <v>0</v>
      </c>
      <c r="DB96" s="409" t="str">
        <f t="shared" si="213"/>
        <v>#</v>
      </c>
      <c r="DC96" s="7"/>
      <c r="DD96" s="7"/>
      <c r="DE96" s="7"/>
    </row>
    <row r="97" ht="24.75" customHeight="1" spans="1:109">
      <c r="A97" s="413">
        <v>90</v>
      </c>
      <c r="B97" s="790" t="s">
        <v>244</v>
      </c>
      <c r="C97" s="791" t="s">
        <v>245</v>
      </c>
      <c r="D97" s="787" t="s">
        <v>41</v>
      </c>
      <c r="E97" s="787" t="s">
        <v>55</v>
      </c>
      <c r="F97" s="810"/>
      <c r="G97" s="792" t="s">
        <v>58</v>
      </c>
      <c r="H97" s="793" t="s">
        <v>72</v>
      </c>
      <c r="I97" s="793" t="s">
        <v>59</v>
      </c>
      <c r="J97" s="793" t="s">
        <v>61</v>
      </c>
      <c r="K97" s="796" t="s">
        <v>77</v>
      </c>
      <c r="L97" s="793" t="s">
        <v>69</v>
      </c>
      <c r="M97" s="793" t="s">
        <v>58</v>
      </c>
      <c r="N97" s="812" t="s">
        <v>77</v>
      </c>
      <c r="O97" s="804">
        <f t="shared" si="214"/>
        <v>0</v>
      </c>
      <c r="P97" s="421"/>
      <c r="Q97" s="423">
        <f t="shared" si="161"/>
        <v>17</v>
      </c>
      <c r="R97" s="794">
        <v>7</v>
      </c>
      <c r="S97" s="425"/>
      <c r="T97" s="426"/>
      <c r="U97" s="427"/>
      <c r="V97" s="428" t="s">
        <v>62</v>
      </c>
      <c r="W97" s="429">
        <f t="shared" si="215"/>
        <v>10</v>
      </c>
      <c r="X97" s="429">
        <f t="shared" si="216"/>
        <v>5</v>
      </c>
      <c r="Y97" s="429">
        <f t="shared" si="217"/>
        <v>7</v>
      </c>
      <c r="Z97" s="429">
        <f t="shared" si="218"/>
        <v>8</v>
      </c>
      <c r="AA97" s="429">
        <f t="shared" si="219"/>
        <v>0</v>
      </c>
      <c r="AB97" s="429">
        <f t="shared" si="220"/>
        <v>6</v>
      </c>
      <c r="AC97" s="429">
        <f t="shared" si="221"/>
        <v>10</v>
      </c>
      <c r="AD97" s="429">
        <f t="shared" si="222"/>
        <v>0</v>
      </c>
      <c r="AE97" s="429"/>
      <c r="AF97" s="429"/>
      <c r="AG97" s="430">
        <f t="shared" si="223"/>
        <v>126</v>
      </c>
      <c r="AH97" s="430">
        <f t="shared" si="224"/>
        <v>17</v>
      </c>
      <c r="AI97" s="431">
        <f t="shared" si="162"/>
        <v>7.41176470588235</v>
      </c>
      <c r="AJ97" s="408" t="str">
        <f t="shared" si="225"/>
        <v>F</v>
      </c>
      <c r="AK97" s="408">
        <f t="shared" si="163"/>
        <v>0</v>
      </c>
      <c r="AL97" s="408">
        <f t="shared" si="164"/>
        <v>0</v>
      </c>
      <c r="AM97" s="408">
        <f t="shared" si="165"/>
        <v>0</v>
      </c>
      <c r="AN97" s="408">
        <f t="shared" si="166"/>
        <v>0</v>
      </c>
      <c r="AO97" s="408">
        <f t="shared" si="167"/>
        <v>0</v>
      </c>
      <c r="AP97" s="408">
        <f t="shared" si="168"/>
        <v>0</v>
      </c>
      <c r="AQ97" s="408">
        <f t="shared" si="169"/>
        <v>1</v>
      </c>
      <c r="AR97" s="6"/>
      <c r="AS97" s="408">
        <f t="shared" si="170"/>
        <v>0</v>
      </c>
      <c r="AT97" s="408">
        <f t="shared" si="171"/>
        <v>0</v>
      </c>
      <c r="AU97" s="408">
        <f t="shared" si="172"/>
        <v>0</v>
      </c>
      <c r="AV97" s="408">
        <f t="shared" si="173"/>
        <v>0</v>
      </c>
      <c r="AW97" s="408">
        <f t="shared" si="174"/>
        <v>0</v>
      </c>
      <c r="AX97" s="408">
        <f t="shared" si="175"/>
        <v>0</v>
      </c>
      <c r="AY97" s="408" t="str">
        <f t="shared" si="176"/>
        <v>F</v>
      </c>
      <c r="AZ97" s="409" t="str">
        <f t="shared" si="177"/>
        <v>DM</v>
      </c>
      <c r="BA97" s="409" t="str">
        <f t="shared" si="178"/>
        <v>DMT</v>
      </c>
      <c r="BB97" s="409" t="str">
        <f t="shared" si="179"/>
        <v>#</v>
      </c>
      <c r="BC97" s="409" t="str">
        <f t="shared" si="180"/>
        <v>#</v>
      </c>
      <c r="BD97" s="409" t="str">
        <f t="shared" si="181"/>
        <v>F</v>
      </c>
      <c r="BE97" s="409" t="str">
        <f t="shared" si="182"/>
        <v>#</v>
      </c>
      <c r="BF97" s="409"/>
      <c r="BG97" s="409" t="str">
        <f t="shared" si="183"/>
        <v>#</v>
      </c>
      <c r="BH97" s="409" t="str">
        <f t="shared" si="184"/>
        <v>#</v>
      </c>
      <c r="BI97" s="409">
        <f t="shared" si="185"/>
        <v>0</v>
      </c>
      <c r="BJ97" s="409" t="str">
        <f t="shared" si="186"/>
        <v>#</v>
      </c>
      <c r="BK97" s="409">
        <f t="shared" si="187"/>
        <v>0</v>
      </c>
      <c r="BL97" s="409" t="str">
        <f t="shared" si="188"/>
        <v>#</v>
      </c>
      <c r="BM97" s="7"/>
      <c r="BN97" s="7"/>
      <c r="BO97" s="7"/>
      <c r="BP97" s="409" t="str">
        <f t="shared" si="189"/>
        <v>#</v>
      </c>
      <c r="BQ97" s="409" t="str">
        <f t="shared" si="190"/>
        <v>#</v>
      </c>
      <c r="BR97" s="409" t="str">
        <f t="shared" si="191"/>
        <v>F</v>
      </c>
      <c r="BS97" s="409" t="str">
        <f t="shared" si="192"/>
        <v>#</v>
      </c>
      <c r="BT97" s="409" t="str">
        <f t="shared" si="193"/>
        <v>#</v>
      </c>
      <c r="BU97" s="409" t="str">
        <f t="shared" si="194"/>
        <v>#</v>
      </c>
      <c r="BV97" s="409" t="str">
        <f t="shared" si="195"/>
        <v>#</v>
      </c>
      <c r="BW97" s="409" t="str">
        <f t="shared" si="196"/>
        <v>#</v>
      </c>
      <c r="BX97" s="409"/>
      <c r="BY97" s="409" t="str">
        <f t="shared" si="197"/>
        <v>#</v>
      </c>
      <c r="BZ97" s="409" t="str">
        <f t="shared" si="198"/>
        <v>#</v>
      </c>
      <c r="CA97" s="409">
        <f t="shared" si="199"/>
        <v>0</v>
      </c>
      <c r="CB97" s="409" t="str">
        <f t="shared" si="200"/>
        <v>#</v>
      </c>
      <c r="CC97" s="409" t="str">
        <f t="shared" si="201"/>
        <v>#</v>
      </c>
      <c r="CD97" s="409" t="str">
        <f t="shared" si="202"/>
        <v>#</v>
      </c>
      <c r="CE97" s="409" t="str">
        <f t="shared" si="203"/>
        <v>#</v>
      </c>
      <c r="CF97" s="409" t="str">
        <f t="shared" si="204"/>
        <v>#</v>
      </c>
      <c r="CG97" s="409">
        <f t="shared" si="205"/>
        <v>0</v>
      </c>
      <c r="CH97" s="409" t="str">
        <f t="shared" si="206"/>
        <v>#</v>
      </c>
      <c r="CI97" s="7"/>
      <c r="CJ97" s="7"/>
      <c r="CK97" s="409" t="str">
        <f t="shared" si="226"/>
        <v> </v>
      </c>
      <c r="CL97" s="409" t="str">
        <f t="shared" si="227"/>
        <v> </v>
      </c>
      <c r="CM97" s="409" t="str">
        <f t="shared" si="228"/>
        <v> </v>
      </c>
      <c r="CN97" s="409" t="str">
        <f t="shared" si="229"/>
        <v> </v>
      </c>
      <c r="CO97" s="409" t="str">
        <f t="shared" si="230"/>
        <v>MAD,</v>
      </c>
      <c r="CP97" s="409" t="str">
        <f t="shared" si="231"/>
        <v> </v>
      </c>
      <c r="CQ97" s="409" t="str">
        <f t="shared" si="232"/>
        <v> </v>
      </c>
      <c r="CR97" s="409" t="str">
        <f t="shared" si="233"/>
        <v>DEV,</v>
      </c>
      <c r="CS97" s="409"/>
      <c r="CT97" s="409">
        <f t="shared" si="207"/>
        <v>0</v>
      </c>
      <c r="CU97" s="409">
        <f t="shared" si="208"/>
        <v>90</v>
      </c>
      <c r="CV97" s="372" t="str">
        <f t="shared" si="209"/>
        <v>24IT0092</v>
      </c>
      <c r="CW97" s="432" t="str">
        <f t="shared" si="210"/>
        <v>MOHAMED SHIYAZ M R</v>
      </c>
      <c r="CX97" s="433" t="str">
        <f t="shared" si="159"/>
        <v>    MAD,  DEV,</v>
      </c>
      <c r="CY97" s="409">
        <f t="shared" si="211"/>
        <v>0</v>
      </c>
      <c r="CZ97" s="7"/>
      <c r="DA97" s="409" t="str">
        <f t="shared" si="212"/>
        <v>#</v>
      </c>
      <c r="DB97" s="409">
        <f t="shared" si="213"/>
        <v>0</v>
      </c>
      <c r="DC97" s="7"/>
      <c r="DD97" s="7"/>
      <c r="DE97" s="7"/>
    </row>
    <row r="98" ht="24.75" customHeight="1" spans="1:109">
      <c r="A98" s="413">
        <v>91</v>
      </c>
      <c r="B98" s="790" t="s">
        <v>246</v>
      </c>
      <c r="C98" s="791" t="s">
        <v>247</v>
      </c>
      <c r="D98" s="798" t="s">
        <v>41</v>
      </c>
      <c r="E98" s="798" t="s">
        <v>54</v>
      </c>
      <c r="F98" s="810"/>
      <c r="G98" s="792" t="s">
        <v>58</v>
      </c>
      <c r="H98" s="793" t="s">
        <v>60</v>
      </c>
      <c r="I98" s="793" t="s">
        <v>58</v>
      </c>
      <c r="J98" s="793" t="s">
        <v>60</v>
      </c>
      <c r="K98" s="793" t="s">
        <v>61</v>
      </c>
      <c r="L98" s="793" t="s">
        <v>60</v>
      </c>
      <c r="M98" s="793" t="s">
        <v>58</v>
      </c>
      <c r="N98" s="807" t="s">
        <v>59</v>
      </c>
      <c r="O98" s="804">
        <f t="shared" si="214"/>
        <v>0</v>
      </c>
      <c r="P98" s="421"/>
      <c r="Q98" s="423">
        <f t="shared" si="161"/>
        <v>23</v>
      </c>
      <c r="R98" s="795">
        <v>8.76</v>
      </c>
      <c r="S98" s="425"/>
      <c r="T98" s="426"/>
      <c r="U98" s="427"/>
      <c r="V98" s="428" t="s">
        <v>62</v>
      </c>
      <c r="W98" s="429">
        <f t="shared" si="215"/>
        <v>10</v>
      </c>
      <c r="X98" s="429">
        <f t="shared" si="216"/>
        <v>9</v>
      </c>
      <c r="Y98" s="429">
        <f t="shared" si="217"/>
        <v>10</v>
      </c>
      <c r="Z98" s="429">
        <f t="shared" si="218"/>
        <v>9</v>
      </c>
      <c r="AA98" s="429">
        <f t="shared" si="219"/>
        <v>8</v>
      </c>
      <c r="AB98" s="429">
        <f t="shared" si="220"/>
        <v>9</v>
      </c>
      <c r="AC98" s="429">
        <f t="shared" si="221"/>
        <v>10</v>
      </c>
      <c r="AD98" s="429">
        <f t="shared" si="222"/>
        <v>7</v>
      </c>
      <c r="AE98" s="429"/>
      <c r="AF98" s="429"/>
      <c r="AG98" s="430">
        <f t="shared" si="223"/>
        <v>206</v>
      </c>
      <c r="AH98" s="430">
        <f t="shared" si="224"/>
        <v>23</v>
      </c>
      <c r="AI98" s="431">
        <f t="shared" si="162"/>
        <v>8.95652173913044</v>
      </c>
      <c r="AJ98" s="408" t="str">
        <f t="shared" si="225"/>
        <v>P</v>
      </c>
      <c r="AK98" s="408">
        <f t="shared" si="163"/>
        <v>0</v>
      </c>
      <c r="AL98" s="408">
        <f t="shared" si="164"/>
        <v>0</v>
      </c>
      <c r="AM98" s="408">
        <f t="shared" si="165"/>
        <v>0</v>
      </c>
      <c r="AN98" s="408">
        <f t="shared" si="166"/>
        <v>0</v>
      </c>
      <c r="AO98" s="408">
        <f t="shared" si="167"/>
        <v>0</v>
      </c>
      <c r="AP98" s="408">
        <f t="shared" si="168"/>
        <v>0</v>
      </c>
      <c r="AQ98" s="408">
        <f t="shared" si="169"/>
        <v>1</v>
      </c>
      <c r="AR98" s="6"/>
      <c r="AS98" s="408">
        <f t="shared" si="170"/>
        <v>0</v>
      </c>
      <c r="AT98" s="408">
        <f t="shared" si="171"/>
        <v>0</v>
      </c>
      <c r="AU98" s="408">
        <f t="shared" si="172"/>
        <v>0</v>
      </c>
      <c r="AV98" s="408">
        <f t="shared" si="173"/>
        <v>0</v>
      </c>
      <c r="AW98" s="408">
        <f t="shared" si="174"/>
        <v>0</v>
      </c>
      <c r="AX98" s="408">
        <f t="shared" si="175"/>
        <v>0</v>
      </c>
      <c r="AY98" s="408" t="str">
        <f t="shared" si="176"/>
        <v>P</v>
      </c>
      <c r="AZ98" s="409" t="str">
        <f t="shared" si="177"/>
        <v>HM</v>
      </c>
      <c r="BA98" s="409" t="str">
        <f t="shared" si="178"/>
        <v>HMT</v>
      </c>
      <c r="BB98" s="409" t="str">
        <f t="shared" si="179"/>
        <v>P</v>
      </c>
      <c r="BC98" s="409" t="str">
        <f t="shared" si="180"/>
        <v>#</v>
      </c>
      <c r="BD98" s="409" t="str">
        <f t="shared" si="181"/>
        <v>#</v>
      </c>
      <c r="BE98" s="409" t="str">
        <f t="shared" si="182"/>
        <v>#</v>
      </c>
      <c r="BF98" s="409"/>
      <c r="BG98" s="409">
        <f t="shared" si="183"/>
        <v>0</v>
      </c>
      <c r="BH98" s="409" t="str">
        <f t="shared" si="184"/>
        <v>#</v>
      </c>
      <c r="BI98" s="409" t="str">
        <f t="shared" si="185"/>
        <v>#</v>
      </c>
      <c r="BJ98" s="409" t="str">
        <f t="shared" si="186"/>
        <v>#</v>
      </c>
      <c r="BK98" s="409">
        <f t="shared" si="187"/>
        <v>0</v>
      </c>
      <c r="BL98" s="409" t="str">
        <f t="shared" si="188"/>
        <v>#</v>
      </c>
      <c r="BM98" s="7"/>
      <c r="BN98" s="7"/>
      <c r="BO98" s="7"/>
      <c r="BP98" s="409" t="str">
        <f t="shared" si="189"/>
        <v>P</v>
      </c>
      <c r="BQ98" s="409" t="str">
        <f t="shared" si="190"/>
        <v>#</v>
      </c>
      <c r="BR98" s="409" t="str">
        <f t="shared" si="191"/>
        <v>#</v>
      </c>
      <c r="BS98" s="409" t="str">
        <f t="shared" si="192"/>
        <v>#</v>
      </c>
      <c r="BT98" s="409" t="str">
        <f t="shared" si="193"/>
        <v>#</v>
      </c>
      <c r="BU98" s="409" t="str">
        <f t="shared" si="194"/>
        <v>#</v>
      </c>
      <c r="BV98" s="409" t="str">
        <f t="shared" si="195"/>
        <v>#</v>
      </c>
      <c r="BW98" s="409" t="str">
        <f t="shared" si="196"/>
        <v>#</v>
      </c>
      <c r="BX98" s="409"/>
      <c r="BY98" s="409">
        <f t="shared" si="197"/>
        <v>0</v>
      </c>
      <c r="BZ98" s="409" t="str">
        <f t="shared" si="198"/>
        <v>#</v>
      </c>
      <c r="CA98" s="409" t="str">
        <f t="shared" si="199"/>
        <v>#</v>
      </c>
      <c r="CB98" s="409" t="str">
        <f t="shared" si="200"/>
        <v>#</v>
      </c>
      <c r="CC98" s="409" t="str">
        <f t="shared" si="201"/>
        <v>#</v>
      </c>
      <c r="CD98" s="409" t="str">
        <f t="shared" si="202"/>
        <v>#</v>
      </c>
      <c r="CE98" s="409" t="str">
        <f t="shared" si="203"/>
        <v>#</v>
      </c>
      <c r="CF98" s="409" t="str">
        <f t="shared" si="204"/>
        <v>#</v>
      </c>
      <c r="CG98" s="409">
        <f t="shared" si="205"/>
        <v>0</v>
      </c>
      <c r="CH98" s="409" t="str">
        <f t="shared" si="206"/>
        <v>#</v>
      </c>
      <c r="CI98" s="7"/>
      <c r="CJ98" s="7"/>
      <c r="CK98" s="409" t="str">
        <f t="shared" si="226"/>
        <v> </v>
      </c>
      <c r="CL98" s="409" t="str">
        <f t="shared" si="227"/>
        <v> </v>
      </c>
      <c r="CM98" s="409" t="str">
        <f t="shared" si="228"/>
        <v> </v>
      </c>
      <c r="CN98" s="409" t="str">
        <f t="shared" si="229"/>
        <v> </v>
      </c>
      <c r="CO98" s="409" t="str">
        <f t="shared" si="230"/>
        <v> </v>
      </c>
      <c r="CP98" s="409" t="str">
        <f t="shared" si="231"/>
        <v> </v>
      </c>
      <c r="CQ98" s="409" t="str">
        <f t="shared" si="232"/>
        <v> </v>
      </c>
      <c r="CR98" s="409" t="str">
        <f t="shared" si="233"/>
        <v> </v>
      </c>
      <c r="CS98" s="409"/>
      <c r="CT98" s="409">
        <f t="shared" si="207"/>
        <v>0</v>
      </c>
      <c r="CU98" s="409">
        <f t="shared" si="208"/>
        <v>91</v>
      </c>
      <c r="CV98" s="372" t="str">
        <f t="shared" si="209"/>
        <v>24IT0093</v>
      </c>
      <c r="CW98" s="432" t="str">
        <f t="shared" si="210"/>
        <v>MOHAMMED NOUFAL V</v>
      </c>
      <c r="CX98" s="433" t="str">
        <f t="shared" si="159"/>
        <v>        </v>
      </c>
      <c r="CY98" s="409">
        <f t="shared" si="211"/>
        <v>0</v>
      </c>
      <c r="CZ98" s="7"/>
      <c r="DA98" s="409">
        <f t="shared" si="212"/>
        <v>0</v>
      </c>
      <c r="DB98" s="409" t="str">
        <f t="shared" si="213"/>
        <v>#</v>
      </c>
      <c r="DC98" s="7"/>
      <c r="DD98" s="7"/>
      <c r="DE98" s="7"/>
    </row>
    <row r="99" ht="24.75" customHeight="1" spans="1:109">
      <c r="A99" s="413">
        <v>92</v>
      </c>
      <c r="B99" s="790" t="s">
        <v>248</v>
      </c>
      <c r="C99" s="791" t="s">
        <v>249</v>
      </c>
      <c r="D99" s="799" t="s">
        <v>41</v>
      </c>
      <c r="E99" s="799" t="s">
        <v>54</v>
      </c>
      <c r="F99" s="810"/>
      <c r="G99" s="792" t="s">
        <v>58</v>
      </c>
      <c r="H99" s="793" t="s">
        <v>69</v>
      </c>
      <c r="I99" s="793" t="s">
        <v>59</v>
      </c>
      <c r="J99" s="796" t="s">
        <v>77</v>
      </c>
      <c r="K99" s="793" t="s">
        <v>69</v>
      </c>
      <c r="L99" s="793" t="s">
        <v>69</v>
      </c>
      <c r="M99" s="793" t="s">
        <v>58</v>
      </c>
      <c r="N99" s="812" t="s">
        <v>77</v>
      </c>
      <c r="O99" s="804">
        <f t="shared" si="214"/>
        <v>0</v>
      </c>
      <c r="P99" s="421"/>
      <c r="Q99" s="423">
        <f t="shared" si="161"/>
        <v>16</v>
      </c>
      <c r="R99" s="794">
        <v>6.71</v>
      </c>
      <c r="S99" s="425"/>
      <c r="T99" s="426"/>
      <c r="U99" s="427"/>
      <c r="V99" s="428" t="s">
        <v>62</v>
      </c>
      <c r="W99" s="429">
        <f t="shared" si="215"/>
        <v>10</v>
      </c>
      <c r="X99" s="429">
        <f t="shared" si="216"/>
        <v>6</v>
      </c>
      <c r="Y99" s="429">
        <f t="shared" si="217"/>
        <v>7</v>
      </c>
      <c r="Z99" s="429">
        <f t="shared" si="218"/>
        <v>0</v>
      </c>
      <c r="AA99" s="429">
        <f t="shared" si="219"/>
        <v>6</v>
      </c>
      <c r="AB99" s="429">
        <f t="shared" si="220"/>
        <v>6</v>
      </c>
      <c r="AC99" s="429">
        <f t="shared" si="221"/>
        <v>10</v>
      </c>
      <c r="AD99" s="429">
        <f t="shared" si="222"/>
        <v>0</v>
      </c>
      <c r="AE99" s="429"/>
      <c r="AF99" s="429"/>
      <c r="AG99" s="430">
        <f t="shared" si="223"/>
        <v>116</v>
      </c>
      <c r="AH99" s="430">
        <f t="shared" si="224"/>
        <v>16</v>
      </c>
      <c r="AI99" s="431">
        <f t="shared" si="162"/>
        <v>7.25</v>
      </c>
      <c r="AJ99" s="408" t="str">
        <f t="shared" si="225"/>
        <v>F</v>
      </c>
      <c r="AK99" s="408">
        <f t="shared" si="163"/>
        <v>0</v>
      </c>
      <c r="AL99" s="408">
        <f t="shared" si="164"/>
        <v>0</v>
      </c>
      <c r="AM99" s="408">
        <f t="shared" si="165"/>
        <v>0</v>
      </c>
      <c r="AN99" s="408">
        <f t="shared" si="166"/>
        <v>0</v>
      </c>
      <c r="AO99" s="408">
        <f t="shared" si="167"/>
        <v>0</v>
      </c>
      <c r="AP99" s="408">
        <f t="shared" si="168"/>
        <v>0</v>
      </c>
      <c r="AQ99" s="408">
        <f t="shared" si="169"/>
        <v>1</v>
      </c>
      <c r="AR99" s="6"/>
      <c r="AS99" s="408">
        <f t="shared" si="170"/>
        <v>0</v>
      </c>
      <c r="AT99" s="408">
        <f t="shared" si="171"/>
        <v>0</v>
      </c>
      <c r="AU99" s="408">
        <f t="shared" si="172"/>
        <v>0</v>
      </c>
      <c r="AV99" s="408">
        <f t="shared" si="173"/>
        <v>0</v>
      </c>
      <c r="AW99" s="408">
        <f t="shared" si="174"/>
        <v>0</v>
      </c>
      <c r="AX99" s="408">
        <f t="shared" si="175"/>
        <v>0</v>
      </c>
      <c r="AY99" s="408" t="str">
        <f t="shared" si="176"/>
        <v>F</v>
      </c>
      <c r="AZ99" s="409" t="str">
        <f t="shared" si="177"/>
        <v>HM</v>
      </c>
      <c r="BA99" s="409" t="str">
        <f t="shared" si="178"/>
        <v>HMT</v>
      </c>
      <c r="BB99" s="409" t="str">
        <f t="shared" si="179"/>
        <v>F</v>
      </c>
      <c r="BC99" s="409" t="str">
        <f t="shared" si="180"/>
        <v>#</v>
      </c>
      <c r="BD99" s="409" t="str">
        <f t="shared" si="181"/>
        <v>#</v>
      </c>
      <c r="BE99" s="409" t="str">
        <f t="shared" si="182"/>
        <v>#</v>
      </c>
      <c r="BF99" s="409"/>
      <c r="BG99" s="409">
        <f t="shared" si="183"/>
        <v>0</v>
      </c>
      <c r="BH99" s="409" t="str">
        <f t="shared" si="184"/>
        <v>#</v>
      </c>
      <c r="BI99" s="409" t="str">
        <f t="shared" si="185"/>
        <v>#</v>
      </c>
      <c r="BJ99" s="409" t="str">
        <f t="shared" si="186"/>
        <v>#</v>
      </c>
      <c r="BK99" s="409">
        <f t="shared" si="187"/>
        <v>0</v>
      </c>
      <c r="BL99" s="409" t="str">
        <f t="shared" si="188"/>
        <v>#</v>
      </c>
      <c r="BM99" s="7"/>
      <c r="BN99" s="7"/>
      <c r="BO99" s="7"/>
      <c r="BP99" s="409" t="str">
        <f t="shared" si="189"/>
        <v>F</v>
      </c>
      <c r="BQ99" s="409" t="str">
        <f t="shared" si="190"/>
        <v>#</v>
      </c>
      <c r="BR99" s="409" t="str">
        <f t="shared" si="191"/>
        <v>#</v>
      </c>
      <c r="BS99" s="409" t="str">
        <f t="shared" si="192"/>
        <v>#</v>
      </c>
      <c r="BT99" s="409" t="str">
        <f t="shared" si="193"/>
        <v>#</v>
      </c>
      <c r="BU99" s="409" t="str">
        <f t="shared" si="194"/>
        <v>#</v>
      </c>
      <c r="BV99" s="409" t="str">
        <f t="shared" si="195"/>
        <v>#</v>
      </c>
      <c r="BW99" s="409" t="str">
        <f t="shared" si="196"/>
        <v>#</v>
      </c>
      <c r="BX99" s="409"/>
      <c r="BY99" s="409">
        <f t="shared" si="197"/>
        <v>0</v>
      </c>
      <c r="BZ99" s="409" t="str">
        <f t="shared" si="198"/>
        <v>#</v>
      </c>
      <c r="CA99" s="409" t="str">
        <f t="shared" si="199"/>
        <v>#</v>
      </c>
      <c r="CB99" s="409" t="str">
        <f t="shared" si="200"/>
        <v>#</v>
      </c>
      <c r="CC99" s="409" t="str">
        <f t="shared" si="201"/>
        <v>#</v>
      </c>
      <c r="CD99" s="409" t="str">
        <f t="shared" si="202"/>
        <v>#</v>
      </c>
      <c r="CE99" s="409" t="str">
        <f t="shared" si="203"/>
        <v>#</v>
      </c>
      <c r="CF99" s="409" t="str">
        <f t="shared" si="204"/>
        <v>#</v>
      </c>
      <c r="CG99" s="409">
        <f t="shared" si="205"/>
        <v>0</v>
      </c>
      <c r="CH99" s="409" t="str">
        <f t="shared" si="206"/>
        <v>#</v>
      </c>
      <c r="CI99" s="7"/>
      <c r="CJ99" s="7"/>
      <c r="CK99" s="409" t="str">
        <f t="shared" si="226"/>
        <v> </v>
      </c>
      <c r="CL99" s="409" t="str">
        <f t="shared" si="227"/>
        <v> </v>
      </c>
      <c r="CM99" s="409" t="str">
        <f t="shared" si="228"/>
        <v> </v>
      </c>
      <c r="CN99" s="409" t="str">
        <f t="shared" si="229"/>
        <v>EP,</v>
      </c>
      <c r="CO99" s="409" t="str">
        <f t="shared" si="230"/>
        <v> </v>
      </c>
      <c r="CP99" s="409" t="str">
        <f t="shared" si="231"/>
        <v> </v>
      </c>
      <c r="CQ99" s="409" t="str">
        <f t="shared" si="232"/>
        <v> </v>
      </c>
      <c r="CR99" s="409" t="str">
        <f t="shared" si="233"/>
        <v>DEV,</v>
      </c>
      <c r="CS99" s="409"/>
      <c r="CT99" s="409">
        <f t="shared" si="207"/>
        <v>0</v>
      </c>
      <c r="CU99" s="409">
        <f t="shared" si="208"/>
        <v>92</v>
      </c>
      <c r="CV99" s="372" t="str">
        <f t="shared" si="209"/>
        <v>24IT0094</v>
      </c>
      <c r="CW99" s="432" t="str">
        <f t="shared" si="210"/>
        <v>MOHANISHWARAN S</v>
      </c>
      <c r="CX99" s="433" t="str">
        <f t="shared" si="159"/>
        <v>   EP,   DEV,</v>
      </c>
      <c r="CY99" s="409">
        <f t="shared" si="211"/>
        <v>0</v>
      </c>
      <c r="CZ99" s="7"/>
      <c r="DA99" s="409">
        <f t="shared" si="212"/>
        <v>0</v>
      </c>
      <c r="DB99" s="409" t="str">
        <f t="shared" si="213"/>
        <v>#</v>
      </c>
      <c r="DC99" s="7"/>
      <c r="DD99" s="7"/>
      <c r="DE99" s="7"/>
    </row>
    <row r="100" ht="24.75" customHeight="1" spans="1:109">
      <c r="A100" s="413">
        <v>93</v>
      </c>
      <c r="B100" s="790" t="s">
        <v>250</v>
      </c>
      <c r="C100" s="791" t="s">
        <v>251</v>
      </c>
      <c r="D100" s="800" t="s">
        <v>42</v>
      </c>
      <c r="E100" s="800" t="s">
        <v>55</v>
      </c>
      <c r="F100" s="810"/>
      <c r="G100" s="792" t="s">
        <v>58</v>
      </c>
      <c r="H100" s="793" t="s">
        <v>61</v>
      </c>
      <c r="I100" s="793" t="s">
        <v>61</v>
      </c>
      <c r="J100" s="793" t="s">
        <v>61</v>
      </c>
      <c r="K100" s="793" t="s">
        <v>59</v>
      </c>
      <c r="L100" s="793" t="s">
        <v>61</v>
      </c>
      <c r="M100" s="793" t="s">
        <v>58</v>
      </c>
      <c r="N100" s="807" t="s">
        <v>59</v>
      </c>
      <c r="O100" s="804">
        <f t="shared" si="214"/>
        <v>0</v>
      </c>
      <c r="P100" s="421"/>
      <c r="Q100" s="423">
        <f t="shared" si="161"/>
        <v>23</v>
      </c>
      <c r="R100" s="794">
        <v>7.84</v>
      </c>
      <c r="S100" s="425"/>
      <c r="T100" s="426"/>
      <c r="U100" s="427"/>
      <c r="V100" s="428" t="s">
        <v>62</v>
      </c>
      <c r="W100" s="429">
        <f t="shared" si="215"/>
        <v>10</v>
      </c>
      <c r="X100" s="429">
        <f t="shared" si="216"/>
        <v>8</v>
      </c>
      <c r="Y100" s="429">
        <f t="shared" si="217"/>
        <v>8</v>
      </c>
      <c r="Z100" s="429">
        <f t="shared" si="218"/>
        <v>8</v>
      </c>
      <c r="AA100" s="429">
        <f t="shared" si="219"/>
        <v>7</v>
      </c>
      <c r="AB100" s="429">
        <f t="shared" si="220"/>
        <v>8</v>
      </c>
      <c r="AC100" s="429">
        <f t="shared" si="221"/>
        <v>10</v>
      </c>
      <c r="AD100" s="429">
        <f t="shared" si="222"/>
        <v>7</v>
      </c>
      <c r="AE100" s="429"/>
      <c r="AF100" s="429"/>
      <c r="AG100" s="430">
        <f t="shared" si="223"/>
        <v>186</v>
      </c>
      <c r="AH100" s="430">
        <f t="shared" si="224"/>
        <v>23</v>
      </c>
      <c r="AI100" s="431">
        <f t="shared" si="162"/>
        <v>8.08695652173913</v>
      </c>
      <c r="AJ100" s="408" t="str">
        <f t="shared" si="225"/>
        <v>P</v>
      </c>
      <c r="AK100" s="408">
        <f t="shared" si="163"/>
        <v>0</v>
      </c>
      <c r="AL100" s="408">
        <f t="shared" si="164"/>
        <v>0</v>
      </c>
      <c r="AM100" s="408">
        <f t="shared" si="165"/>
        <v>0</v>
      </c>
      <c r="AN100" s="408">
        <f t="shared" si="166"/>
        <v>0</v>
      </c>
      <c r="AO100" s="408">
        <f t="shared" si="167"/>
        <v>0</v>
      </c>
      <c r="AP100" s="408">
        <f t="shared" si="168"/>
        <v>0</v>
      </c>
      <c r="AQ100" s="408">
        <f t="shared" si="169"/>
        <v>1</v>
      </c>
      <c r="AR100" s="6"/>
      <c r="AS100" s="408">
        <f t="shared" si="170"/>
        <v>0</v>
      </c>
      <c r="AT100" s="408">
        <f t="shared" si="171"/>
        <v>0</v>
      </c>
      <c r="AU100" s="408">
        <f t="shared" si="172"/>
        <v>0</v>
      </c>
      <c r="AV100" s="408">
        <f t="shared" si="173"/>
        <v>0</v>
      </c>
      <c r="AW100" s="408">
        <f t="shared" si="174"/>
        <v>0</v>
      </c>
      <c r="AX100" s="408">
        <f t="shared" si="175"/>
        <v>0</v>
      </c>
      <c r="AY100" s="408" t="str">
        <f t="shared" si="176"/>
        <v>P</v>
      </c>
      <c r="AZ100" s="409" t="str">
        <f t="shared" si="177"/>
        <v>DF</v>
      </c>
      <c r="BA100" s="409" t="str">
        <f t="shared" si="178"/>
        <v>DFT</v>
      </c>
      <c r="BB100" s="409" t="str">
        <f t="shared" si="179"/>
        <v>#</v>
      </c>
      <c r="BC100" s="409" t="str">
        <f t="shared" si="180"/>
        <v>#</v>
      </c>
      <c r="BD100" s="409" t="str">
        <f t="shared" si="181"/>
        <v>#</v>
      </c>
      <c r="BE100" s="409" t="str">
        <f t="shared" si="182"/>
        <v>P</v>
      </c>
      <c r="BF100" s="409"/>
      <c r="BG100" s="409" t="str">
        <f t="shared" si="183"/>
        <v>#</v>
      </c>
      <c r="BH100" s="409" t="str">
        <f t="shared" si="184"/>
        <v>#</v>
      </c>
      <c r="BI100" s="409" t="str">
        <f t="shared" si="185"/>
        <v>#</v>
      </c>
      <c r="BJ100" s="409">
        <f t="shared" si="186"/>
        <v>0</v>
      </c>
      <c r="BK100" s="409" t="str">
        <f t="shared" si="187"/>
        <v>#</v>
      </c>
      <c r="BL100" s="409">
        <f t="shared" si="188"/>
        <v>0</v>
      </c>
      <c r="BM100" s="7"/>
      <c r="BN100" s="7"/>
      <c r="BO100" s="7"/>
      <c r="BP100" s="409" t="str">
        <f t="shared" si="189"/>
        <v>#</v>
      </c>
      <c r="BQ100" s="409" t="str">
        <f t="shared" si="190"/>
        <v>#</v>
      </c>
      <c r="BR100" s="409" t="str">
        <f t="shared" si="191"/>
        <v>#</v>
      </c>
      <c r="BS100" s="409" t="str">
        <f t="shared" si="192"/>
        <v>P</v>
      </c>
      <c r="BT100" s="409" t="str">
        <f t="shared" si="193"/>
        <v>#</v>
      </c>
      <c r="BU100" s="409" t="str">
        <f t="shared" si="194"/>
        <v>#</v>
      </c>
      <c r="BV100" s="409" t="str">
        <f t="shared" si="195"/>
        <v>#</v>
      </c>
      <c r="BW100" s="409" t="str">
        <f t="shared" si="196"/>
        <v>#</v>
      </c>
      <c r="BX100" s="409"/>
      <c r="BY100" s="409" t="str">
        <f t="shared" si="197"/>
        <v>#</v>
      </c>
      <c r="BZ100" s="409" t="str">
        <f t="shared" si="198"/>
        <v>#</v>
      </c>
      <c r="CA100" s="409" t="str">
        <f t="shared" si="199"/>
        <v>#</v>
      </c>
      <c r="CB100" s="409">
        <f t="shared" si="200"/>
        <v>0</v>
      </c>
      <c r="CC100" s="409" t="str">
        <f t="shared" si="201"/>
        <v>#</v>
      </c>
      <c r="CD100" s="409" t="str">
        <f t="shared" si="202"/>
        <v>#</v>
      </c>
      <c r="CE100" s="409" t="str">
        <f t="shared" si="203"/>
        <v>#</v>
      </c>
      <c r="CF100" s="409" t="str">
        <f t="shared" si="204"/>
        <v>#</v>
      </c>
      <c r="CG100" s="409" t="str">
        <f t="shared" si="205"/>
        <v>#</v>
      </c>
      <c r="CH100" s="409">
        <f t="shared" si="206"/>
        <v>0</v>
      </c>
      <c r="CI100" s="7"/>
      <c r="CJ100" s="7"/>
      <c r="CK100" s="409" t="str">
        <f t="shared" si="226"/>
        <v> </v>
      </c>
      <c r="CL100" s="409" t="str">
        <f t="shared" si="227"/>
        <v> </v>
      </c>
      <c r="CM100" s="409" t="str">
        <f t="shared" si="228"/>
        <v> </v>
      </c>
      <c r="CN100" s="409" t="str">
        <f t="shared" si="229"/>
        <v> </v>
      </c>
      <c r="CO100" s="409" t="str">
        <f t="shared" si="230"/>
        <v> </v>
      </c>
      <c r="CP100" s="409" t="str">
        <f t="shared" si="231"/>
        <v> </v>
      </c>
      <c r="CQ100" s="409" t="str">
        <f t="shared" si="232"/>
        <v> </v>
      </c>
      <c r="CR100" s="409" t="str">
        <f t="shared" si="233"/>
        <v> </v>
      </c>
      <c r="CS100" s="409"/>
      <c r="CT100" s="409">
        <f t="shared" si="207"/>
        <v>0</v>
      </c>
      <c r="CU100" s="409">
        <f t="shared" si="208"/>
        <v>93</v>
      </c>
      <c r="CV100" s="372" t="str">
        <f t="shared" si="209"/>
        <v>24IT0095</v>
      </c>
      <c r="CW100" s="432" t="str">
        <f t="shared" si="210"/>
        <v>MONICA R</v>
      </c>
      <c r="CX100" s="433" t="str">
        <f t="shared" si="159"/>
        <v>        </v>
      </c>
      <c r="CY100" s="409">
        <f t="shared" si="211"/>
        <v>0</v>
      </c>
      <c r="CZ100" s="7"/>
      <c r="DA100" s="409" t="str">
        <f t="shared" si="212"/>
        <v>#</v>
      </c>
      <c r="DB100" s="409">
        <f t="shared" si="213"/>
        <v>0</v>
      </c>
      <c r="DC100" s="7"/>
      <c r="DD100" s="7"/>
      <c r="DE100" s="7"/>
    </row>
    <row r="101" ht="24.75" customHeight="1" spans="1:109">
      <c r="A101" s="413">
        <v>94</v>
      </c>
      <c r="B101" s="790" t="s">
        <v>252</v>
      </c>
      <c r="C101" s="791" t="s">
        <v>253</v>
      </c>
      <c r="D101" s="787" t="s">
        <v>42</v>
      </c>
      <c r="E101" s="787" t="s">
        <v>54</v>
      </c>
      <c r="F101" s="810"/>
      <c r="G101" s="792" t="s">
        <v>58</v>
      </c>
      <c r="H101" s="793" t="s">
        <v>61</v>
      </c>
      <c r="I101" s="793" t="s">
        <v>61</v>
      </c>
      <c r="J101" s="793" t="s">
        <v>60</v>
      </c>
      <c r="K101" s="793" t="s">
        <v>59</v>
      </c>
      <c r="L101" s="793" t="s">
        <v>61</v>
      </c>
      <c r="M101" s="793" t="s">
        <v>58</v>
      </c>
      <c r="N101" s="807" t="s">
        <v>59</v>
      </c>
      <c r="O101" s="804">
        <f t="shared" si="214"/>
        <v>0</v>
      </c>
      <c r="P101" s="421"/>
      <c r="Q101" s="423">
        <f t="shared" si="161"/>
        <v>23</v>
      </c>
      <c r="R101" s="794">
        <v>8</v>
      </c>
      <c r="S101" s="425"/>
      <c r="T101" s="426"/>
      <c r="U101" s="427"/>
      <c r="V101" s="428" t="s">
        <v>62</v>
      </c>
      <c r="W101" s="429">
        <f t="shared" si="215"/>
        <v>10</v>
      </c>
      <c r="X101" s="429">
        <f t="shared" si="216"/>
        <v>8</v>
      </c>
      <c r="Y101" s="429">
        <f t="shared" si="217"/>
        <v>8</v>
      </c>
      <c r="Z101" s="429">
        <f t="shared" si="218"/>
        <v>9</v>
      </c>
      <c r="AA101" s="429">
        <f t="shared" si="219"/>
        <v>7</v>
      </c>
      <c r="AB101" s="429">
        <f t="shared" si="220"/>
        <v>8</v>
      </c>
      <c r="AC101" s="429">
        <f t="shared" si="221"/>
        <v>10</v>
      </c>
      <c r="AD101" s="429">
        <f t="shared" si="222"/>
        <v>7</v>
      </c>
      <c r="AE101" s="429"/>
      <c r="AF101" s="429"/>
      <c r="AG101" s="430">
        <f t="shared" si="223"/>
        <v>190</v>
      </c>
      <c r="AH101" s="430">
        <f t="shared" si="224"/>
        <v>23</v>
      </c>
      <c r="AI101" s="431">
        <f t="shared" si="162"/>
        <v>8.26086956521739</v>
      </c>
      <c r="AJ101" s="408" t="str">
        <f t="shared" si="225"/>
        <v>P</v>
      </c>
      <c r="AK101" s="408">
        <f t="shared" si="163"/>
        <v>0</v>
      </c>
      <c r="AL101" s="408">
        <f t="shared" si="164"/>
        <v>0</v>
      </c>
      <c r="AM101" s="408">
        <f t="shared" si="165"/>
        <v>0</v>
      </c>
      <c r="AN101" s="408">
        <f t="shared" si="166"/>
        <v>0</v>
      </c>
      <c r="AO101" s="408">
        <f t="shared" si="167"/>
        <v>0</v>
      </c>
      <c r="AP101" s="408">
        <f t="shared" si="168"/>
        <v>0</v>
      </c>
      <c r="AQ101" s="408">
        <f t="shared" si="169"/>
        <v>1</v>
      </c>
      <c r="AR101" s="6"/>
      <c r="AS101" s="408">
        <f t="shared" si="170"/>
        <v>0</v>
      </c>
      <c r="AT101" s="408">
        <f t="shared" si="171"/>
        <v>0</v>
      </c>
      <c r="AU101" s="408">
        <f t="shared" si="172"/>
        <v>0</v>
      </c>
      <c r="AV101" s="408">
        <f t="shared" si="173"/>
        <v>0</v>
      </c>
      <c r="AW101" s="408">
        <f t="shared" si="174"/>
        <v>0</v>
      </c>
      <c r="AX101" s="408">
        <f t="shared" si="175"/>
        <v>0</v>
      </c>
      <c r="AY101" s="408" t="str">
        <f t="shared" si="176"/>
        <v>P</v>
      </c>
      <c r="AZ101" s="409" t="str">
        <f t="shared" si="177"/>
        <v>HF</v>
      </c>
      <c r="BA101" s="409" t="str">
        <f t="shared" si="178"/>
        <v>HFT</v>
      </c>
      <c r="BB101" s="409" t="str">
        <f t="shared" si="179"/>
        <v>#</v>
      </c>
      <c r="BC101" s="409" t="str">
        <f t="shared" si="180"/>
        <v>P</v>
      </c>
      <c r="BD101" s="409" t="str">
        <f t="shared" si="181"/>
        <v>#</v>
      </c>
      <c r="BE101" s="409" t="str">
        <f t="shared" si="182"/>
        <v>#</v>
      </c>
      <c r="BF101" s="409"/>
      <c r="BG101" s="409" t="str">
        <f t="shared" si="183"/>
        <v>#</v>
      </c>
      <c r="BH101" s="409">
        <f t="shared" si="184"/>
        <v>0</v>
      </c>
      <c r="BI101" s="409" t="str">
        <f t="shared" si="185"/>
        <v>#</v>
      </c>
      <c r="BJ101" s="409" t="str">
        <f t="shared" si="186"/>
        <v>#</v>
      </c>
      <c r="BK101" s="409" t="str">
        <f t="shared" si="187"/>
        <v>#</v>
      </c>
      <c r="BL101" s="409">
        <f t="shared" si="188"/>
        <v>0</v>
      </c>
      <c r="BM101" s="7"/>
      <c r="BN101" s="7"/>
      <c r="BO101" s="7"/>
      <c r="BP101" s="409" t="str">
        <f t="shared" si="189"/>
        <v>#</v>
      </c>
      <c r="BQ101" s="409" t="str">
        <f t="shared" si="190"/>
        <v>P</v>
      </c>
      <c r="BR101" s="409" t="str">
        <f t="shared" si="191"/>
        <v>#</v>
      </c>
      <c r="BS101" s="409" t="str">
        <f t="shared" si="192"/>
        <v>#</v>
      </c>
      <c r="BT101" s="409" t="str">
        <f t="shared" si="193"/>
        <v>#</v>
      </c>
      <c r="BU101" s="409" t="str">
        <f t="shared" si="194"/>
        <v>#</v>
      </c>
      <c r="BV101" s="409" t="str">
        <f t="shared" si="195"/>
        <v>#</v>
      </c>
      <c r="BW101" s="409" t="str">
        <f t="shared" si="196"/>
        <v>#</v>
      </c>
      <c r="BX101" s="409"/>
      <c r="BY101" s="409" t="str">
        <f t="shared" si="197"/>
        <v>#</v>
      </c>
      <c r="BZ101" s="409">
        <f t="shared" si="198"/>
        <v>0</v>
      </c>
      <c r="CA101" s="409" t="str">
        <f t="shared" si="199"/>
        <v>#</v>
      </c>
      <c r="CB101" s="409" t="str">
        <f t="shared" si="200"/>
        <v>#</v>
      </c>
      <c r="CC101" s="409" t="str">
        <f t="shared" si="201"/>
        <v>#</v>
      </c>
      <c r="CD101" s="409" t="str">
        <f t="shared" si="202"/>
        <v>#</v>
      </c>
      <c r="CE101" s="409" t="str">
        <f t="shared" si="203"/>
        <v>#</v>
      </c>
      <c r="CF101" s="409" t="str">
        <f t="shared" si="204"/>
        <v>#</v>
      </c>
      <c r="CG101" s="409" t="str">
        <f t="shared" si="205"/>
        <v>#</v>
      </c>
      <c r="CH101" s="409">
        <f t="shared" si="206"/>
        <v>0</v>
      </c>
      <c r="CI101" s="7"/>
      <c r="CJ101" s="7"/>
      <c r="CK101" s="409" t="str">
        <f t="shared" si="226"/>
        <v> </v>
      </c>
      <c r="CL101" s="409" t="str">
        <f t="shared" si="227"/>
        <v> </v>
      </c>
      <c r="CM101" s="409" t="str">
        <f t="shared" si="228"/>
        <v> </v>
      </c>
      <c r="CN101" s="409" t="str">
        <f t="shared" si="229"/>
        <v> </v>
      </c>
      <c r="CO101" s="409" t="str">
        <f t="shared" si="230"/>
        <v> </v>
      </c>
      <c r="CP101" s="409" t="str">
        <f t="shared" si="231"/>
        <v> </v>
      </c>
      <c r="CQ101" s="409" t="str">
        <f t="shared" si="232"/>
        <v> </v>
      </c>
      <c r="CR101" s="409" t="str">
        <f t="shared" si="233"/>
        <v> </v>
      </c>
      <c r="CS101" s="409"/>
      <c r="CT101" s="409">
        <f t="shared" si="207"/>
        <v>0</v>
      </c>
      <c r="CU101" s="409">
        <f t="shared" si="208"/>
        <v>94</v>
      </c>
      <c r="CV101" s="372" t="str">
        <f t="shared" si="209"/>
        <v>24IT0096</v>
      </c>
      <c r="CW101" s="432" t="str">
        <f t="shared" si="210"/>
        <v>MOUNIKA S</v>
      </c>
      <c r="CX101" s="433" t="str">
        <f t="shared" si="159"/>
        <v>        </v>
      </c>
      <c r="CY101" s="409">
        <f t="shared" si="211"/>
        <v>0</v>
      </c>
      <c r="CZ101" s="7"/>
      <c r="DA101" s="409">
        <f t="shared" si="212"/>
        <v>0</v>
      </c>
      <c r="DB101" s="409" t="str">
        <f t="shared" si="213"/>
        <v>#</v>
      </c>
      <c r="DC101" s="7"/>
      <c r="DD101" s="7"/>
      <c r="DE101" s="7"/>
    </row>
    <row r="102" ht="24.75" customHeight="1" spans="1:109">
      <c r="A102" s="413">
        <v>95</v>
      </c>
      <c r="B102" s="790" t="s">
        <v>254</v>
      </c>
      <c r="C102" s="791" t="s">
        <v>255</v>
      </c>
      <c r="D102" s="787" t="s">
        <v>41</v>
      </c>
      <c r="E102" s="787" t="s">
        <v>54</v>
      </c>
      <c r="F102" s="810"/>
      <c r="G102" s="792" t="s">
        <v>58</v>
      </c>
      <c r="H102" s="793" t="s">
        <v>61</v>
      </c>
      <c r="I102" s="793" t="s">
        <v>58</v>
      </c>
      <c r="J102" s="793" t="s">
        <v>60</v>
      </c>
      <c r="K102" s="793" t="s">
        <v>59</v>
      </c>
      <c r="L102" s="793" t="s">
        <v>61</v>
      </c>
      <c r="M102" s="793" t="s">
        <v>58</v>
      </c>
      <c r="N102" s="807" t="s">
        <v>59</v>
      </c>
      <c r="O102" s="804">
        <f t="shared" si="214"/>
        <v>0</v>
      </c>
      <c r="P102" s="421"/>
      <c r="Q102" s="423">
        <f t="shared" si="161"/>
        <v>23</v>
      </c>
      <c r="R102" s="794">
        <v>8.32</v>
      </c>
      <c r="S102" s="425"/>
      <c r="T102" s="426"/>
      <c r="U102" s="427"/>
      <c r="V102" s="428" t="s">
        <v>62</v>
      </c>
      <c r="W102" s="429">
        <f t="shared" si="215"/>
        <v>10</v>
      </c>
      <c r="X102" s="429">
        <f t="shared" si="216"/>
        <v>8</v>
      </c>
      <c r="Y102" s="429">
        <f t="shared" si="217"/>
        <v>10</v>
      </c>
      <c r="Z102" s="429">
        <f t="shared" si="218"/>
        <v>9</v>
      </c>
      <c r="AA102" s="429">
        <f t="shared" si="219"/>
        <v>7</v>
      </c>
      <c r="AB102" s="429">
        <f t="shared" si="220"/>
        <v>8</v>
      </c>
      <c r="AC102" s="429">
        <f t="shared" si="221"/>
        <v>10</v>
      </c>
      <c r="AD102" s="429">
        <f t="shared" si="222"/>
        <v>7</v>
      </c>
      <c r="AE102" s="429"/>
      <c r="AF102" s="429"/>
      <c r="AG102" s="430">
        <f t="shared" si="223"/>
        <v>198</v>
      </c>
      <c r="AH102" s="430">
        <f t="shared" si="224"/>
        <v>23</v>
      </c>
      <c r="AI102" s="431">
        <f t="shared" si="162"/>
        <v>8.60869565217391</v>
      </c>
      <c r="AJ102" s="408" t="str">
        <f t="shared" si="225"/>
        <v>P</v>
      </c>
      <c r="AK102" s="408">
        <f t="shared" si="163"/>
        <v>0</v>
      </c>
      <c r="AL102" s="408">
        <f t="shared" si="164"/>
        <v>0</v>
      </c>
      <c r="AM102" s="408">
        <f t="shared" si="165"/>
        <v>0</v>
      </c>
      <c r="AN102" s="408">
        <f t="shared" si="166"/>
        <v>0</v>
      </c>
      <c r="AO102" s="408">
        <f t="shared" si="167"/>
        <v>0</v>
      </c>
      <c r="AP102" s="408">
        <f t="shared" si="168"/>
        <v>0</v>
      </c>
      <c r="AQ102" s="408">
        <f t="shared" si="169"/>
        <v>1</v>
      </c>
      <c r="AR102" s="6"/>
      <c r="AS102" s="408">
        <f t="shared" si="170"/>
        <v>0</v>
      </c>
      <c r="AT102" s="408">
        <f t="shared" si="171"/>
        <v>0</v>
      </c>
      <c r="AU102" s="408">
        <f t="shared" si="172"/>
        <v>0</v>
      </c>
      <c r="AV102" s="408">
        <f t="shared" si="173"/>
        <v>0</v>
      </c>
      <c r="AW102" s="408">
        <f t="shared" si="174"/>
        <v>0</v>
      </c>
      <c r="AX102" s="408">
        <f t="shared" si="175"/>
        <v>0</v>
      </c>
      <c r="AY102" s="408" t="str">
        <f t="shared" si="176"/>
        <v>P</v>
      </c>
      <c r="AZ102" s="409" t="str">
        <f t="shared" si="177"/>
        <v>HM</v>
      </c>
      <c r="BA102" s="409" t="str">
        <f t="shared" si="178"/>
        <v>HMT</v>
      </c>
      <c r="BB102" s="409" t="str">
        <f t="shared" si="179"/>
        <v>P</v>
      </c>
      <c r="BC102" s="409" t="str">
        <f t="shared" si="180"/>
        <v>#</v>
      </c>
      <c r="BD102" s="409" t="str">
        <f t="shared" si="181"/>
        <v>#</v>
      </c>
      <c r="BE102" s="409" t="str">
        <f t="shared" si="182"/>
        <v>#</v>
      </c>
      <c r="BF102" s="409"/>
      <c r="BG102" s="409">
        <f t="shared" si="183"/>
        <v>0</v>
      </c>
      <c r="BH102" s="409" t="str">
        <f t="shared" si="184"/>
        <v>#</v>
      </c>
      <c r="BI102" s="409" t="str">
        <f t="shared" si="185"/>
        <v>#</v>
      </c>
      <c r="BJ102" s="409" t="str">
        <f t="shared" si="186"/>
        <v>#</v>
      </c>
      <c r="BK102" s="409">
        <f t="shared" si="187"/>
        <v>0</v>
      </c>
      <c r="BL102" s="409" t="str">
        <f t="shared" si="188"/>
        <v>#</v>
      </c>
      <c r="BM102" s="7"/>
      <c r="BN102" s="7"/>
      <c r="BO102" s="7"/>
      <c r="BP102" s="409" t="str">
        <f t="shared" si="189"/>
        <v>P</v>
      </c>
      <c r="BQ102" s="409" t="str">
        <f t="shared" si="190"/>
        <v>#</v>
      </c>
      <c r="BR102" s="409" t="str">
        <f t="shared" si="191"/>
        <v>#</v>
      </c>
      <c r="BS102" s="409" t="str">
        <f t="shared" si="192"/>
        <v>#</v>
      </c>
      <c r="BT102" s="409" t="str">
        <f t="shared" si="193"/>
        <v>#</v>
      </c>
      <c r="BU102" s="409" t="str">
        <f t="shared" si="194"/>
        <v>#</v>
      </c>
      <c r="BV102" s="409" t="str">
        <f t="shared" si="195"/>
        <v>#</v>
      </c>
      <c r="BW102" s="409" t="str">
        <f t="shared" si="196"/>
        <v>#</v>
      </c>
      <c r="BX102" s="409"/>
      <c r="BY102" s="409">
        <f t="shared" si="197"/>
        <v>0</v>
      </c>
      <c r="BZ102" s="409" t="str">
        <f t="shared" si="198"/>
        <v>#</v>
      </c>
      <c r="CA102" s="409" t="str">
        <f t="shared" si="199"/>
        <v>#</v>
      </c>
      <c r="CB102" s="409" t="str">
        <f t="shared" si="200"/>
        <v>#</v>
      </c>
      <c r="CC102" s="409" t="str">
        <f t="shared" si="201"/>
        <v>#</v>
      </c>
      <c r="CD102" s="409" t="str">
        <f t="shared" si="202"/>
        <v>#</v>
      </c>
      <c r="CE102" s="409" t="str">
        <f t="shared" si="203"/>
        <v>#</v>
      </c>
      <c r="CF102" s="409" t="str">
        <f t="shared" si="204"/>
        <v>#</v>
      </c>
      <c r="CG102" s="409">
        <f t="shared" si="205"/>
        <v>0</v>
      </c>
      <c r="CH102" s="409" t="str">
        <f t="shared" si="206"/>
        <v>#</v>
      </c>
      <c r="CI102" s="7"/>
      <c r="CJ102" s="7"/>
      <c r="CK102" s="409" t="str">
        <f t="shared" si="226"/>
        <v> </v>
      </c>
      <c r="CL102" s="409" t="str">
        <f t="shared" si="227"/>
        <v> </v>
      </c>
      <c r="CM102" s="409" t="str">
        <f t="shared" si="228"/>
        <v> </v>
      </c>
      <c r="CN102" s="409" t="str">
        <f t="shared" si="229"/>
        <v> </v>
      </c>
      <c r="CO102" s="409" t="str">
        <f t="shared" si="230"/>
        <v> </v>
      </c>
      <c r="CP102" s="409" t="str">
        <f t="shared" si="231"/>
        <v> </v>
      </c>
      <c r="CQ102" s="409" t="str">
        <f t="shared" si="232"/>
        <v> </v>
      </c>
      <c r="CR102" s="409" t="str">
        <f t="shared" si="233"/>
        <v> </v>
      </c>
      <c r="CS102" s="409"/>
      <c r="CT102" s="409">
        <f t="shared" si="207"/>
        <v>0</v>
      </c>
      <c r="CU102" s="409">
        <f t="shared" si="208"/>
        <v>95</v>
      </c>
      <c r="CV102" s="372" t="str">
        <f t="shared" si="209"/>
        <v>24IT0097</v>
      </c>
      <c r="CW102" s="432" t="str">
        <f t="shared" si="210"/>
        <v>MUGILAN R</v>
      </c>
      <c r="CX102" s="433" t="str">
        <f t="shared" ref="CX102:CX133" si="234">CONCATENATE(CK102,CL102,CM102,CN102,CO102,CP102,CQ102,CR102)</f>
        <v>        </v>
      </c>
      <c r="CY102" s="409">
        <f t="shared" si="211"/>
        <v>0</v>
      </c>
      <c r="CZ102" s="7"/>
      <c r="DA102" s="409">
        <f t="shared" si="212"/>
        <v>0</v>
      </c>
      <c r="DB102" s="409" t="str">
        <f t="shared" si="213"/>
        <v>#</v>
      </c>
      <c r="DC102" s="7"/>
      <c r="DD102" s="7"/>
      <c r="DE102" s="7"/>
    </row>
    <row r="103" ht="24.75" customHeight="1" spans="1:109">
      <c r="A103" s="413">
        <v>96</v>
      </c>
      <c r="B103" s="790" t="s">
        <v>256</v>
      </c>
      <c r="C103" s="791" t="s">
        <v>257</v>
      </c>
      <c r="D103" s="787" t="s">
        <v>41</v>
      </c>
      <c r="E103" s="787" t="s">
        <v>54</v>
      </c>
      <c r="F103" s="810"/>
      <c r="G103" s="792" t="s">
        <v>231</v>
      </c>
      <c r="H103" s="793" t="s">
        <v>231</v>
      </c>
      <c r="I103" s="793" t="s">
        <v>231</v>
      </c>
      <c r="J103" s="793" t="s">
        <v>231</v>
      </c>
      <c r="K103" s="793" t="s">
        <v>231</v>
      </c>
      <c r="L103" s="793" t="s">
        <v>231</v>
      </c>
      <c r="M103" s="793" t="s">
        <v>231</v>
      </c>
      <c r="N103" s="807" t="s">
        <v>231</v>
      </c>
      <c r="O103" s="804">
        <f t="shared" si="214"/>
        <v>0</v>
      </c>
      <c r="P103" s="421"/>
      <c r="Q103" s="423">
        <f t="shared" si="161"/>
        <v>0</v>
      </c>
      <c r="R103" s="794">
        <v>8.16</v>
      </c>
      <c r="S103" s="425"/>
      <c r="T103" s="426"/>
      <c r="U103" s="427"/>
      <c r="V103" s="428" t="s">
        <v>62</v>
      </c>
      <c r="W103" s="429">
        <f t="shared" si="215"/>
        <v>0</v>
      </c>
      <c r="X103" s="429">
        <f t="shared" si="216"/>
        <v>0</v>
      </c>
      <c r="Y103" s="429">
        <f t="shared" si="217"/>
        <v>0</v>
      </c>
      <c r="Z103" s="429">
        <f t="shared" si="218"/>
        <v>0</v>
      </c>
      <c r="AA103" s="429">
        <f t="shared" si="219"/>
        <v>0</v>
      </c>
      <c r="AB103" s="429">
        <f t="shared" si="220"/>
        <v>0</v>
      </c>
      <c r="AC103" s="429">
        <f t="shared" si="221"/>
        <v>0</v>
      </c>
      <c r="AD103" s="429">
        <f t="shared" si="222"/>
        <v>0</v>
      </c>
      <c r="AE103" s="429"/>
      <c r="AF103" s="429"/>
      <c r="AG103" s="430">
        <f t="shared" si="223"/>
        <v>0</v>
      </c>
      <c r="AH103" s="430">
        <f t="shared" si="224"/>
        <v>0</v>
      </c>
      <c r="AI103" s="431">
        <f t="shared" si="162"/>
        <v>0</v>
      </c>
      <c r="AJ103" s="408" t="str">
        <f t="shared" si="225"/>
        <v>F</v>
      </c>
      <c r="AK103" s="408">
        <f t="shared" si="163"/>
        <v>0</v>
      </c>
      <c r="AL103" s="408">
        <f t="shared" si="164"/>
        <v>0</v>
      </c>
      <c r="AM103" s="408">
        <f t="shared" si="165"/>
        <v>0</v>
      </c>
      <c r="AN103" s="408">
        <f t="shared" si="166"/>
        <v>0</v>
      </c>
      <c r="AO103" s="408">
        <f t="shared" si="167"/>
        <v>0</v>
      </c>
      <c r="AP103" s="408">
        <f t="shared" si="168"/>
        <v>0</v>
      </c>
      <c r="AQ103" s="408">
        <f t="shared" si="169"/>
        <v>1</v>
      </c>
      <c r="AR103" s="6"/>
      <c r="AS103" s="408">
        <f t="shared" si="170"/>
        <v>0</v>
      </c>
      <c r="AT103" s="408">
        <f t="shared" si="171"/>
        <v>0</v>
      </c>
      <c r="AU103" s="408">
        <f t="shared" si="172"/>
        <v>0</v>
      </c>
      <c r="AV103" s="408">
        <f t="shared" si="173"/>
        <v>0</v>
      </c>
      <c r="AW103" s="408">
        <f t="shared" si="174"/>
        <v>0</v>
      </c>
      <c r="AX103" s="408">
        <f t="shared" si="175"/>
        <v>0</v>
      </c>
      <c r="AY103" s="408" t="str">
        <f t="shared" si="176"/>
        <v>F</v>
      </c>
      <c r="AZ103" s="409" t="str">
        <f t="shared" si="177"/>
        <v>HM</v>
      </c>
      <c r="BA103" s="409" t="str">
        <f t="shared" si="178"/>
        <v>HMT</v>
      </c>
      <c r="BB103" s="409" t="str">
        <f t="shared" si="179"/>
        <v>F</v>
      </c>
      <c r="BC103" s="409" t="str">
        <f t="shared" si="180"/>
        <v>#</v>
      </c>
      <c r="BD103" s="409" t="str">
        <f t="shared" si="181"/>
        <v>#</v>
      </c>
      <c r="BE103" s="409" t="str">
        <f t="shared" si="182"/>
        <v>#</v>
      </c>
      <c r="BF103" s="409"/>
      <c r="BG103" s="409">
        <f t="shared" si="183"/>
        <v>0</v>
      </c>
      <c r="BH103" s="409" t="str">
        <f t="shared" si="184"/>
        <v>#</v>
      </c>
      <c r="BI103" s="409" t="str">
        <f t="shared" si="185"/>
        <v>#</v>
      </c>
      <c r="BJ103" s="409" t="str">
        <f t="shared" si="186"/>
        <v>#</v>
      </c>
      <c r="BK103" s="409">
        <f t="shared" si="187"/>
        <v>0</v>
      </c>
      <c r="BL103" s="409" t="str">
        <f t="shared" si="188"/>
        <v>#</v>
      </c>
      <c r="BM103" s="7"/>
      <c r="BN103" s="7"/>
      <c r="BO103" s="7"/>
      <c r="BP103" s="409" t="str">
        <f t="shared" si="189"/>
        <v>F</v>
      </c>
      <c r="BQ103" s="409" t="str">
        <f t="shared" si="190"/>
        <v>#</v>
      </c>
      <c r="BR103" s="409" t="str">
        <f t="shared" si="191"/>
        <v>#</v>
      </c>
      <c r="BS103" s="409" t="str">
        <f t="shared" si="192"/>
        <v>#</v>
      </c>
      <c r="BT103" s="409" t="str">
        <f t="shared" si="193"/>
        <v>#</v>
      </c>
      <c r="BU103" s="409" t="str">
        <f t="shared" si="194"/>
        <v>#</v>
      </c>
      <c r="BV103" s="409" t="str">
        <f t="shared" si="195"/>
        <v>#</v>
      </c>
      <c r="BW103" s="409" t="str">
        <f t="shared" si="196"/>
        <v>#</v>
      </c>
      <c r="BX103" s="409"/>
      <c r="BY103" s="409">
        <f t="shared" si="197"/>
        <v>0</v>
      </c>
      <c r="BZ103" s="409" t="str">
        <f t="shared" si="198"/>
        <v>#</v>
      </c>
      <c r="CA103" s="409" t="str">
        <f t="shared" si="199"/>
        <v>#</v>
      </c>
      <c r="CB103" s="409" t="str">
        <f t="shared" si="200"/>
        <v>#</v>
      </c>
      <c r="CC103" s="409" t="str">
        <f t="shared" si="201"/>
        <v>#</v>
      </c>
      <c r="CD103" s="409" t="str">
        <f t="shared" si="202"/>
        <v>#</v>
      </c>
      <c r="CE103" s="409" t="str">
        <f t="shared" si="203"/>
        <v>#</v>
      </c>
      <c r="CF103" s="409" t="str">
        <f t="shared" si="204"/>
        <v>#</v>
      </c>
      <c r="CG103" s="409">
        <f t="shared" si="205"/>
        <v>0</v>
      </c>
      <c r="CH103" s="409" t="str">
        <f t="shared" si="206"/>
        <v>#</v>
      </c>
      <c r="CI103" s="7"/>
      <c r="CJ103" s="7"/>
      <c r="CK103" s="409" t="str">
        <f t="shared" si="226"/>
        <v>EEP,</v>
      </c>
      <c r="CL103" s="409" t="str">
        <f t="shared" si="227"/>
        <v>POC,</v>
      </c>
      <c r="CM103" s="409" t="str">
        <f t="shared" si="228"/>
        <v>DAV,</v>
      </c>
      <c r="CN103" s="409" t="str">
        <f t="shared" si="229"/>
        <v>EP,</v>
      </c>
      <c r="CO103" s="409" t="str">
        <f t="shared" si="230"/>
        <v>MAD,</v>
      </c>
      <c r="CP103" s="409" t="str">
        <f t="shared" si="231"/>
        <v>CCP,</v>
      </c>
      <c r="CQ103" s="409" t="str">
        <f t="shared" si="232"/>
        <v>UIUX,</v>
      </c>
      <c r="CR103" s="409" t="str">
        <f t="shared" si="233"/>
        <v>DEV,</v>
      </c>
      <c r="CS103" s="409"/>
      <c r="CT103" s="409">
        <f t="shared" si="207"/>
        <v>0</v>
      </c>
      <c r="CU103" s="409">
        <f t="shared" si="208"/>
        <v>96</v>
      </c>
      <c r="CV103" s="372" t="str">
        <f t="shared" si="209"/>
        <v>24IT0098</v>
      </c>
      <c r="CW103" s="432" t="str">
        <f t="shared" si="210"/>
        <v>MUGUNTHAN A</v>
      </c>
      <c r="CX103" s="433" t="str">
        <f t="shared" si="234"/>
        <v>EEP,POC,DAV,EP,MAD,CCP,UIUX,DEV,</v>
      </c>
      <c r="CY103" s="409">
        <f t="shared" si="211"/>
        <v>0</v>
      </c>
      <c r="CZ103" s="7"/>
      <c r="DA103" s="409">
        <f t="shared" si="212"/>
        <v>0</v>
      </c>
      <c r="DB103" s="409" t="str">
        <f t="shared" si="213"/>
        <v>#</v>
      </c>
      <c r="DC103" s="7"/>
      <c r="DD103" s="7"/>
      <c r="DE103" s="7"/>
    </row>
    <row r="104" ht="24.75" customHeight="1" spans="1:109">
      <c r="A104" s="413">
        <v>97</v>
      </c>
      <c r="B104" s="790" t="s">
        <v>258</v>
      </c>
      <c r="C104" s="791" t="s">
        <v>259</v>
      </c>
      <c r="D104" s="787" t="s">
        <v>41</v>
      </c>
      <c r="E104" s="787" t="s">
        <v>54</v>
      </c>
      <c r="F104" s="810"/>
      <c r="G104" s="792" t="s">
        <v>58</v>
      </c>
      <c r="H104" s="793" t="s">
        <v>59</v>
      </c>
      <c r="I104" s="793" t="s">
        <v>59</v>
      </c>
      <c r="J104" s="793" t="s">
        <v>61</v>
      </c>
      <c r="K104" s="793" t="s">
        <v>69</v>
      </c>
      <c r="L104" s="793" t="s">
        <v>59</v>
      </c>
      <c r="M104" s="793" t="s">
        <v>58</v>
      </c>
      <c r="N104" s="812" t="s">
        <v>77</v>
      </c>
      <c r="O104" s="804">
        <f t="shared" si="214"/>
        <v>0</v>
      </c>
      <c r="P104" s="421"/>
      <c r="Q104" s="423">
        <f t="shared" ref="Q104:Q135" si="235">AH104</f>
        <v>20</v>
      </c>
      <c r="R104" s="794">
        <v>7.29</v>
      </c>
      <c r="S104" s="425"/>
      <c r="T104" s="426"/>
      <c r="U104" s="427"/>
      <c r="V104" s="428" t="s">
        <v>62</v>
      </c>
      <c r="W104" s="429">
        <f t="shared" si="215"/>
        <v>10</v>
      </c>
      <c r="X104" s="429">
        <f t="shared" si="216"/>
        <v>7</v>
      </c>
      <c r="Y104" s="429">
        <f t="shared" si="217"/>
        <v>7</v>
      </c>
      <c r="Z104" s="429">
        <f t="shared" si="218"/>
        <v>8</v>
      </c>
      <c r="AA104" s="429">
        <f t="shared" si="219"/>
        <v>6</v>
      </c>
      <c r="AB104" s="429">
        <f t="shared" si="220"/>
        <v>7</v>
      </c>
      <c r="AC104" s="429">
        <f t="shared" si="221"/>
        <v>10</v>
      </c>
      <c r="AD104" s="429">
        <f t="shared" si="222"/>
        <v>0</v>
      </c>
      <c r="AE104" s="429"/>
      <c r="AF104" s="429"/>
      <c r="AG104" s="430">
        <f t="shared" si="223"/>
        <v>153</v>
      </c>
      <c r="AH104" s="430">
        <f t="shared" si="224"/>
        <v>20</v>
      </c>
      <c r="AI104" s="431">
        <f t="shared" ref="AI104:AI135" si="236">IF(AH104=0,0,AG104/AH104)</f>
        <v>7.65</v>
      </c>
      <c r="AJ104" s="408" t="str">
        <f t="shared" si="225"/>
        <v>F</v>
      </c>
      <c r="AK104" s="408">
        <f t="shared" ref="AK104:AK135" si="237">IF(F104&gt;179,1,0)</f>
        <v>0</v>
      </c>
      <c r="AL104" s="408">
        <f t="shared" ref="AL104:AL135" si="238">IF(F104&gt;159,1,0)-AK104</f>
        <v>0</v>
      </c>
      <c r="AM104" s="408">
        <f t="shared" ref="AM104:AM135" si="239">IF(F104&gt;139,1,0)-(AK104+AL104)</f>
        <v>0</v>
      </c>
      <c r="AN104" s="408">
        <f t="shared" ref="AN104:AN135" si="240">IF(F104&gt;119,1,0)-(AK104+AL104+AM104)</f>
        <v>0</v>
      </c>
      <c r="AO104" s="408">
        <f t="shared" ref="AO104:AO135" si="241">IF(F104&gt;109,1,0)-(AK104+AL104+AM104+AN104)</f>
        <v>0</v>
      </c>
      <c r="AP104" s="408">
        <f t="shared" ref="AP104:AP135" si="242">IF(F104&gt;=100,1,0)-(AK104+AL104+AM104+AN104+AO104)</f>
        <v>0</v>
      </c>
      <c r="AQ104" s="408">
        <f t="shared" ref="AQ104:AQ135" si="243">IF(F104&lt;100,1,0)</f>
        <v>1</v>
      </c>
      <c r="AR104" s="6"/>
      <c r="AS104" s="408">
        <f t="shared" ref="AS104:AS135" si="244">IF(AK104=0,0,AJ104)</f>
        <v>0</v>
      </c>
      <c r="AT104" s="408">
        <f t="shared" ref="AT104:AT135" si="245">IF(AL104=0,0,AJ104)</f>
        <v>0</v>
      </c>
      <c r="AU104" s="408">
        <f t="shared" ref="AU104:AU135" si="246">IF(AM104=0,0,AJ104)</f>
        <v>0</v>
      </c>
      <c r="AV104" s="408">
        <f t="shared" ref="AV104:AV135" si="247">IF(AN104=0,0,AJ104)</f>
        <v>0</v>
      </c>
      <c r="AW104" s="408">
        <f t="shared" ref="AW104:AW135" si="248">IF(AO104=0,0,AJ104)</f>
        <v>0</v>
      </c>
      <c r="AX104" s="408">
        <f t="shared" ref="AX104:AX135" si="249">IF(AP104=0,0,AJ104)</f>
        <v>0</v>
      </c>
      <c r="AY104" s="408" t="str">
        <f t="shared" ref="AY104:AY135" si="250">IF(AQ104=0,0,AJ104)</f>
        <v>F</v>
      </c>
      <c r="AZ104" s="409" t="str">
        <f t="shared" ref="AZ104:AZ135" si="251">CONCATENATE(E104,D104)</f>
        <v>HM</v>
      </c>
      <c r="BA104" s="409" t="str">
        <f t="shared" ref="BA104:BA135" si="252">CONCATENATE(AZ104,V104)</f>
        <v>HMT</v>
      </c>
      <c r="BB104" s="409" t="str">
        <f t="shared" ref="BB104:BB135" si="253">IF(AZ104="HM",AJ104,"#")</f>
        <v>F</v>
      </c>
      <c r="BC104" s="409" t="str">
        <f t="shared" ref="BC104:BC135" si="254">IF(AZ104="HF",AJ104,"#")</f>
        <v>#</v>
      </c>
      <c r="BD104" s="409" t="str">
        <f t="shared" ref="BD104:BD135" si="255">IF(AZ104="DM",AJ104,"#")</f>
        <v>#</v>
      </c>
      <c r="BE104" s="409" t="str">
        <f t="shared" ref="BE104:BE135" si="256">IF(AZ104="DF",AJ104,"#")</f>
        <v>#</v>
      </c>
      <c r="BF104" s="409"/>
      <c r="BG104" s="409">
        <f t="shared" ref="BG104:BG135" si="257">IF(AZ104="HM",O104,"#")</f>
        <v>0</v>
      </c>
      <c r="BH104" s="409" t="str">
        <f t="shared" ref="BH104:BH135" si="258">IF(AZ104="HF",O104,"#")</f>
        <v>#</v>
      </c>
      <c r="BI104" s="409" t="str">
        <f t="shared" ref="BI104:BI135" si="259">IF(AZ104="DM",O104,"#")</f>
        <v>#</v>
      </c>
      <c r="BJ104" s="409" t="str">
        <f t="shared" ref="BJ104:BJ135" si="260">IF(AZ104="DF",O104,"#")</f>
        <v>#</v>
      </c>
      <c r="BK104" s="409">
        <f t="shared" ref="BK104:BK135" si="261">IF(D104="M",O104,"#")</f>
        <v>0</v>
      </c>
      <c r="BL104" s="409" t="str">
        <f t="shared" ref="BL104:BL135" si="262">IF(D104="F",O104,"#")</f>
        <v>#</v>
      </c>
      <c r="BM104" s="7"/>
      <c r="BN104" s="7"/>
      <c r="BO104" s="7"/>
      <c r="BP104" s="409" t="str">
        <f t="shared" ref="BP104:BP135" si="263">IF(BA104="HMT",AJ104,"#")</f>
        <v>F</v>
      </c>
      <c r="BQ104" s="409" t="str">
        <f t="shared" ref="BQ104:BQ135" si="264">IF(BA104="HFT",AJ104,"#")</f>
        <v>#</v>
      </c>
      <c r="BR104" s="409" t="str">
        <f t="shared" ref="BR104:BR135" si="265">IF(BA104="DMT",AJ104,"#")</f>
        <v>#</v>
      </c>
      <c r="BS104" s="409" t="str">
        <f t="shared" ref="BS104:BS135" si="266">IF(BA104="DFT",AJ104,"#")</f>
        <v>#</v>
      </c>
      <c r="BT104" s="409" t="str">
        <f t="shared" ref="BT104:BT135" si="267">IF(BA104="HMNT",AJ104,"#")</f>
        <v>#</v>
      </c>
      <c r="BU104" s="409" t="str">
        <f t="shared" ref="BU104:BU135" si="268">IF(BA104="HFNT",AJ104,"#")</f>
        <v>#</v>
      </c>
      <c r="BV104" s="409" t="str">
        <f t="shared" ref="BV104:BV135" si="269">IF(BA104="DMNT",AJ104,"#")</f>
        <v>#</v>
      </c>
      <c r="BW104" s="409" t="str">
        <f t="shared" ref="BW104:BW135" si="270">IF(BA104="DFNT",AJ104,"#")</f>
        <v>#</v>
      </c>
      <c r="BX104" s="409"/>
      <c r="BY104" s="409">
        <f t="shared" ref="BY104:BY135" si="271">IF(BA104="HMT",O104,"#")</f>
        <v>0</v>
      </c>
      <c r="BZ104" s="409" t="str">
        <f t="shared" ref="BZ104:BZ135" si="272">IF(BA104="HFT",O104,"#")</f>
        <v>#</v>
      </c>
      <c r="CA104" s="409" t="str">
        <f t="shared" ref="CA104:CA135" si="273">IF(BA104="DMT",O104,"#")</f>
        <v>#</v>
      </c>
      <c r="CB104" s="409" t="str">
        <f t="shared" ref="CB104:CB135" si="274">IF(BA104="DFT",O104,"#")</f>
        <v>#</v>
      </c>
      <c r="CC104" s="409" t="str">
        <f t="shared" ref="CC104:CC135" si="275">IF(BA104="HMNT",O104,"#")</f>
        <v>#</v>
      </c>
      <c r="CD104" s="409" t="str">
        <f t="shared" ref="CD104:CD135" si="276">IF(BA104="HFNT",O104,"#")</f>
        <v>#</v>
      </c>
      <c r="CE104" s="409" t="str">
        <f t="shared" ref="CE104:CE135" si="277">IF(BA104="DMNT",O104,"#")</f>
        <v>#</v>
      </c>
      <c r="CF104" s="409" t="str">
        <f t="shared" ref="CF104:CF135" si="278">IF(BA104="DFNT",O104,"#")</f>
        <v>#</v>
      </c>
      <c r="CG104" s="409">
        <f t="shared" ref="CG104:CG135" si="279">IF(D104="M",O104,"#")</f>
        <v>0</v>
      </c>
      <c r="CH104" s="409" t="str">
        <f t="shared" ref="CH104:CH135" si="280">IF(D104="F",O104,"#")</f>
        <v>#</v>
      </c>
      <c r="CI104" s="7"/>
      <c r="CJ104" s="7"/>
      <c r="CK104" s="409" t="str">
        <f t="shared" si="226"/>
        <v> </v>
      </c>
      <c r="CL104" s="409" t="str">
        <f t="shared" si="227"/>
        <v> </v>
      </c>
      <c r="CM104" s="409" t="str">
        <f t="shared" si="228"/>
        <v> </v>
      </c>
      <c r="CN104" s="409" t="str">
        <f t="shared" si="229"/>
        <v> </v>
      </c>
      <c r="CO104" s="409" t="str">
        <f t="shared" si="230"/>
        <v> </v>
      </c>
      <c r="CP104" s="409" t="str">
        <f t="shared" si="231"/>
        <v> </v>
      </c>
      <c r="CQ104" s="409" t="str">
        <f t="shared" si="232"/>
        <v> </v>
      </c>
      <c r="CR104" s="409" t="str">
        <f t="shared" si="233"/>
        <v>DEV,</v>
      </c>
      <c r="CS104" s="409"/>
      <c r="CT104" s="409">
        <f t="shared" ref="CT104:CT135" si="281">O104</f>
        <v>0</v>
      </c>
      <c r="CU104" s="409">
        <f t="shared" ref="CU104:CU135" si="282">A104</f>
        <v>97</v>
      </c>
      <c r="CV104" s="372" t="str">
        <f t="shared" ref="CV104:CV135" si="283">B104</f>
        <v>24IT0099</v>
      </c>
      <c r="CW104" s="432" t="str">
        <f t="shared" ref="CW104:CW135" si="284">C104</f>
        <v>MUKESHRAJ B</v>
      </c>
      <c r="CX104" s="433" t="str">
        <f t="shared" si="234"/>
        <v>       DEV,</v>
      </c>
      <c r="CY104" s="409">
        <f t="shared" ref="CY104:CY135" si="285">CT104</f>
        <v>0</v>
      </c>
      <c r="CZ104" s="7"/>
      <c r="DA104" s="409">
        <f t="shared" ref="DA104:DA135" si="286">IF(E104="H",O104,"#")</f>
        <v>0</v>
      </c>
      <c r="DB104" s="409" t="str">
        <f t="shared" ref="DB104:DB135" si="287">IF(E104="D",O104,"#")</f>
        <v>#</v>
      </c>
      <c r="DC104" s="7"/>
      <c r="DD104" s="7"/>
      <c r="DE104" s="7"/>
    </row>
    <row r="105" ht="24.75" customHeight="1" spans="1:109">
      <c r="A105" s="413">
        <v>98</v>
      </c>
      <c r="B105" s="790" t="s">
        <v>260</v>
      </c>
      <c r="C105" s="791" t="s">
        <v>261</v>
      </c>
      <c r="D105" s="787" t="s">
        <v>41</v>
      </c>
      <c r="E105" s="813" t="s">
        <v>54</v>
      </c>
      <c r="F105" s="810"/>
      <c r="G105" s="792" t="s">
        <v>58</v>
      </c>
      <c r="H105" s="793" t="s">
        <v>60</v>
      </c>
      <c r="I105" s="793" t="s">
        <v>60</v>
      </c>
      <c r="J105" s="793" t="s">
        <v>60</v>
      </c>
      <c r="K105" s="793" t="s">
        <v>59</v>
      </c>
      <c r="L105" s="793" t="s">
        <v>61</v>
      </c>
      <c r="M105" s="793" t="s">
        <v>58</v>
      </c>
      <c r="N105" s="807" t="s">
        <v>59</v>
      </c>
      <c r="O105" s="804">
        <f t="shared" si="214"/>
        <v>0</v>
      </c>
      <c r="P105" s="421"/>
      <c r="Q105" s="423">
        <f t="shared" si="235"/>
        <v>23</v>
      </c>
      <c r="R105" s="794">
        <v>8.28</v>
      </c>
      <c r="S105" s="425"/>
      <c r="T105" s="426"/>
      <c r="U105" s="427"/>
      <c r="V105" s="428" t="s">
        <v>62</v>
      </c>
      <c r="W105" s="429">
        <f t="shared" ref="W105:W136" si="288">IF(G105="O",10,IF(G105="A+",9,IF(G105="A",8,IF(G105="B+",7,IF(G105="B",6,IF(G105="C",5,IF(G105="RA",0,IF(G105="U",0,IF(G105="UA",0,0)))))))))</f>
        <v>10</v>
      </c>
      <c r="X105" s="429">
        <f t="shared" ref="X105:X136" si="289">IF(H105="O",10,IF(H105="A+",9,IF(H105="A",8,IF(H105="B+",7,IF(H105="B",6,IF(H105="C",5,IF(H105="RA",0,IF(H105="U",0,IF(H105="UA",0,0)))))))))</f>
        <v>9</v>
      </c>
      <c r="Y105" s="429">
        <f t="shared" ref="Y105:Y136" si="290">IF(I105="O",10,IF(I105="A+",9,IF(I105="A",8,IF(I105="B+",7,IF(I105="B",6,IF(I105="C",5,IF(I105="RA",0,IF(I105="U",0,IF(I105="UA",0,0)))))))))</f>
        <v>9</v>
      </c>
      <c r="Z105" s="429">
        <f t="shared" ref="Z105:Z136" si="291">IF(J105="O",10,IF(J105="A+",9,IF(J105="A",8,IF(J105="B+",7,IF(J105="B",6,IF(J105="C",5,IF(J105="RA",0,IF(J105="U",0,IF(J105="UA",0,0)))))))))</f>
        <v>9</v>
      </c>
      <c r="AA105" s="429">
        <f t="shared" ref="AA105:AA136" si="292">IF(K105="O",10,IF(K105="A+",9,IF(K105="A",8,IF(K105="B+",7,IF(K105="B",6,IF(K105="C",5,IF(K105="RA",0,IF(K105="U",0,IF(K105="UA",0,0)))))))))</f>
        <v>7</v>
      </c>
      <c r="AB105" s="429">
        <f t="shared" ref="AB105:AB136" si="293">IF(L105="O",10,IF(L105="A+",9,IF(L105="A",8,IF(L105="B+",7,IF(L105="B",6,IF(L105="C",5,IF(L105="RA",0,IF(L105="U",0,IF(L105="UA",0,0)))))))))</f>
        <v>8</v>
      </c>
      <c r="AC105" s="429">
        <f t="shared" ref="AC105:AC136" si="294">IF(M105="O",10,IF(M105="A+",9,IF(M105="A",8,IF(M105="B+",7,IF(M105="B",6,IF(M105="C",5,IF(M105="RA",0,IF(M105="U",0,IF(M105="UA",0,0)))))))))</f>
        <v>10</v>
      </c>
      <c r="AD105" s="429">
        <f t="shared" ref="AD105:AD136" si="295">IF(N105="O",10,IF(N105="A+",9,IF(N105="A",8,IF(N105="B+",7,IF(N105="B",6,IF(N105="C",5,IF(N105="RA",0,IF(N105="U",0,IF(N105="UA",0,0)))))))))</f>
        <v>7</v>
      </c>
      <c r="AE105" s="429"/>
      <c r="AF105" s="429"/>
      <c r="AG105" s="430">
        <f t="shared" ref="AG105:AG136" si="296">(W105*W$7)+(X105*X$7)+(Y105*Y$7)+(Z105*Z$7)+(AA105*AA$7)+(AB105*AB$7)+(AC105*AC$7)+(AD105*AD$7)</f>
        <v>198</v>
      </c>
      <c r="AH105" s="430">
        <f t="shared" ref="AH105:AH136" si="297">IF(W105=0,0,W$7)+IF(X105=0,0,X$7)+IF(Y105=0,0,Y$7)+IF(Z105=0,0,Z$7)+IF(AA105=0,0,AA$7)+IF(AB105=0,0,AB$7)+IF(AC105=0,0,AC$7)+IF(AD105=0,0,AD$7)</f>
        <v>23</v>
      </c>
      <c r="AI105" s="431">
        <f t="shared" si="236"/>
        <v>8.60869565217391</v>
      </c>
      <c r="AJ105" s="408" t="str">
        <f t="shared" ref="AJ105:AJ136" si="298">IF(AH105=23,"P","F")</f>
        <v>P</v>
      </c>
      <c r="AK105" s="408">
        <f t="shared" si="237"/>
        <v>0</v>
      </c>
      <c r="AL105" s="408">
        <f t="shared" si="238"/>
        <v>0</v>
      </c>
      <c r="AM105" s="408">
        <f t="shared" si="239"/>
        <v>0</v>
      </c>
      <c r="AN105" s="408">
        <f t="shared" si="240"/>
        <v>0</v>
      </c>
      <c r="AO105" s="408">
        <f t="shared" si="241"/>
        <v>0</v>
      </c>
      <c r="AP105" s="408">
        <f t="shared" si="242"/>
        <v>0</v>
      </c>
      <c r="AQ105" s="408">
        <f t="shared" si="243"/>
        <v>1</v>
      </c>
      <c r="AR105" s="6"/>
      <c r="AS105" s="408">
        <f t="shared" si="244"/>
        <v>0</v>
      </c>
      <c r="AT105" s="408">
        <f t="shared" si="245"/>
        <v>0</v>
      </c>
      <c r="AU105" s="408">
        <f t="shared" si="246"/>
        <v>0</v>
      </c>
      <c r="AV105" s="408">
        <f t="shared" si="247"/>
        <v>0</v>
      </c>
      <c r="AW105" s="408">
        <f t="shared" si="248"/>
        <v>0</v>
      </c>
      <c r="AX105" s="408">
        <f t="shared" si="249"/>
        <v>0</v>
      </c>
      <c r="AY105" s="408" t="str">
        <f t="shared" si="250"/>
        <v>P</v>
      </c>
      <c r="AZ105" s="409" t="str">
        <f t="shared" si="251"/>
        <v>HM</v>
      </c>
      <c r="BA105" s="409" t="str">
        <f t="shared" si="252"/>
        <v>HMT</v>
      </c>
      <c r="BB105" s="409" t="str">
        <f t="shared" si="253"/>
        <v>P</v>
      </c>
      <c r="BC105" s="409" t="str">
        <f t="shared" si="254"/>
        <v>#</v>
      </c>
      <c r="BD105" s="409" t="str">
        <f t="shared" si="255"/>
        <v>#</v>
      </c>
      <c r="BE105" s="409" t="str">
        <f t="shared" si="256"/>
        <v>#</v>
      </c>
      <c r="BF105" s="409"/>
      <c r="BG105" s="409">
        <f t="shared" si="257"/>
        <v>0</v>
      </c>
      <c r="BH105" s="409" t="str">
        <f t="shared" si="258"/>
        <v>#</v>
      </c>
      <c r="BI105" s="409" t="str">
        <f t="shared" si="259"/>
        <v>#</v>
      </c>
      <c r="BJ105" s="409" t="str">
        <f t="shared" si="260"/>
        <v>#</v>
      </c>
      <c r="BK105" s="409">
        <f t="shared" si="261"/>
        <v>0</v>
      </c>
      <c r="BL105" s="409" t="str">
        <f t="shared" si="262"/>
        <v>#</v>
      </c>
      <c r="BM105" s="7"/>
      <c r="BN105" s="7"/>
      <c r="BO105" s="7"/>
      <c r="BP105" s="409" t="str">
        <f t="shared" si="263"/>
        <v>P</v>
      </c>
      <c r="BQ105" s="409" t="str">
        <f t="shared" si="264"/>
        <v>#</v>
      </c>
      <c r="BR105" s="409" t="str">
        <f t="shared" si="265"/>
        <v>#</v>
      </c>
      <c r="BS105" s="409" t="str">
        <f t="shared" si="266"/>
        <v>#</v>
      </c>
      <c r="BT105" s="409" t="str">
        <f t="shared" si="267"/>
        <v>#</v>
      </c>
      <c r="BU105" s="409" t="str">
        <f t="shared" si="268"/>
        <v>#</v>
      </c>
      <c r="BV105" s="409" t="str">
        <f t="shared" si="269"/>
        <v>#</v>
      </c>
      <c r="BW105" s="409" t="str">
        <f t="shared" si="270"/>
        <v>#</v>
      </c>
      <c r="BX105" s="409"/>
      <c r="BY105" s="409">
        <f t="shared" si="271"/>
        <v>0</v>
      </c>
      <c r="BZ105" s="409" t="str">
        <f t="shared" si="272"/>
        <v>#</v>
      </c>
      <c r="CA105" s="409" t="str">
        <f t="shared" si="273"/>
        <v>#</v>
      </c>
      <c r="CB105" s="409" t="str">
        <f t="shared" si="274"/>
        <v>#</v>
      </c>
      <c r="CC105" s="409" t="str">
        <f t="shared" si="275"/>
        <v>#</v>
      </c>
      <c r="CD105" s="409" t="str">
        <f t="shared" si="276"/>
        <v>#</v>
      </c>
      <c r="CE105" s="409" t="str">
        <f t="shared" si="277"/>
        <v>#</v>
      </c>
      <c r="CF105" s="409" t="str">
        <f t="shared" si="278"/>
        <v>#</v>
      </c>
      <c r="CG105" s="409">
        <f t="shared" si="279"/>
        <v>0</v>
      </c>
      <c r="CH105" s="409" t="str">
        <f t="shared" si="280"/>
        <v>#</v>
      </c>
      <c r="CI105" s="7"/>
      <c r="CJ105" s="7"/>
      <c r="CK105" s="409" t="str">
        <f t="shared" ref="CK105:CK136" si="299">IF(W105=0,"EEP,"," ")</f>
        <v> </v>
      </c>
      <c r="CL105" s="409" t="str">
        <f t="shared" ref="CL105:CL136" si="300">IF(X105=0,"POC,"," ")</f>
        <v> </v>
      </c>
      <c r="CM105" s="409" t="str">
        <f t="shared" ref="CM105:CM136" si="301">IF(Y105=0,"DAV,"," ")</f>
        <v> </v>
      </c>
      <c r="CN105" s="409" t="str">
        <f t="shared" ref="CN105:CN136" si="302">IF(Z105=0,"EP,"," ")</f>
        <v> </v>
      </c>
      <c r="CO105" s="409" t="str">
        <f t="shared" ref="CO105:CO136" si="303">IF(AA105=0,"MAD,"," ")</f>
        <v> </v>
      </c>
      <c r="CP105" s="409" t="str">
        <f t="shared" ref="CP105:CP136" si="304">IF(AB105=0,"CCP,"," ")</f>
        <v> </v>
      </c>
      <c r="CQ105" s="409" t="str">
        <f t="shared" ref="CQ105:CQ136" si="305">IF(AC105=0,"UIUX,"," ")</f>
        <v> </v>
      </c>
      <c r="CR105" s="409" t="str">
        <f t="shared" ref="CR105:CR136" si="306">IF(AD105=0,"DEV,"," ")</f>
        <v> </v>
      </c>
      <c r="CS105" s="409"/>
      <c r="CT105" s="409">
        <f t="shared" si="281"/>
        <v>0</v>
      </c>
      <c r="CU105" s="409">
        <f t="shared" si="282"/>
        <v>98</v>
      </c>
      <c r="CV105" s="372" t="str">
        <f t="shared" si="283"/>
        <v>24IT0100</v>
      </c>
      <c r="CW105" s="432" t="str">
        <f t="shared" si="284"/>
        <v>MUKESHWARAN S</v>
      </c>
      <c r="CX105" s="433" t="str">
        <f t="shared" si="234"/>
        <v>        </v>
      </c>
      <c r="CY105" s="409">
        <f t="shared" si="285"/>
        <v>0</v>
      </c>
      <c r="CZ105" s="7"/>
      <c r="DA105" s="409">
        <f t="shared" si="286"/>
        <v>0</v>
      </c>
      <c r="DB105" s="409" t="str">
        <f t="shared" si="287"/>
        <v>#</v>
      </c>
      <c r="DC105" s="7"/>
      <c r="DD105" s="7"/>
      <c r="DE105" s="7"/>
    </row>
    <row r="106" ht="24.75" customHeight="1" spans="1:109">
      <c r="A106" s="413">
        <v>99</v>
      </c>
      <c r="B106" s="785" t="s">
        <v>262</v>
      </c>
      <c r="C106" s="786" t="s">
        <v>263</v>
      </c>
      <c r="D106" s="787" t="s">
        <v>41</v>
      </c>
      <c r="E106" s="813" t="s">
        <v>54</v>
      </c>
      <c r="F106" s="810"/>
      <c r="G106" s="779" t="s">
        <v>58</v>
      </c>
      <c r="H106" s="780" t="s">
        <v>61</v>
      </c>
      <c r="I106" s="780" t="s">
        <v>58</v>
      </c>
      <c r="J106" s="780" t="s">
        <v>60</v>
      </c>
      <c r="K106" s="780" t="s">
        <v>61</v>
      </c>
      <c r="L106" s="780" t="s">
        <v>61</v>
      </c>
      <c r="M106" s="780" t="s">
        <v>58</v>
      </c>
      <c r="N106" s="805" t="s">
        <v>59</v>
      </c>
      <c r="O106" s="804">
        <f t="shared" si="214"/>
        <v>0</v>
      </c>
      <c r="P106" s="421"/>
      <c r="Q106" s="423">
        <f t="shared" si="235"/>
        <v>23</v>
      </c>
      <c r="R106" s="811">
        <v>8.48</v>
      </c>
      <c r="S106" s="425"/>
      <c r="T106" s="426"/>
      <c r="U106" s="427"/>
      <c r="V106" s="428" t="s">
        <v>62</v>
      </c>
      <c r="W106" s="429">
        <f t="shared" si="288"/>
        <v>10</v>
      </c>
      <c r="X106" s="429">
        <f t="shared" si="289"/>
        <v>8</v>
      </c>
      <c r="Y106" s="429">
        <f t="shared" si="290"/>
        <v>10</v>
      </c>
      <c r="Z106" s="429">
        <f t="shared" si="291"/>
        <v>9</v>
      </c>
      <c r="AA106" s="429">
        <f t="shared" si="292"/>
        <v>8</v>
      </c>
      <c r="AB106" s="429">
        <f t="shared" si="293"/>
        <v>8</v>
      </c>
      <c r="AC106" s="429">
        <f t="shared" si="294"/>
        <v>10</v>
      </c>
      <c r="AD106" s="429">
        <f t="shared" si="295"/>
        <v>7</v>
      </c>
      <c r="AE106" s="429"/>
      <c r="AF106" s="429"/>
      <c r="AG106" s="430">
        <f t="shared" si="296"/>
        <v>201</v>
      </c>
      <c r="AH106" s="430">
        <f t="shared" si="297"/>
        <v>23</v>
      </c>
      <c r="AI106" s="431">
        <f t="shared" si="236"/>
        <v>8.73913043478261</v>
      </c>
      <c r="AJ106" s="408" t="str">
        <f t="shared" si="298"/>
        <v>P</v>
      </c>
      <c r="AK106" s="408">
        <f t="shared" si="237"/>
        <v>0</v>
      </c>
      <c r="AL106" s="408">
        <f t="shared" si="238"/>
        <v>0</v>
      </c>
      <c r="AM106" s="408">
        <f t="shared" si="239"/>
        <v>0</v>
      </c>
      <c r="AN106" s="408">
        <f t="shared" si="240"/>
        <v>0</v>
      </c>
      <c r="AO106" s="408">
        <f t="shared" si="241"/>
        <v>0</v>
      </c>
      <c r="AP106" s="408">
        <f t="shared" si="242"/>
        <v>0</v>
      </c>
      <c r="AQ106" s="408">
        <f t="shared" si="243"/>
        <v>1</v>
      </c>
      <c r="AR106" s="6"/>
      <c r="AS106" s="408">
        <f t="shared" si="244"/>
        <v>0</v>
      </c>
      <c r="AT106" s="408">
        <f t="shared" si="245"/>
        <v>0</v>
      </c>
      <c r="AU106" s="408">
        <f t="shared" si="246"/>
        <v>0</v>
      </c>
      <c r="AV106" s="408">
        <f t="shared" si="247"/>
        <v>0</v>
      </c>
      <c r="AW106" s="408">
        <f t="shared" si="248"/>
        <v>0</v>
      </c>
      <c r="AX106" s="408">
        <f t="shared" si="249"/>
        <v>0</v>
      </c>
      <c r="AY106" s="408" t="str">
        <f t="shared" si="250"/>
        <v>P</v>
      </c>
      <c r="AZ106" s="409" t="str">
        <f t="shared" si="251"/>
        <v>HM</v>
      </c>
      <c r="BA106" s="409" t="str">
        <f t="shared" si="252"/>
        <v>HMT</v>
      </c>
      <c r="BB106" s="409" t="str">
        <f t="shared" si="253"/>
        <v>P</v>
      </c>
      <c r="BC106" s="409" t="str">
        <f t="shared" si="254"/>
        <v>#</v>
      </c>
      <c r="BD106" s="409" t="str">
        <f t="shared" si="255"/>
        <v>#</v>
      </c>
      <c r="BE106" s="409" t="str">
        <f t="shared" si="256"/>
        <v>#</v>
      </c>
      <c r="BF106" s="409"/>
      <c r="BG106" s="409">
        <f t="shared" si="257"/>
        <v>0</v>
      </c>
      <c r="BH106" s="409" t="str">
        <f t="shared" si="258"/>
        <v>#</v>
      </c>
      <c r="BI106" s="409" t="str">
        <f t="shared" si="259"/>
        <v>#</v>
      </c>
      <c r="BJ106" s="409" t="str">
        <f t="shared" si="260"/>
        <v>#</v>
      </c>
      <c r="BK106" s="409">
        <f t="shared" si="261"/>
        <v>0</v>
      </c>
      <c r="BL106" s="409" t="str">
        <f t="shared" si="262"/>
        <v>#</v>
      </c>
      <c r="BM106" s="7"/>
      <c r="BN106" s="7"/>
      <c r="BO106" s="7"/>
      <c r="BP106" s="409" t="str">
        <f t="shared" si="263"/>
        <v>P</v>
      </c>
      <c r="BQ106" s="409" t="str">
        <f t="shared" si="264"/>
        <v>#</v>
      </c>
      <c r="BR106" s="409" t="str">
        <f t="shared" si="265"/>
        <v>#</v>
      </c>
      <c r="BS106" s="409" t="str">
        <f t="shared" si="266"/>
        <v>#</v>
      </c>
      <c r="BT106" s="409" t="str">
        <f t="shared" si="267"/>
        <v>#</v>
      </c>
      <c r="BU106" s="409" t="str">
        <f t="shared" si="268"/>
        <v>#</v>
      </c>
      <c r="BV106" s="409" t="str">
        <f t="shared" si="269"/>
        <v>#</v>
      </c>
      <c r="BW106" s="409" t="str">
        <f t="shared" si="270"/>
        <v>#</v>
      </c>
      <c r="BX106" s="409"/>
      <c r="BY106" s="409">
        <f t="shared" si="271"/>
        <v>0</v>
      </c>
      <c r="BZ106" s="409" t="str">
        <f t="shared" si="272"/>
        <v>#</v>
      </c>
      <c r="CA106" s="409" t="str">
        <f t="shared" si="273"/>
        <v>#</v>
      </c>
      <c r="CB106" s="409" t="str">
        <f t="shared" si="274"/>
        <v>#</v>
      </c>
      <c r="CC106" s="409" t="str">
        <f t="shared" si="275"/>
        <v>#</v>
      </c>
      <c r="CD106" s="409" t="str">
        <f t="shared" si="276"/>
        <v>#</v>
      </c>
      <c r="CE106" s="409" t="str">
        <f t="shared" si="277"/>
        <v>#</v>
      </c>
      <c r="CF106" s="409" t="str">
        <f t="shared" si="278"/>
        <v>#</v>
      </c>
      <c r="CG106" s="409">
        <f t="shared" si="279"/>
        <v>0</v>
      </c>
      <c r="CH106" s="409" t="str">
        <f t="shared" si="280"/>
        <v>#</v>
      </c>
      <c r="CI106" s="7"/>
      <c r="CJ106" s="7"/>
      <c r="CK106" s="409" t="str">
        <f t="shared" si="299"/>
        <v> </v>
      </c>
      <c r="CL106" s="409" t="str">
        <f t="shared" si="300"/>
        <v> </v>
      </c>
      <c r="CM106" s="409" t="str">
        <f t="shared" si="301"/>
        <v> </v>
      </c>
      <c r="CN106" s="409" t="str">
        <f t="shared" si="302"/>
        <v> </v>
      </c>
      <c r="CO106" s="409" t="str">
        <f t="shared" si="303"/>
        <v> </v>
      </c>
      <c r="CP106" s="409" t="str">
        <f t="shared" si="304"/>
        <v> </v>
      </c>
      <c r="CQ106" s="409" t="str">
        <f t="shared" si="305"/>
        <v> </v>
      </c>
      <c r="CR106" s="409" t="str">
        <f t="shared" si="306"/>
        <v> </v>
      </c>
      <c r="CS106" s="409"/>
      <c r="CT106" s="409">
        <f t="shared" si="281"/>
        <v>0</v>
      </c>
      <c r="CU106" s="409">
        <f t="shared" si="282"/>
        <v>99</v>
      </c>
      <c r="CV106" s="372" t="str">
        <f t="shared" si="283"/>
        <v>24IT0101</v>
      </c>
      <c r="CW106" s="432" t="str">
        <f t="shared" si="284"/>
        <v>MURUGAN M</v>
      </c>
      <c r="CX106" s="433" t="str">
        <f t="shared" si="234"/>
        <v>        </v>
      </c>
      <c r="CY106" s="409">
        <f t="shared" si="285"/>
        <v>0</v>
      </c>
      <c r="CZ106" s="7"/>
      <c r="DA106" s="409">
        <f t="shared" si="286"/>
        <v>0</v>
      </c>
      <c r="DB106" s="409" t="str">
        <f t="shared" si="287"/>
        <v>#</v>
      </c>
      <c r="DC106" s="7"/>
      <c r="DD106" s="7"/>
      <c r="DE106" s="7"/>
    </row>
    <row r="107" ht="24.75" customHeight="1" spans="1:109">
      <c r="A107" s="413">
        <v>100</v>
      </c>
      <c r="B107" s="790" t="s">
        <v>264</v>
      </c>
      <c r="C107" s="791" t="s">
        <v>265</v>
      </c>
      <c r="D107" s="787" t="s">
        <v>41</v>
      </c>
      <c r="E107" s="787" t="s">
        <v>55</v>
      </c>
      <c r="F107" s="810"/>
      <c r="G107" s="792" t="s">
        <v>58</v>
      </c>
      <c r="H107" s="793" t="s">
        <v>61</v>
      </c>
      <c r="I107" s="793" t="s">
        <v>60</v>
      </c>
      <c r="J107" s="793" t="s">
        <v>58</v>
      </c>
      <c r="K107" s="793" t="s">
        <v>59</v>
      </c>
      <c r="L107" s="793" t="s">
        <v>61</v>
      </c>
      <c r="M107" s="793" t="s">
        <v>58</v>
      </c>
      <c r="N107" s="807" t="s">
        <v>59</v>
      </c>
      <c r="O107" s="804">
        <f t="shared" si="214"/>
        <v>0</v>
      </c>
      <c r="P107" s="421"/>
      <c r="Q107" s="423">
        <f t="shared" si="235"/>
        <v>23</v>
      </c>
      <c r="R107" s="794">
        <v>8.32</v>
      </c>
      <c r="S107" s="425"/>
      <c r="T107" s="426"/>
      <c r="U107" s="427"/>
      <c r="V107" s="428" t="s">
        <v>62</v>
      </c>
      <c r="W107" s="429">
        <f t="shared" si="288"/>
        <v>10</v>
      </c>
      <c r="X107" s="429">
        <f t="shared" si="289"/>
        <v>8</v>
      </c>
      <c r="Y107" s="429">
        <f t="shared" si="290"/>
        <v>9</v>
      </c>
      <c r="Z107" s="429">
        <f t="shared" si="291"/>
        <v>10</v>
      </c>
      <c r="AA107" s="429">
        <f t="shared" si="292"/>
        <v>7</v>
      </c>
      <c r="AB107" s="429">
        <f t="shared" si="293"/>
        <v>8</v>
      </c>
      <c r="AC107" s="429">
        <f t="shared" si="294"/>
        <v>10</v>
      </c>
      <c r="AD107" s="429">
        <f t="shared" si="295"/>
        <v>7</v>
      </c>
      <c r="AE107" s="429"/>
      <c r="AF107" s="429"/>
      <c r="AG107" s="430">
        <f t="shared" si="296"/>
        <v>198</v>
      </c>
      <c r="AH107" s="430">
        <f t="shared" si="297"/>
        <v>23</v>
      </c>
      <c r="AI107" s="431">
        <f t="shared" si="236"/>
        <v>8.60869565217391</v>
      </c>
      <c r="AJ107" s="408" t="str">
        <f t="shared" si="298"/>
        <v>P</v>
      </c>
      <c r="AK107" s="408">
        <f t="shared" si="237"/>
        <v>0</v>
      </c>
      <c r="AL107" s="408">
        <f t="shared" si="238"/>
        <v>0</v>
      </c>
      <c r="AM107" s="408">
        <f t="shared" si="239"/>
        <v>0</v>
      </c>
      <c r="AN107" s="408">
        <f t="shared" si="240"/>
        <v>0</v>
      </c>
      <c r="AO107" s="408">
        <f t="shared" si="241"/>
        <v>0</v>
      </c>
      <c r="AP107" s="408">
        <f t="shared" si="242"/>
        <v>0</v>
      </c>
      <c r="AQ107" s="408">
        <f t="shared" si="243"/>
        <v>1</v>
      </c>
      <c r="AR107" s="6"/>
      <c r="AS107" s="408">
        <f t="shared" si="244"/>
        <v>0</v>
      </c>
      <c r="AT107" s="408">
        <f t="shared" si="245"/>
        <v>0</v>
      </c>
      <c r="AU107" s="408">
        <f t="shared" si="246"/>
        <v>0</v>
      </c>
      <c r="AV107" s="408">
        <f t="shared" si="247"/>
        <v>0</v>
      </c>
      <c r="AW107" s="408">
        <f t="shared" si="248"/>
        <v>0</v>
      </c>
      <c r="AX107" s="408">
        <f t="shared" si="249"/>
        <v>0</v>
      </c>
      <c r="AY107" s="408" t="str">
        <f t="shared" si="250"/>
        <v>P</v>
      </c>
      <c r="AZ107" s="409" t="str">
        <f t="shared" si="251"/>
        <v>DM</v>
      </c>
      <c r="BA107" s="409" t="str">
        <f t="shared" si="252"/>
        <v>DMT</v>
      </c>
      <c r="BB107" s="409" t="str">
        <f t="shared" si="253"/>
        <v>#</v>
      </c>
      <c r="BC107" s="409" t="str">
        <f t="shared" si="254"/>
        <v>#</v>
      </c>
      <c r="BD107" s="409" t="str">
        <f t="shared" si="255"/>
        <v>P</v>
      </c>
      <c r="BE107" s="409" t="str">
        <f t="shared" si="256"/>
        <v>#</v>
      </c>
      <c r="BF107" s="409"/>
      <c r="BG107" s="409" t="str">
        <f t="shared" si="257"/>
        <v>#</v>
      </c>
      <c r="BH107" s="409" t="str">
        <f t="shared" si="258"/>
        <v>#</v>
      </c>
      <c r="BI107" s="409">
        <f t="shared" si="259"/>
        <v>0</v>
      </c>
      <c r="BJ107" s="409" t="str">
        <f t="shared" si="260"/>
        <v>#</v>
      </c>
      <c r="BK107" s="409">
        <f t="shared" si="261"/>
        <v>0</v>
      </c>
      <c r="BL107" s="409" t="str">
        <f t="shared" si="262"/>
        <v>#</v>
      </c>
      <c r="BM107" s="7"/>
      <c r="BN107" s="7"/>
      <c r="BO107" s="7"/>
      <c r="BP107" s="409" t="str">
        <f t="shared" si="263"/>
        <v>#</v>
      </c>
      <c r="BQ107" s="409" t="str">
        <f t="shared" si="264"/>
        <v>#</v>
      </c>
      <c r="BR107" s="409" t="str">
        <f t="shared" si="265"/>
        <v>P</v>
      </c>
      <c r="BS107" s="409" t="str">
        <f t="shared" si="266"/>
        <v>#</v>
      </c>
      <c r="BT107" s="409" t="str">
        <f t="shared" si="267"/>
        <v>#</v>
      </c>
      <c r="BU107" s="409" t="str">
        <f t="shared" si="268"/>
        <v>#</v>
      </c>
      <c r="BV107" s="409" t="str">
        <f t="shared" si="269"/>
        <v>#</v>
      </c>
      <c r="BW107" s="409" t="str">
        <f t="shared" si="270"/>
        <v>#</v>
      </c>
      <c r="BX107" s="409"/>
      <c r="BY107" s="409" t="str">
        <f t="shared" si="271"/>
        <v>#</v>
      </c>
      <c r="BZ107" s="409" t="str">
        <f t="shared" si="272"/>
        <v>#</v>
      </c>
      <c r="CA107" s="409">
        <f t="shared" si="273"/>
        <v>0</v>
      </c>
      <c r="CB107" s="409" t="str">
        <f t="shared" si="274"/>
        <v>#</v>
      </c>
      <c r="CC107" s="409" t="str">
        <f t="shared" si="275"/>
        <v>#</v>
      </c>
      <c r="CD107" s="409" t="str">
        <f t="shared" si="276"/>
        <v>#</v>
      </c>
      <c r="CE107" s="409" t="str">
        <f t="shared" si="277"/>
        <v>#</v>
      </c>
      <c r="CF107" s="409" t="str">
        <f t="shared" si="278"/>
        <v>#</v>
      </c>
      <c r="CG107" s="409">
        <f t="shared" si="279"/>
        <v>0</v>
      </c>
      <c r="CH107" s="409" t="str">
        <f t="shared" si="280"/>
        <v>#</v>
      </c>
      <c r="CI107" s="7"/>
      <c r="CJ107" s="7"/>
      <c r="CK107" s="409" t="str">
        <f t="shared" si="299"/>
        <v> </v>
      </c>
      <c r="CL107" s="409" t="str">
        <f t="shared" si="300"/>
        <v> </v>
      </c>
      <c r="CM107" s="409" t="str">
        <f t="shared" si="301"/>
        <v> </v>
      </c>
      <c r="CN107" s="409" t="str">
        <f t="shared" si="302"/>
        <v> </v>
      </c>
      <c r="CO107" s="409" t="str">
        <f t="shared" si="303"/>
        <v> </v>
      </c>
      <c r="CP107" s="409" t="str">
        <f t="shared" si="304"/>
        <v> </v>
      </c>
      <c r="CQ107" s="409" t="str">
        <f t="shared" si="305"/>
        <v> </v>
      </c>
      <c r="CR107" s="409" t="str">
        <f t="shared" si="306"/>
        <v> </v>
      </c>
      <c r="CS107" s="409"/>
      <c r="CT107" s="409">
        <f t="shared" si="281"/>
        <v>0</v>
      </c>
      <c r="CU107" s="409">
        <f t="shared" si="282"/>
        <v>100</v>
      </c>
      <c r="CV107" s="372" t="str">
        <f t="shared" si="283"/>
        <v>24IT0102</v>
      </c>
      <c r="CW107" s="432" t="str">
        <f t="shared" si="284"/>
        <v>N S MANISH BHALAJY</v>
      </c>
      <c r="CX107" s="433" t="str">
        <f t="shared" si="234"/>
        <v>        </v>
      </c>
      <c r="CY107" s="409">
        <f t="shared" si="285"/>
        <v>0</v>
      </c>
      <c r="CZ107" s="7"/>
      <c r="DA107" s="409" t="str">
        <f t="shared" si="286"/>
        <v>#</v>
      </c>
      <c r="DB107" s="409">
        <f t="shared" si="287"/>
        <v>0</v>
      </c>
      <c r="DC107" s="7"/>
      <c r="DD107" s="7"/>
      <c r="DE107" s="7"/>
    </row>
    <row r="108" ht="24.75" customHeight="1" spans="1:109">
      <c r="A108" s="413">
        <v>101</v>
      </c>
      <c r="B108" s="790" t="s">
        <v>266</v>
      </c>
      <c r="C108" s="791" t="s">
        <v>267</v>
      </c>
      <c r="D108" s="787" t="s">
        <v>41</v>
      </c>
      <c r="E108" s="787" t="s">
        <v>55</v>
      </c>
      <c r="F108" s="810"/>
      <c r="G108" s="792" t="s">
        <v>231</v>
      </c>
      <c r="H108" s="793" t="s">
        <v>231</v>
      </c>
      <c r="I108" s="793" t="s">
        <v>231</v>
      </c>
      <c r="J108" s="793" t="s">
        <v>231</v>
      </c>
      <c r="K108" s="793" t="s">
        <v>231</v>
      </c>
      <c r="L108" s="793" t="s">
        <v>231</v>
      </c>
      <c r="M108" s="793" t="s">
        <v>231</v>
      </c>
      <c r="N108" s="807" t="s">
        <v>231</v>
      </c>
      <c r="O108" s="804">
        <f t="shared" si="214"/>
        <v>0</v>
      </c>
      <c r="P108" s="421"/>
      <c r="Q108" s="423">
        <f t="shared" si="235"/>
        <v>0</v>
      </c>
      <c r="R108" s="794">
        <v>6.72</v>
      </c>
      <c r="S108" s="425"/>
      <c r="T108" s="426"/>
      <c r="U108" s="427"/>
      <c r="V108" s="428" t="s">
        <v>62</v>
      </c>
      <c r="W108" s="429">
        <f t="shared" si="288"/>
        <v>0</v>
      </c>
      <c r="X108" s="429">
        <f t="shared" si="289"/>
        <v>0</v>
      </c>
      <c r="Y108" s="429">
        <f t="shared" si="290"/>
        <v>0</v>
      </c>
      <c r="Z108" s="429">
        <f t="shared" si="291"/>
        <v>0</v>
      </c>
      <c r="AA108" s="429">
        <f t="shared" si="292"/>
        <v>0</v>
      </c>
      <c r="AB108" s="429">
        <f t="shared" si="293"/>
        <v>0</v>
      </c>
      <c r="AC108" s="429">
        <f t="shared" si="294"/>
        <v>0</v>
      </c>
      <c r="AD108" s="429">
        <f t="shared" si="295"/>
        <v>0</v>
      </c>
      <c r="AE108" s="429"/>
      <c r="AF108" s="429"/>
      <c r="AG108" s="430">
        <f t="shared" si="296"/>
        <v>0</v>
      </c>
      <c r="AH108" s="430">
        <f t="shared" si="297"/>
        <v>0</v>
      </c>
      <c r="AI108" s="431">
        <f t="shared" si="236"/>
        <v>0</v>
      </c>
      <c r="AJ108" s="408" t="str">
        <f t="shared" si="298"/>
        <v>F</v>
      </c>
      <c r="AK108" s="408">
        <f t="shared" si="237"/>
        <v>0</v>
      </c>
      <c r="AL108" s="408">
        <f t="shared" si="238"/>
        <v>0</v>
      </c>
      <c r="AM108" s="408">
        <f t="shared" si="239"/>
        <v>0</v>
      </c>
      <c r="AN108" s="408">
        <f t="shared" si="240"/>
        <v>0</v>
      </c>
      <c r="AO108" s="408">
        <f t="shared" si="241"/>
        <v>0</v>
      </c>
      <c r="AP108" s="408">
        <f t="shared" si="242"/>
        <v>0</v>
      </c>
      <c r="AQ108" s="408">
        <f t="shared" si="243"/>
        <v>1</v>
      </c>
      <c r="AR108" s="6"/>
      <c r="AS108" s="408">
        <f t="shared" si="244"/>
        <v>0</v>
      </c>
      <c r="AT108" s="408">
        <f t="shared" si="245"/>
        <v>0</v>
      </c>
      <c r="AU108" s="408">
        <f t="shared" si="246"/>
        <v>0</v>
      </c>
      <c r="AV108" s="408">
        <f t="shared" si="247"/>
        <v>0</v>
      </c>
      <c r="AW108" s="408">
        <f t="shared" si="248"/>
        <v>0</v>
      </c>
      <c r="AX108" s="408">
        <f t="shared" si="249"/>
        <v>0</v>
      </c>
      <c r="AY108" s="408" t="str">
        <f t="shared" si="250"/>
        <v>F</v>
      </c>
      <c r="AZ108" s="409" t="str">
        <f t="shared" si="251"/>
        <v>DM</v>
      </c>
      <c r="BA108" s="409" t="str">
        <f t="shared" si="252"/>
        <v>DMT</v>
      </c>
      <c r="BB108" s="409" t="str">
        <f t="shared" si="253"/>
        <v>#</v>
      </c>
      <c r="BC108" s="409" t="str">
        <f t="shared" si="254"/>
        <v>#</v>
      </c>
      <c r="BD108" s="409" t="str">
        <f t="shared" si="255"/>
        <v>F</v>
      </c>
      <c r="BE108" s="409" t="str">
        <f t="shared" si="256"/>
        <v>#</v>
      </c>
      <c r="BF108" s="409"/>
      <c r="BG108" s="409" t="str">
        <f t="shared" si="257"/>
        <v>#</v>
      </c>
      <c r="BH108" s="409" t="str">
        <f t="shared" si="258"/>
        <v>#</v>
      </c>
      <c r="BI108" s="409">
        <f t="shared" si="259"/>
        <v>0</v>
      </c>
      <c r="BJ108" s="409" t="str">
        <f t="shared" si="260"/>
        <v>#</v>
      </c>
      <c r="BK108" s="409">
        <f t="shared" si="261"/>
        <v>0</v>
      </c>
      <c r="BL108" s="409" t="str">
        <f t="shared" si="262"/>
        <v>#</v>
      </c>
      <c r="BM108" s="7"/>
      <c r="BN108" s="7"/>
      <c r="BO108" s="7"/>
      <c r="BP108" s="409" t="str">
        <f t="shared" si="263"/>
        <v>#</v>
      </c>
      <c r="BQ108" s="409" t="str">
        <f t="shared" si="264"/>
        <v>#</v>
      </c>
      <c r="BR108" s="409" t="str">
        <f t="shared" si="265"/>
        <v>F</v>
      </c>
      <c r="BS108" s="409" t="str">
        <f t="shared" si="266"/>
        <v>#</v>
      </c>
      <c r="BT108" s="409" t="str">
        <f t="shared" si="267"/>
        <v>#</v>
      </c>
      <c r="BU108" s="409" t="str">
        <f t="shared" si="268"/>
        <v>#</v>
      </c>
      <c r="BV108" s="409" t="str">
        <f t="shared" si="269"/>
        <v>#</v>
      </c>
      <c r="BW108" s="409" t="str">
        <f t="shared" si="270"/>
        <v>#</v>
      </c>
      <c r="BX108" s="409"/>
      <c r="BY108" s="409" t="str">
        <f t="shared" si="271"/>
        <v>#</v>
      </c>
      <c r="BZ108" s="409" t="str">
        <f t="shared" si="272"/>
        <v>#</v>
      </c>
      <c r="CA108" s="409">
        <f t="shared" si="273"/>
        <v>0</v>
      </c>
      <c r="CB108" s="409" t="str">
        <f t="shared" si="274"/>
        <v>#</v>
      </c>
      <c r="CC108" s="409" t="str">
        <f t="shared" si="275"/>
        <v>#</v>
      </c>
      <c r="CD108" s="409" t="str">
        <f t="shared" si="276"/>
        <v>#</v>
      </c>
      <c r="CE108" s="409" t="str">
        <f t="shared" si="277"/>
        <v>#</v>
      </c>
      <c r="CF108" s="409" t="str">
        <f t="shared" si="278"/>
        <v>#</v>
      </c>
      <c r="CG108" s="409">
        <f t="shared" si="279"/>
        <v>0</v>
      </c>
      <c r="CH108" s="409" t="str">
        <f t="shared" si="280"/>
        <v>#</v>
      </c>
      <c r="CI108" s="7"/>
      <c r="CJ108" s="7"/>
      <c r="CK108" s="409" t="str">
        <f t="shared" si="299"/>
        <v>EEP,</v>
      </c>
      <c r="CL108" s="409" t="str">
        <f t="shared" si="300"/>
        <v>POC,</v>
      </c>
      <c r="CM108" s="409" t="str">
        <f t="shared" si="301"/>
        <v>DAV,</v>
      </c>
      <c r="CN108" s="409" t="str">
        <f t="shared" si="302"/>
        <v>EP,</v>
      </c>
      <c r="CO108" s="409" t="str">
        <f t="shared" si="303"/>
        <v>MAD,</v>
      </c>
      <c r="CP108" s="409" t="str">
        <f t="shared" si="304"/>
        <v>CCP,</v>
      </c>
      <c r="CQ108" s="409" t="str">
        <f t="shared" si="305"/>
        <v>UIUX,</v>
      </c>
      <c r="CR108" s="409" t="str">
        <f t="shared" si="306"/>
        <v>DEV,</v>
      </c>
      <c r="CS108" s="409"/>
      <c r="CT108" s="409">
        <f t="shared" si="281"/>
        <v>0</v>
      </c>
      <c r="CU108" s="409">
        <f t="shared" si="282"/>
        <v>101</v>
      </c>
      <c r="CV108" s="372" t="str">
        <f t="shared" si="283"/>
        <v>24IT0103</v>
      </c>
      <c r="CW108" s="432" t="str">
        <f t="shared" si="284"/>
        <v>NANDEESH Y G</v>
      </c>
      <c r="CX108" s="433" t="str">
        <f t="shared" si="234"/>
        <v>EEP,POC,DAV,EP,MAD,CCP,UIUX,DEV,</v>
      </c>
      <c r="CY108" s="409">
        <f t="shared" si="285"/>
        <v>0</v>
      </c>
      <c r="CZ108" s="7"/>
      <c r="DA108" s="409" t="str">
        <f t="shared" si="286"/>
        <v>#</v>
      </c>
      <c r="DB108" s="409">
        <f t="shared" si="287"/>
        <v>0</v>
      </c>
      <c r="DC108" s="7"/>
      <c r="DD108" s="7"/>
      <c r="DE108" s="7"/>
    </row>
    <row r="109" ht="24.75" customHeight="1" spans="1:109">
      <c r="A109" s="413">
        <v>102</v>
      </c>
      <c r="B109" s="790" t="s">
        <v>268</v>
      </c>
      <c r="C109" s="791" t="s">
        <v>269</v>
      </c>
      <c r="D109" s="787" t="s">
        <v>42</v>
      </c>
      <c r="E109" s="787" t="s">
        <v>54</v>
      </c>
      <c r="F109" s="810"/>
      <c r="G109" s="792" t="s">
        <v>58</v>
      </c>
      <c r="H109" s="793" t="s">
        <v>60</v>
      </c>
      <c r="I109" s="793" t="s">
        <v>58</v>
      </c>
      <c r="J109" s="793" t="s">
        <v>58</v>
      </c>
      <c r="K109" s="793" t="s">
        <v>61</v>
      </c>
      <c r="L109" s="793" t="s">
        <v>61</v>
      </c>
      <c r="M109" s="793" t="s">
        <v>58</v>
      </c>
      <c r="N109" s="807" t="s">
        <v>59</v>
      </c>
      <c r="O109" s="804">
        <f t="shared" si="214"/>
        <v>0</v>
      </c>
      <c r="P109" s="421"/>
      <c r="Q109" s="423">
        <f t="shared" si="235"/>
        <v>23</v>
      </c>
      <c r="R109" s="795">
        <v>8.76</v>
      </c>
      <c r="S109" s="425"/>
      <c r="T109" s="426"/>
      <c r="U109" s="427"/>
      <c r="V109" s="428" t="s">
        <v>62</v>
      </c>
      <c r="W109" s="429">
        <f t="shared" si="288"/>
        <v>10</v>
      </c>
      <c r="X109" s="429">
        <f t="shared" si="289"/>
        <v>9</v>
      </c>
      <c r="Y109" s="429">
        <f t="shared" si="290"/>
        <v>10</v>
      </c>
      <c r="Z109" s="429">
        <f t="shared" si="291"/>
        <v>10</v>
      </c>
      <c r="AA109" s="429">
        <f t="shared" si="292"/>
        <v>8</v>
      </c>
      <c r="AB109" s="429">
        <f t="shared" si="293"/>
        <v>8</v>
      </c>
      <c r="AC109" s="429">
        <f t="shared" si="294"/>
        <v>10</v>
      </c>
      <c r="AD109" s="429">
        <f t="shared" si="295"/>
        <v>7</v>
      </c>
      <c r="AE109" s="429"/>
      <c r="AF109" s="429"/>
      <c r="AG109" s="430">
        <f t="shared" si="296"/>
        <v>209</v>
      </c>
      <c r="AH109" s="430">
        <f t="shared" si="297"/>
        <v>23</v>
      </c>
      <c r="AI109" s="431">
        <f t="shared" si="236"/>
        <v>9.08695652173913</v>
      </c>
      <c r="AJ109" s="408" t="str">
        <f t="shared" si="298"/>
        <v>P</v>
      </c>
      <c r="AK109" s="408">
        <f t="shared" si="237"/>
        <v>0</v>
      </c>
      <c r="AL109" s="408">
        <f t="shared" si="238"/>
        <v>0</v>
      </c>
      <c r="AM109" s="408">
        <f t="shared" si="239"/>
        <v>0</v>
      </c>
      <c r="AN109" s="408">
        <f t="shared" si="240"/>
        <v>0</v>
      </c>
      <c r="AO109" s="408">
        <f t="shared" si="241"/>
        <v>0</v>
      </c>
      <c r="AP109" s="408">
        <f t="shared" si="242"/>
        <v>0</v>
      </c>
      <c r="AQ109" s="408">
        <f t="shared" si="243"/>
        <v>1</v>
      </c>
      <c r="AR109" s="6"/>
      <c r="AS109" s="408">
        <f t="shared" si="244"/>
        <v>0</v>
      </c>
      <c r="AT109" s="408">
        <f t="shared" si="245"/>
        <v>0</v>
      </c>
      <c r="AU109" s="408">
        <f t="shared" si="246"/>
        <v>0</v>
      </c>
      <c r="AV109" s="408">
        <f t="shared" si="247"/>
        <v>0</v>
      </c>
      <c r="AW109" s="408">
        <f t="shared" si="248"/>
        <v>0</v>
      </c>
      <c r="AX109" s="408">
        <f t="shared" si="249"/>
        <v>0</v>
      </c>
      <c r="AY109" s="408" t="str">
        <f t="shared" si="250"/>
        <v>P</v>
      </c>
      <c r="AZ109" s="409" t="str">
        <f t="shared" si="251"/>
        <v>HF</v>
      </c>
      <c r="BA109" s="409" t="str">
        <f t="shared" si="252"/>
        <v>HFT</v>
      </c>
      <c r="BB109" s="409" t="str">
        <f t="shared" si="253"/>
        <v>#</v>
      </c>
      <c r="BC109" s="409" t="str">
        <f t="shared" si="254"/>
        <v>P</v>
      </c>
      <c r="BD109" s="409" t="str">
        <f t="shared" si="255"/>
        <v>#</v>
      </c>
      <c r="BE109" s="409" t="str">
        <f t="shared" si="256"/>
        <v>#</v>
      </c>
      <c r="BF109" s="409"/>
      <c r="BG109" s="409" t="str">
        <f t="shared" si="257"/>
        <v>#</v>
      </c>
      <c r="BH109" s="409">
        <f t="shared" si="258"/>
        <v>0</v>
      </c>
      <c r="BI109" s="409" t="str">
        <f t="shared" si="259"/>
        <v>#</v>
      </c>
      <c r="BJ109" s="409" t="str">
        <f t="shared" si="260"/>
        <v>#</v>
      </c>
      <c r="BK109" s="409" t="str">
        <f t="shared" si="261"/>
        <v>#</v>
      </c>
      <c r="BL109" s="409">
        <f t="shared" si="262"/>
        <v>0</v>
      </c>
      <c r="BM109" s="7"/>
      <c r="BN109" s="7"/>
      <c r="BO109" s="7"/>
      <c r="BP109" s="409" t="str">
        <f t="shared" si="263"/>
        <v>#</v>
      </c>
      <c r="BQ109" s="409" t="str">
        <f t="shared" si="264"/>
        <v>P</v>
      </c>
      <c r="BR109" s="409" t="str">
        <f t="shared" si="265"/>
        <v>#</v>
      </c>
      <c r="BS109" s="409" t="str">
        <f t="shared" si="266"/>
        <v>#</v>
      </c>
      <c r="BT109" s="409" t="str">
        <f t="shared" si="267"/>
        <v>#</v>
      </c>
      <c r="BU109" s="409" t="str">
        <f t="shared" si="268"/>
        <v>#</v>
      </c>
      <c r="BV109" s="409" t="str">
        <f t="shared" si="269"/>
        <v>#</v>
      </c>
      <c r="BW109" s="409" t="str">
        <f t="shared" si="270"/>
        <v>#</v>
      </c>
      <c r="BX109" s="409"/>
      <c r="BY109" s="409" t="str">
        <f t="shared" si="271"/>
        <v>#</v>
      </c>
      <c r="BZ109" s="409">
        <f t="shared" si="272"/>
        <v>0</v>
      </c>
      <c r="CA109" s="409" t="str">
        <f t="shared" si="273"/>
        <v>#</v>
      </c>
      <c r="CB109" s="409" t="str">
        <f t="shared" si="274"/>
        <v>#</v>
      </c>
      <c r="CC109" s="409" t="str">
        <f t="shared" si="275"/>
        <v>#</v>
      </c>
      <c r="CD109" s="409" t="str">
        <f t="shared" si="276"/>
        <v>#</v>
      </c>
      <c r="CE109" s="409" t="str">
        <f t="shared" si="277"/>
        <v>#</v>
      </c>
      <c r="CF109" s="409" t="str">
        <f t="shared" si="278"/>
        <v>#</v>
      </c>
      <c r="CG109" s="409" t="str">
        <f t="shared" si="279"/>
        <v>#</v>
      </c>
      <c r="CH109" s="409">
        <f t="shared" si="280"/>
        <v>0</v>
      </c>
      <c r="CI109" s="7"/>
      <c r="CJ109" s="7"/>
      <c r="CK109" s="409" t="str">
        <f t="shared" si="299"/>
        <v> </v>
      </c>
      <c r="CL109" s="409" t="str">
        <f t="shared" si="300"/>
        <v> </v>
      </c>
      <c r="CM109" s="409" t="str">
        <f t="shared" si="301"/>
        <v> </v>
      </c>
      <c r="CN109" s="409" t="str">
        <f t="shared" si="302"/>
        <v> </v>
      </c>
      <c r="CO109" s="409" t="str">
        <f t="shared" si="303"/>
        <v> </v>
      </c>
      <c r="CP109" s="409" t="str">
        <f t="shared" si="304"/>
        <v> </v>
      </c>
      <c r="CQ109" s="409" t="str">
        <f t="shared" si="305"/>
        <v> </v>
      </c>
      <c r="CR109" s="409" t="str">
        <f t="shared" si="306"/>
        <v> </v>
      </c>
      <c r="CS109" s="409"/>
      <c r="CT109" s="409">
        <f t="shared" si="281"/>
        <v>0</v>
      </c>
      <c r="CU109" s="409">
        <f t="shared" si="282"/>
        <v>102</v>
      </c>
      <c r="CV109" s="372" t="str">
        <f t="shared" si="283"/>
        <v>24IT0104</v>
      </c>
      <c r="CW109" s="432" t="str">
        <f t="shared" si="284"/>
        <v>NANDHINI DEVI N</v>
      </c>
      <c r="CX109" s="433" t="str">
        <f t="shared" si="234"/>
        <v>        </v>
      </c>
      <c r="CY109" s="409">
        <f t="shared" si="285"/>
        <v>0</v>
      </c>
      <c r="CZ109" s="7"/>
      <c r="DA109" s="409">
        <f t="shared" si="286"/>
        <v>0</v>
      </c>
      <c r="DB109" s="409" t="str">
        <f t="shared" si="287"/>
        <v>#</v>
      </c>
      <c r="DC109" s="7"/>
      <c r="DD109" s="7"/>
      <c r="DE109" s="7"/>
    </row>
    <row r="110" ht="24.75" customHeight="1" spans="1:109">
      <c r="A110" s="413">
        <v>103</v>
      </c>
      <c r="B110" s="790" t="s">
        <v>270</v>
      </c>
      <c r="C110" s="791" t="s">
        <v>271</v>
      </c>
      <c r="D110" s="787" t="s">
        <v>41</v>
      </c>
      <c r="E110" s="787" t="s">
        <v>54</v>
      </c>
      <c r="F110" s="810"/>
      <c r="G110" s="792" t="s">
        <v>58</v>
      </c>
      <c r="H110" s="793" t="s">
        <v>61</v>
      </c>
      <c r="I110" s="793" t="s">
        <v>60</v>
      </c>
      <c r="J110" s="793" t="s">
        <v>60</v>
      </c>
      <c r="K110" s="793" t="s">
        <v>59</v>
      </c>
      <c r="L110" s="793" t="s">
        <v>59</v>
      </c>
      <c r="M110" s="793" t="s">
        <v>58</v>
      </c>
      <c r="N110" s="807" t="s">
        <v>59</v>
      </c>
      <c r="O110" s="804">
        <f t="shared" si="214"/>
        <v>0</v>
      </c>
      <c r="P110" s="421"/>
      <c r="Q110" s="423">
        <f t="shared" si="235"/>
        <v>23</v>
      </c>
      <c r="R110" s="794">
        <v>8</v>
      </c>
      <c r="S110" s="425"/>
      <c r="T110" s="426"/>
      <c r="U110" s="427"/>
      <c r="V110" s="428" t="s">
        <v>62</v>
      </c>
      <c r="W110" s="429">
        <f t="shared" si="288"/>
        <v>10</v>
      </c>
      <c r="X110" s="429">
        <f t="shared" si="289"/>
        <v>8</v>
      </c>
      <c r="Y110" s="429">
        <f t="shared" si="290"/>
        <v>9</v>
      </c>
      <c r="Z110" s="429">
        <f t="shared" si="291"/>
        <v>9</v>
      </c>
      <c r="AA110" s="429">
        <f t="shared" si="292"/>
        <v>7</v>
      </c>
      <c r="AB110" s="429">
        <f t="shared" si="293"/>
        <v>7</v>
      </c>
      <c r="AC110" s="429">
        <f t="shared" si="294"/>
        <v>10</v>
      </c>
      <c r="AD110" s="429">
        <f t="shared" si="295"/>
        <v>7</v>
      </c>
      <c r="AE110" s="429"/>
      <c r="AF110" s="429"/>
      <c r="AG110" s="430">
        <f t="shared" si="296"/>
        <v>193</v>
      </c>
      <c r="AH110" s="430">
        <f t="shared" si="297"/>
        <v>23</v>
      </c>
      <c r="AI110" s="431">
        <f t="shared" si="236"/>
        <v>8.39130434782609</v>
      </c>
      <c r="AJ110" s="408" t="str">
        <f t="shared" si="298"/>
        <v>P</v>
      </c>
      <c r="AK110" s="408">
        <f t="shared" si="237"/>
        <v>0</v>
      </c>
      <c r="AL110" s="408">
        <f t="shared" si="238"/>
        <v>0</v>
      </c>
      <c r="AM110" s="408">
        <f t="shared" si="239"/>
        <v>0</v>
      </c>
      <c r="AN110" s="408">
        <f t="shared" si="240"/>
        <v>0</v>
      </c>
      <c r="AO110" s="408">
        <f t="shared" si="241"/>
        <v>0</v>
      </c>
      <c r="AP110" s="408">
        <f t="shared" si="242"/>
        <v>0</v>
      </c>
      <c r="AQ110" s="408">
        <f t="shared" si="243"/>
        <v>1</v>
      </c>
      <c r="AR110" s="6"/>
      <c r="AS110" s="408">
        <f t="shared" si="244"/>
        <v>0</v>
      </c>
      <c r="AT110" s="408">
        <f t="shared" si="245"/>
        <v>0</v>
      </c>
      <c r="AU110" s="408">
        <f t="shared" si="246"/>
        <v>0</v>
      </c>
      <c r="AV110" s="408">
        <f t="shared" si="247"/>
        <v>0</v>
      </c>
      <c r="AW110" s="408">
        <f t="shared" si="248"/>
        <v>0</v>
      </c>
      <c r="AX110" s="408">
        <f t="shared" si="249"/>
        <v>0</v>
      </c>
      <c r="AY110" s="408" t="str">
        <f t="shared" si="250"/>
        <v>P</v>
      </c>
      <c r="AZ110" s="409" t="str">
        <f t="shared" si="251"/>
        <v>HM</v>
      </c>
      <c r="BA110" s="409" t="str">
        <f t="shared" si="252"/>
        <v>HMT</v>
      </c>
      <c r="BB110" s="409" t="str">
        <f t="shared" si="253"/>
        <v>P</v>
      </c>
      <c r="BC110" s="409" t="str">
        <f t="shared" si="254"/>
        <v>#</v>
      </c>
      <c r="BD110" s="409" t="str">
        <f t="shared" si="255"/>
        <v>#</v>
      </c>
      <c r="BE110" s="409" t="str">
        <f t="shared" si="256"/>
        <v>#</v>
      </c>
      <c r="BF110" s="409"/>
      <c r="BG110" s="409">
        <f t="shared" si="257"/>
        <v>0</v>
      </c>
      <c r="BH110" s="409" t="str">
        <f t="shared" si="258"/>
        <v>#</v>
      </c>
      <c r="BI110" s="409" t="str">
        <f t="shared" si="259"/>
        <v>#</v>
      </c>
      <c r="BJ110" s="409" t="str">
        <f t="shared" si="260"/>
        <v>#</v>
      </c>
      <c r="BK110" s="409">
        <f t="shared" si="261"/>
        <v>0</v>
      </c>
      <c r="BL110" s="409" t="str">
        <f t="shared" si="262"/>
        <v>#</v>
      </c>
      <c r="BM110" s="7"/>
      <c r="BN110" s="7"/>
      <c r="BO110" s="7"/>
      <c r="BP110" s="409" t="str">
        <f t="shared" si="263"/>
        <v>P</v>
      </c>
      <c r="BQ110" s="409" t="str">
        <f t="shared" si="264"/>
        <v>#</v>
      </c>
      <c r="BR110" s="409" t="str">
        <f t="shared" si="265"/>
        <v>#</v>
      </c>
      <c r="BS110" s="409" t="str">
        <f t="shared" si="266"/>
        <v>#</v>
      </c>
      <c r="BT110" s="409" t="str">
        <f t="shared" si="267"/>
        <v>#</v>
      </c>
      <c r="BU110" s="409" t="str">
        <f t="shared" si="268"/>
        <v>#</v>
      </c>
      <c r="BV110" s="409" t="str">
        <f t="shared" si="269"/>
        <v>#</v>
      </c>
      <c r="BW110" s="409" t="str">
        <f t="shared" si="270"/>
        <v>#</v>
      </c>
      <c r="BX110" s="409"/>
      <c r="BY110" s="409">
        <f t="shared" si="271"/>
        <v>0</v>
      </c>
      <c r="BZ110" s="409" t="str">
        <f t="shared" si="272"/>
        <v>#</v>
      </c>
      <c r="CA110" s="409" t="str">
        <f t="shared" si="273"/>
        <v>#</v>
      </c>
      <c r="CB110" s="409" t="str">
        <f t="shared" si="274"/>
        <v>#</v>
      </c>
      <c r="CC110" s="409" t="str">
        <f t="shared" si="275"/>
        <v>#</v>
      </c>
      <c r="CD110" s="409" t="str">
        <f t="shared" si="276"/>
        <v>#</v>
      </c>
      <c r="CE110" s="409" t="str">
        <f t="shared" si="277"/>
        <v>#</v>
      </c>
      <c r="CF110" s="409" t="str">
        <f t="shared" si="278"/>
        <v>#</v>
      </c>
      <c r="CG110" s="409">
        <f t="shared" si="279"/>
        <v>0</v>
      </c>
      <c r="CH110" s="409" t="str">
        <f t="shared" si="280"/>
        <v>#</v>
      </c>
      <c r="CI110" s="7"/>
      <c r="CJ110" s="7"/>
      <c r="CK110" s="409" t="str">
        <f t="shared" si="299"/>
        <v> </v>
      </c>
      <c r="CL110" s="409" t="str">
        <f t="shared" si="300"/>
        <v> </v>
      </c>
      <c r="CM110" s="409" t="str">
        <f t="shared" si="301"/>
        <v> </v>
      </c>
      <c r="CN110" s="409" t="str">
        <f t="shared" si="302"/>
        <v> </v>
      </c>
      <c r="CO110" s="409" t="str">
        <f t="shared" si="303"/>
        <v> </v>
      </c>
      <c r="CP110" s="409" t="str">
        <f t="shared" si="304"/>
        <v> </v>
      </c>
      <c r="CQ110" s="409" t="str">
        <f t="shared" si="305"/>
        <v> </v>
      </c>
      <c r="CR110" s="409" t="str">
        <f t="shared" si="306"/>
        <v> </v>
      </c>
      <c r="CS110" s="409"/>
      <c r="CT110" s="409">
        <f t="shared" si="281"/>
        <v>0</v>
      </c>
      <c r="CU110" s="409">
        <f t="shared" si="282"/>
        <v>103</v>
      </c>
      <c r="CV110" s="372" t="str">
        <f t="shared" si="283"/>
        <v>24IT0105</v>
      </c>
      <c r="CW110" s="432" t="str">
        <f t="shared" si="284"/>
        <v>NARESH KUMAR N</v>
      </c>
      <c r="CX110" s="433" t="str">
        <f t="shared" si="234"/>
        <v>        </v>
      </c>
      <c r="CY110" s="409">
        <f t="shared" si="285"/>
        <v>0</v>
      </c>
      <c r="CZ110" s="7"/>
      <c r="DA110" s="409">
        <f t="shared" si="286"/>
        <v>0</v>
      </c>
      <c r="DB110" s="409" t="str">
        <f t="shared" si="287"/>
        <v>#</v>
      </c>
      <c r="DC110" s="7"/>
      <c r="DD110" s="7"/>
      <c r="DE110" s="7"/>
    </row>
    <row r="111" ht="24.75" customHeight="1" spans="1:109">
      <c r="A111" s="413">
        <v>104</v>
      </c>
      <c r="B111" s="790" t="s">
        <v>272</v>
      </c>
      <c r="C111" s="791" t="s">
        <v>273</v>
      </c>
      <c r="D111" s="787" t="s">
        <v>41</v>
      </c>
      <c r="E111" s="787" t="s">
        <v>54</v>
      </c>
      <c r="F111" s="810"/>
      <c r="G111" s="792" t="s">
        <v>58</v>
      </c>
      <c r="H111" s="793" t="s">
        <v>61</v>
      </c>
      <c r="I111" s="793" t="s">
        <v>59</v>
      </c>
      <c r="J111" s="793" t="s">
        <v>60</v>
      </c>
      <c r="K111" s="793" t="s">
        <v>59</v>
      </c>
      <c r="L111" s="793" t="s">
        <v>59</v>
      </c>
      <c r="M111" s="793" t="s">
        <v>58</v>
      </c>
      <c r="N111" s="807" t="s">
        <v>59</v>
      </c>
      <c r="O111" s="804">
        <f t="shared" si="214"/>
        <v>0</v>
      </c>
      <c r="P111" s="421"/>
      <c r="Q111" s="423">
        <f t="shared" si="235"/>
        <v>23</v>
      </c>
      <c r="R111" s="794">
        <v>7.68</v>
      </c>
      <c r="S111" s="425"/>
      <c r="T111" s="426"/>
      <c r="U111" s="427"/>
      <c r="V111" s="428" t="s">
        <v>62</v>
      </c>
      <c r="W111" s="429">
        <f t="shared" si="288"/>
        <v>10</v>
      </c>
      <c r="X111" s="429">
        <f t="shared" si="289"/>
        <v>8</v>
      </c>
      <c r="Y111" s="429">
        <f t="shared" si="290"/>
        <v>7</v>
      </c>
      <c r="Z111" s="429">
        <f t="shared" si="291"/>
        <v>9</v>
      </c>
      <c r="AA111" s="429">
        <f t="shared" si="292"/>
        <v>7</v>
      </c>
      <c r="AB111" s="429">
        <f t="shared" si="293"/>
        <v>7</v>
      </c>
      <c r="AC111" s="429">
        <f t="shared" si="294"/>
        <v>10</v>
      </c>
      <c r="AD111" s="429">
        <f t="shared" si="295"/>
        <v>7</v>
      </c>
      <c r="AE111" s="429"/>
      <c r="AF111" s="429"/>
      <c r="AG111" s="430">
        <f t="shared" si="296"/>
        <v>185</v>
      </c>
      <c r="AH111" s="430">
        <f t="shared" si="297"/>
        <v>23</v>
      </c>
      <c r="AI111" s="431">
        <f t="shared" si="236"/>
        <v>8.04347826086956</v>
      </c>
      <c r="AJ111" s="408" t="str">
        <f t="shared" si="298"/>
        <v>P</v>
      </c>
      <c r="AK111" s="408">
        <f t="shared" si="237"/>
        <v>0</v>
      </c>
      <c r="AL111" s="408">
        <f t="shared" si="238"/>
        <v>0</v>
      </c>
      <c r="AM111" s="408">
        <f t="shared" si="239"/>
        <v>0</v>
      </c>
      <c r="AN111" s="408">
        <f t="shared" si="240"/>
        <v>0</v>
      </c>
      <c r="AO111" s="408">
        <f t="shared" si="241"/>
        <v>0</v>
      </c>
      <c r="AP111" s="408">
        <f t="shared" si="242"/>
        <v>0</v>
      </c>
      <c r="AQ111" s="408">
        <f t="shared" si="243"/>
        <v>1</v>
      </c>
      <c r="AR111" s="6"/>
      <c r="AS111" s="408">
        <f t="shared" si="244"/>
        <v>0</v>
      </c>
      <c r="AT111" s="408">
        <f t="shared" si="245"/>
        <v>0</v>
      </c>
      <c r="AU111" s="408">
        <f t="shared" si="246"/>
        <v>0</v>
      </c>
      <c r="AV111" s="408">
        <f t="shared" si="247"/>
        <v>0</v>
      </c>
      <c r="AW111" s="408">
        <f t="shared" si="248"/>
        <v>0</v>
      </c>
      <c r="AX111" s="408">
        <f t="shared" si="249"/>
        <v>0</v>
      </c>
      <c r="AY111" s="408" t="str">
        <f t="shared" si="250"/>
        <v>P</v>
      </c>
      <c r="AZ111" s="409" t="str">
        <f t="shared" si="251"/>
        <v>HM</v>
      </c>
      <c r="BA111" s="409" t="str">
        <f t="shared" si="252"/>
        <v>HMT</v>
      </c>
      <c r="BB111" s="409" t="str">
        <f t="shared" si="253"/>
        <v>P</v>
      </c>
      <c r="BC111" s="409" t="str">
        <f t="shared" si="254"/>
        <v>#</v>
      </c>
      <c r="BD111" s="409" t="str">
        <f t="shared" si="255"/>
        <v>#</v>
      </c>
      <c r="BE111" s="409" t="str">
        <f t="shared" si="256"/>
        <v>#</v>
      </c>
      <c r="BF111" s="409"/>
      <c r="BG111" s="409">
        <f t="shared" si="257"/>
        <v>0</v>
      </c>
      <c r="BH111" s="409" t="str">
        <f t="shared" si="258"/>
        <v>#</v>
      </c>
      <c r="BI111" s="409" t="str">
        <f t="shared" si="259"/>
        <v>#</v>
      </c>
      <c r="BJ111" s="409" t="str">
        <f t="shared" si="260"/>
        <v>#</v>
      </c>
      <c r="BK111" s="409">
        <f t="shared" si="261"/>
        <v>0</v>
      </c>
      <c r="BL111" s="409" t="str">
        <f t="shared" si="262"/>
        <v>#</v>
      </c>
      <c r="BM111" s="7"/>
      <c r="BN111" s="7"/>
      <c r="BO111" s="7"/>
      <c r="BP111" s="409" t="str">
        <f t="shared" si="263"/>
        <v>P</v>
      </c>
      <c r="BQ111" s="409" t="str">
        <f t="shared" si="264"/>
        <v>#</v>
      </c>
      <c r="BR111" s="409" t="str">
        <f t="shared" si="265"/>
        <v>#</v>
      </c>
      <c r="BS111" s="409" t="str">
        <f t="shared" si="266"/>
        <v>#</v>
      </c>
      <c r="BT111" s="409" t="str">
        <f t="shared" si="267"/>
        <v>#</v>
      </c>
      <c r="BU111" s="409" t="str">
        <f t="shared" si="268"/>
        <v>#</v>
      </c>
      <c r="BV111" s="409" t="str">
        <f t="shared" si="269"/>
        <v>#</v>
      </c>
      <c r="BW111" s="409" t="str">
        <f t="shared" si="270"/>
        <v>#</v>
      </c>
      <c r="BX111" s="409"/>
      <c r="BY111" s="409">
        <f t="shared" si="271"/>
        <v>0</v>
      </c>
      <c r="BZ111" s="409" t="str">
        <f t="shared" si="272"/>
        <v>#</v>
      </c>
      <c r="CA111" s="409" t="str">
        <f t="shared" si="273"/>
        <v>#</v>
      </c>
      <c r="CB111" s="409" t="str">
        <f t="shared" si="274"/>
        <v>#</v>
      </c>
      <c r="CC111" s="409" t="str">
        <f t="shared" si="275"/>
        <v>#</v>
      </c>
      <c r="CD111" s="409" t="str">
        <f t="shared" si="276"/>
        <v>#</v>
      </c>
      <c r="CE111" s="409" t="str">
        <f t="shared" si="277"/>
        <v>#</v>
      </c>
      <c r="CF111" s="409" t="str">
        <f t="shared" si="278"/>
        <v>#</v>
      </c>
      <c r="CG111" s="409">
        <f t="shared" si="279"/>
        <v>0</v>
      </c>
      <c r="CH111" s="409" t="str">
        <f t="shared" si="280"/>
        <v>#</v>
      </c>
      <c r="CI111" s="7"/>
      <c r="CJ111" s="7"/>
      <c r="CK111" s="409" t="str">
        <f t="shared" si="299"/>
        <v> </v>
      </c>
      <c r="CL111" s="409" t="str">
        <f t="shared" si="300"/>
        <v> </v>
      </c>
      <c r="CM111" s="409" t="str">
        <f t="shared" si="301"/>
        <v> </v>
      </c>
      <c r="CN111" s="409" t="str">
        <f t="shared" si="302"/>
        <v> </v>
      </c>
      <c r="CO111" s="409" t="str">
        <f t="shared" si="303"/>
        <v> </v>
      </c>
      <c r="CP111" s="409" t="str">
        <f t="shared" si="304"/>
        <v> </v>
      </c>
      <c r="CQ111" s="409" t="str">
        <f t="shared" si="305"/>
        <v> </v>
      </c>
      <c r="CR111" s="409" t="str">
        <f t="shared" si="306"/>
        <v> </v>
      </c>
      <c r="CS111" s="409"/>
      <c r="CT111" s="409">
        <f t="shared" si="281"/>
        <v>0</v>
      </c>
      <c r="CU111" s="409">
        <f t="shared" si="282"/>
        <v>104</v>
      </c>
      <c r="CV111" s="372" t="str">
        <f t="shared" si="283"/>
        <v>24IT0106</v>
      </c>
      <c r="CW111" s="432" t="str">
        <f t="shared" si="284"/>
        <v>NAVEENKUMAR S</v>
      </c>
      <c r="CX111" s="433" t="str">
        <f t="shared" si="234"/>
        <v>        </v>
      </c>
      <c r="CY111" s="409">
        <f t="shared" si="285"/>
        <v>0</v>
      </c>
      <c r="CZ111" s="7"/>
      <c r="DA111" s="409">
        <f t="shared" si="286"/>
        <v>0</v>
      </c>
      <c r="DB111" s="409" t="str">
        <f t="shared" si="287"/>
        <v>#</v>
      </c>
      <c r="DC111" s="7"/>
      <c r="DD111" s="7"/>
      <c r="DE111" s="7"/>
    </row>
    <row r="112" ht="24.75" customHeight="1" spans="1:109">
      <c r="A112" s="413">
        <v>105</v>
      </c>
      <c r="B112" s="790" t="s">
        <v>274</v>
      </c>
      <c r="C112" s="791" t="s">
        <v>275</v>
      </c>
      <c r="D112" s="787" t="s">
        <v>41</v>
      </c>
      <c r="E112" s="787" t="s">
        <v>54</v>
      </c>
      <c r="F112" s="810"/>
      <c r="G112" s="792" t="s">
        <v>58</v>
      </c>
      <c r="H112" s="793" t="s">
        <v>59</v>
      </c>
      <c r="I112" s="793" t="s">
        <v>61</v>
      </c>
      <c r="J112" s="793" t="s">
        <v>60</v>
      </c>
      <c r="K112" s="793" t="s">
        <v>59</v>
      </c>
      <c r="L112" s="793" t="s">
        <v>69</v>
      </c>
      <c r="M112" s="793" t="s">
        <v>58</v>
      </c>
      <c r="N112" s="807" t="s">
        <v>59</v>
      </c>
      <c r="O112" s="804">
        <f t="shared" si="214"/>
        <v>0</v>
      </c>
      <c r="P112" s="421"/>
      <c r="Q112" s="423">
        <f t="shared" si="235"/>
        <v>23</v>
      </c>
      <c r="R112" s="794">
        <v>7.56</v>
      </c>
      <c r="S112" s="425"/>
      <c r="T112" s="426"/>
      <c r="U112" s="427"/>
      <c r="V112" s="428" t="s">
        <v>62</v>
      </c>
      <c r="W112" s="429">
        <f t="shared" si="288"/>
        <v>10</v>
      </c>
      <c r="X112" s="429">
        <f t="shared" si="289"/>
        <v>7</v>
      </c>
      <c r="Y112" s="429">
        <f t="shared" si="290"/>
        <v>8</v>
      </c>
      <c r="Z112" s="429">
        <f t="shared" si="291"/>
        <v>9</v>
      </c>
      <c r="AA112" s="429">
        <f t="shared" si="292"/>
        <v>7</v>
      </c>
      <c r="AB112" s="429">
        <f t="shared" si="293"/>
        <v>6</v>
      </c>
      <c r="AC112" s="429">
        <f t="shared" si="294"/>
        <v>10</v>
      </c>
      <c r="AD112" s="429">
        <f t="shared" si="295"/>
        <v>7</v>
      </c>
      <c r="AE112" s="429"/>
      <c r="AF112" s="429"/>
      <c r="AG112" s="430">
        <f t="shared" si="296"/>
        <v>184</v>
      </c>
      <c r="AH112" s="430">
        <f t="shared" si="297"/>
        <v>23</v>
      </c>
      <c r="AI112" s="431">
        <f t="shared" si="236"/>
        <v>8</v>
      </c>
      <c r="AJ112" s="408" t="str">
        <f t="shared" si="298"/>
        <v>P</v>
      </c>
      <c r="AK112" s="408">
        <f t="shared" si="237"/>
        <v>0</v>
      </c>
      <c r="AL112" s="408">
        <f t="shared" si="238"/>
        <v>0</v>
      </c>
      <c r="AM112" s="408">
        <f t="shared" si="239"/>
        <v>0</v>
      </c>
      <c r="AN112" s="408">
        <f t="shared" si="240"/>
        <v>0</v>
      </c>
      <c r="AO112" s="408">
        <f t="shared" si="241"/>
        <v>0</v>
      </c>
      <c r="AP112" s="408">
        <f t="shared" si="242"/>
        <v>0</v>
      </c>
      <c r="AQ112" s="408">
        <f t="shared" si="243"/>
        <v>1</v>
      </c>
      <c r="AR112" s="6"/>
      <c r="AS112" s="408">
        <f t="shared" si="244"/>
        <v>0</v>
      </c>
      <c r="AT112" s="408">
        <f t="shared" si="245"/>
        <v>0</v>
      </c>
      <c r="AU112" s="408">
        <f t="shared" si="246"/>
        <v>0</v>
      </c>
      <c r="AV112" s="408">
        <f t="shared" si="247"/>
        <v>0</v>
      </c>
      <c r="AW112" s="408">
        <f t="shared" si="248"/>
        <v>0</v>
      </c>
      <c r="AX112" s="408">
        <f t="shared" si="249"/>
        <v>0</v>
      </c>
      <c r="AY112" s="408" t="str">
        <f t="shared" si="250"/>
        <v>P</v>
      </c>
      <c r="AZ112" s="409" t="str">
        <f t="shared" si="251"/>
        <v>HM</v>
      </c>
      <c r="BA112" s="409" t="str">
        <f t="shared" si="252"/>
        <v>HMT</v>
      </c>
      <c r="BB112" s="409" t="str">
        <f t="shared" si="253"/>
        <v>P</v>
      </c>
      <c r="BC112" s="409" t="str">
        <f t="shared" si="254"/>
        <v>#</v>
      </c>
      <c r="BD112" s="409" t="str">
        <f t="shared" si="255"/>
        <v>#</v>
      </c>
      <c r="BE112" s="409" t="str">
        <f t="shared" si="256"/>
        <v>#</v>
      </c>
      <c r="BF112" s="409"/>
      <c r="BG112" s="409">
        <f t="shared" si="257"/>
        <v>0</v>
      </c>
      <c r="BH112" s="409" t="str">
        <f t="shared" si="258"/>
        <v>#</v>
      </c>
      <c r="BI112" s="409" t="str">
        <f t="shared" si="259"/>
        <v>#</v>
      </c>
      <c r="BJ112" s="409" t="str">
        <f t="shared" si="260"/>
        <v>#</v>
      </c>
      <c r="BK112" s="409">
        <f t="shared" si="261"/>
        <v>0</v>
      </c>
      <c r="BL112" s="409" t="str">
        <f t="shared" si="262"/>
        <v>#</v>
      </c>
      <c r="BM112" s="7"/>
      <c r="BN112" s="7"/>
      <c r="BO112" s="7"/>
      <c r="BP112" s="409" t="str">
        <f t="shared" si="263"/>
        <v>P</v>
      </c>
      <c r="BQ112" s="409" t="str">
        <f t="shared" si="264"/>
        <v>#</v>
      </c>
      <c r="BR112" s="409" t="str">
        <f t="shared" si="265"/>
        <v>#</v>
      </c>
      <c r="BS112" s="409" t="str">
        <f t="shared" si="266"/>
        <v>#</v>
      </c>
      <c r="BT112" s="409" t="str">
        <f t="shared" si="267"/>
        <v>#</v>
      </c>
      <c r="BU112" s="409" t="str">
        <f t="shared" si="268"/>
        <v>#</v>
      </c>
      <c r="BV112" s="409" t="str">
        <f t="shared" si="269"/>
        <v>#</v>
      </c>
      <c r="BW112" s="409" t="str">
        <f t="shared" si="270"/>
        <v>#</v>
      </c>
      <c r="BX112" s="409"/>
      <c r="BY112" s="409">
        <f t="shared" si="271"/>
        <v>0</v>
      </c>
      <c r="BZ112" s="409" t="str">
        <f t="shared" si="272"/>
        <v>#</v>
      </c>
      <c r="CA112" s="409" t="str">
        <f t="shared" si="273"/>
        <v>#</v>
      </c>
      <c r="CB112" s="409" t="str">
        <f t="shared" si="274"/>
        <v>#</v>
      </c>
      <c r="CC112" s="409" t="str">
        <f t="shared" si="275"/>
        <v>#</v>
      </c>
      <c r="CD112" s="409" t="str">
        <f t="shared" si="276"/>
        <v>#</v>
      </c>
      <c r="CE112" s="409" t="str">
        <f t="shared" si="277"/>
        <v>#</v>
      </c>
      <c r="CF112" s="409" t="str">
        <f t="shared" si="278"/>
        <v>#</v>
      </c>
      <c r="CG112" s="409">
        <f t="shared" si="279"/>
        <v>0</v>
      </c>
      <c r="CH112" s="409" t="str">
        <f t="shared" si="280"/>
        <v>#</v>
      </c>
      <c r="CI112" s="7"/>
      <c r="CJ112" s="7"/>
      <c r="CK112" s="409" t="str">
        <f t="shared" si="299"/>
        <v> </v>
      </c>
      <c r="CL112" s="409" t="str">
        <f t="shared" si="300"/>
        <v> </v>
      </c>
      <c r="CM112" s="409" t="str">
        <f t="shared" si="301"/>
        <v> </v>
      </c>
      <c r="CN112" s="409" t="str">
        <f t="shared" si="302"/>
        <v> </v>
      </c>
      <c r="CO112" s="409" t="str">
        <f t="shared" si="303"/>
        <v> </v>
      </c>
      <c r="CP112" s="409" t="str">
        <f t="shared" si="304"/>
        <v> </v>
      </c>
      <c r="CQ112" s="409" t="str">
        <f t="shared" si="305"/>
        <v> </v>
      </c>
      <c r="CR112" s="409" t="str">
        <f t="shared" si="306"/>
        <v> </v>
      </c>
      <c r="CS112" s="409"/>
      <c r="CT112" s="409">
        <f t="shared" si="281"/>
        <v>0</v>
      </c>
      <c r="CU112" s="409">
        <f t="shared" si="282"/>
        <v>105</v>
      </c>
      <c r="CV112" s="372" t="str">
        <f t="shared" si="283"/>
        <v>24IT0107</v>
      </c>
      <c r="CW112" s="432" t="str">
        <f t="shared" si="284"/>
        <v>NAVINKUMAR M</v>
      </c>
      <c r="CX112" s="433" t="str">
        <f t="shared" si="234"/>
        <v>        </v>
      </c>
      <c r="CY112" s="409">
        <f t="shared" si="285"/>
        <v>0</v>
      </c>
      <c r="CZ112" s="7"/>
      <c r="DA112" s="409">
        <f t="shared" si="286"/>
        <v>0</v>
      </c>
      <c r="DB112" s="409" t="str">
        <f t="shared" si="287"/>
        <v>#</v>
      </c>
      <c r="DC112" s="7"/>
      <c r="DD112" s="7"/>
      <c r="DE112" s="7"/>
    </row>
    <row r="113" ht="24.75" customHeight="1" spans="1:109">
      <c r="A113" s="413">
        <v>106</v>
      </c>
      <c r="B113" s="790" t="s">
        <v>276</v>
      </c>
      <c r="C113" s="791" t="s">
        <v>277</v>
      </c>
      <c r="D113" s="787" t="s">
        <v>42</v>
      </c>
      <c r="E113" s="787" t="s">
        <v>55</v>
      </c>
      <c r="F113" s="810"/>
      <c r="G113" s="792" t="s">
        <v>58</v>
      </c>
      <c r="H113" s="793" t="s">
        <v>58</v>
      </c>
      <c r="I113" s="793" t="s">
        <v>58</v>
      </c>
      <c r="J113" s="793" t="s">
        <v>58</v>
      </c>
      <c r="K113" s="793" t="s">
        <v>58</v>
      </c>
      <c r="L113" s="793" t="s">
        <v>61</v>
      </c>
      <c r="M113" s="793" t="s">
        <v>58</v>
      </c>
      <c r="N113" s="807" t="s">
        <v>61</v>
      </c>
      <c r="O113" s="804">
        <f t="shared" si="214"/>
        <v>0</v>
      </c>
      <c r="P113" s="421"/>
      <c r="Q113" s="423">
        <f t="shared" si="235"/>
        <v>23</v>
      </c>
      <c r="R113" s="797">
        <v>9.36</v>
      </c>
      <c r="S113" s="425"/>
      <c r="T113" s="426"/>
      <c r="U113" s="427"/>
      <c r="V113" s="428" t="s">
        <v>62</v>
      </c>
      <c r="W113" s="429">
        <f t="shared" si="288"/>
        <v>10</v>
      </c>
      <c r="X113" s="429">
        <f t="shared" si="289"/>
        <v>10</v>
      </c>
      <c r="Y113" s="429">
        <f t="shared" si="290"/>
        <v>10</v>
      </c>
      <c r="Z113" s="429">
        <f t="shared" si="291"/>
        <v>10</v>
      </c>
      <c r="AA113" s="429">
        <f t="shared" si="292"/>
        <v>10</v>
      </c>
      <c r="AB113" s="429">
        <f t="shared" si="293"/>
        <v>8</v>
      </c>
      <c r="AC113" s="429">
        <f t="shared" si="294"/>
        <v>10</v>
      </c>
      <c r="AD113" s="429">
        <f t="shared" si="295"/>
        <v>8</v>
      </c>
      <c r="AE113" s="429"/>
      <c r="AF113" s="429"/>
      <c r="AG113" s="430">
        <f t="shared" si="296"/>
        <v>222</v>
      </c>
      <c r="AH113" s="430">
        <f t="shared" si="297"/>
        <v>23</v>
      </c>
      <c r="AI113" s="431">
        <f t="shared" si="236"/>
        <v>9.65217391304348</v>
      </c>
      <c r="AJ113" s="408" t="str">
        <f t="shared" si="298"/>
        <v>P</v>
      </c>
      <c r="AK113" s="408">
        <f t="shared" si="237"/>
        <v>0</v>
      </c>
      <c r="AL113" s="408">
        <f t="shared" si="238"/>
        <v>0</v>
      </c>
      <c r="AM113" s="408">
        <f t="shared" si="239"/>
        <v>0</v>
      </c>
      <c r="AN113" s="408">
        <f t="shared" si="240"/>
        <v>0</v>
      </c>
      <c r="AO113" s="408">
        <f t="shared" si="241"/>
        <v>0</v>
      </c>
      <c r="AP113" s="408">
        <f t="shared" si="242"/>
        <v>0</v>
      </c>
      <c r="AQ113" s="408">
        <f t="shared" si="243"/>
        <v>1</v>
      </c>
      <c r="AR113" s="6"/>
      <c r="AS113" s="408">
        <f t="shared" si="244"/>
        <v>0</v>
      </c>
      <c r="AT113" s="408">
        <f t="shared" si="245"/>
        <v>0</v>
      </c>
      <c r="AU113" s="408">
        <f t="shared" si="246"/>
        <v>0</v>
      </c>
      <c r="AV113" s="408">
        <f t="shared" si="247"/>
        <v>0</v>
      </c>
      <c r="AW113" s="408">
        <f t="shared" si="248"/>
        <v>0</v>
      </c>
      <c r="AX113" s="408">
        <f t="shared" si="249"/>
        <v>0</v>
      </c>
      <c r="AY113" s="408" t="str">
        <f t="shared" si="250"/>
        <v>P</v>
      </c>
      <c r="AZ113" s="409" t="str">
        <f t="shared" si="251"/>
        <v>DF</v>
      </c>
      <c r="BA113" s="409" t="str">
        <f t="shared" si="252"/>
        <v>DFT</v>
      </c>
      <c r="BB113" s="409" t="str">
        <f t="shared" si="253"/>
        <v>#</v>
      </c>
      <c r="BC113" s="409" t="str">
        <f t="shared" si="254"/>
        <v>#</v>
      </c>
      <c r="BD113" s="409" t="str">
        <f t="shared" si="255"/>
        <v>#</v>
      </c>
      <c r="BE113" s="409" t="str">
        <f t="shared" si="256"/>
        <v>P</v>
      </c>
      <c r="BF113" s="409"/>
      <c r="BG113" s="409" t="str">
        <f t="shared" si="257"/>
        <v>#</v>
      </c>
      <c r="BH113" s="409" t="str">
        <f t="shared" si="258"/>
        <v>#</v>
      </c>
      <c r="BI113" s="409" t="str">
        <f t="shared" si="259"/>
        <v>#</v>
      </c>
      <c r="BJ113" s="409">
        <f t="shared" si="260"/>
        <v>0</v>
      </c>
      <c r="BK113" s="409" t="str">
        <f t="shared" si="261"/>
        <v>#</v>
      </c>
      <c r="BL113" s="409">
        <f t="shared" si="262"/>
        <v>0</v>
      </c>
      <c r="BM113" s="7"/>
      <c r="BN113" s="7"/>
      <c r="BO113" s="7"/>
      <c r="BP113" s="409" t="str">
        <f t="shared" si="263"/>
        <v>#</v>
      </c>
      <c r="BQ113" s="409" t="str">
        <f t="shared" si="264"/>
        <v>#</v>
      </c>
      <c r="BR113" s="409" t="str">
        <f t="shared" si="265"/>
        <v>#</v>
      </c>
      <c r="BS113" s="409" t="str">
        <f t="shared" si="266"/>
        <v>P</v>
      </c>
      <c r="BT113" s="409" t="str">
        <f t="shared" si="267"/>
        <v>#</v>
      </c>
      <c r="BU113" s="409" t="str">
        <f t="shared" si="268"/>
        <v>#</v>
      </c>
      <c r="BV113" s="409" t="str">
        <f t="shared" si="269"/>
        <v>#</v>
      </c>
      <c r="BW113" s="409" t="str">
        <f t="shared" si="270"/>
        <v>#</v>
      </c>
      <c r="BX113" s="409"/>
      <c r="BY113" s="409" t="str">
        <f t="shared" si="271"/>
        <v>#</v>
      </c>
      <c r="BZ113" s="409" t="str">
        <f t="shared" si="272"/>
        <v>#</v>
      </c>
      <c r="CA113" s="409" t="str">
        <f t="shared" si="273"/>
        <v>#</v>
      </c>
      <c r="CB113" s="409">
        <f t="shared" si="274"/>
        <v>0</v>
      </c>
      <c r="CC113" s="409" t="str">
        <f t="shared" si="275"/>
        <v>#</v>
      </c>
      <c r="CD113" s="409" t="str">
        <f t="shared" si="276"/>
        <v>#</v>
      </c>
      <c r="CE113" s="409" t="str">
        <f t="shared" si="277"/>
        <v>#</v>
      </c>
      <c r="CF113" s="409" t="str">
        <f t="shared" si="278"/>
        <v>#</v>
      </c>
      <c r="CG113" s="409" t="str">
        <f t="shared" si="279"/>
        <v>#</v>
      </c>
      <c r="CH113" s="409">
        <f t="shared" si="280"/>
        <v>0</v>
      </c>
      <c r="CI113" s="7"/>
      <c r="CJ113" s="7"/>
      <c r="CK113" s="409" t="str">
        <f t="shared" si="299"/>
        <v> </v>
      </c>
      <c r="CL113" s="409" t="str">
        <f t="shared" si="300"/>
        <v> </v>
      </c>
      <c r="CM113" s="409" t="str">
        <f t="shared" si="301"/>
        <v> </v>
      </c>
      <c r="CN113" s="409" t="str">
        <f t="shared" si="302"/>
        <v> </v>
      </c>
      <c r="CO113" s="409" t="str">
        <f t="shared" si="303"/>
        <v> </v>
      </c>
      <c r="CP113" s="409" t="str">
        <f t="shared" si="304"/>
        <v> </v>
      </c>
      <c r="CQ113" s="409" t="str">
        <f t="shared" si="305"/>
        <v> </v>
      </c>
      <c r="CR113" s="409" t="str">
        <f t="shared" si="306"/>
        <v> </v>
      </c>
      <c r="CS113" s="409"/>
      <c r="CT113" s="409">
        <f t="shared" si="281"/>
        <v>0</v>
      </c>
      <c r="CU113" s="409">
        <f t="shared" si="282"/>
        <v>106</v>
      </c>
      <c r="CV113" s="372" t="str">
        <f t="shared" si="283"/>
        <v>24IT0108</v>
      </c>
      <c r="CW113" s="432" t="str">
        <f t="shared" si="284"/>
        <v>NESHANDRA G</v>
      </c>
      <c r="CX113" s="433" t="str">
        <f t="shared" si="234"/>
        <v>        </v>
      </c>
      <c r="CY113" s="409">
        <f t="shared" si="285"/>
        <v>0</v>
      </c>
      <c r="CZ113" s="7"/>
      <c r="DA113" s="409" t="str">
        <f t="shared" si="286"/>
        <v>#</v>
      </c>
      <c r="DB113" s="409">
        <f t="shared" si="287"/>
        <v>0</v>
      </c>
      <c r="DC113" s="7"/>
      <c r="DD113" s="7"/>
      <c r="DE113" s="7"/>
    </row>
    <row r="114" ht="24.75" customHeight="1" spans="1:109">
      <c r="A114" s="413">
        <v>107</v>
      </c>
      <c r="B114" s="790" t="s">
        <v>278</v>
      </c>
      <c r="C114" s="791" t="s">
        <v>279</v>
      </c>
      <c r="D114" s="787" t="s">
        <v>41</v>
      </c>
      <c r="E114" s="787" t="s">
        <v>55</v>
      </c>
      <c r="F114" s="810"/>
      <c r="G114" s="792" t="s">
        <v>58</v>
      </c>
      <c r="H114" s="793" t="s">
        <v>61</v>
      </c>
      <c r="I114" s="793" t="s">
        <v>59</v>
      </c>
      <c r="J114" s="793" t="s">
        <v>60</v>
      </c>
      <c r="K114" s="793" t="s">
        <v>59</v>
      </c>
      <c r="L114" s="793" t="s">
        <v>59</v>
      </c>
      <c r="M114" s="793" t="s">
        <v>58</v>
      </c>
      <c r="N114" s="807" t="s">
        <v>59</v>
      </c>
      <c r="O114" s="804">
        <f t="shared" si="214"/>
        <v>0</v>
      </c>
      <c r="P114" s="421"/>
      <c r="Q114" s="423">
        <f t="shared" si="235"/>
        <v>23</v>
      </c>
      <c r="R114" s="794">
        <v>7.68</v>
      </c>
      <c r="S114" s="425"/>
      <c r="T114" s="426"/>
      <c r="U114" s="427"/>
      <c r="V114" s="428" t="s">
        <v>62</v>
      </c>
      <c r="W114" s="429">
        <f t="shared" si="288"/>
        <v>10</v>
      </c>
      <c r="X114" s="429">
        <f t="shared" si="289"/>
        <v>8</v>
      </c>
      <c r="Y114" s="429">
        <f t="shared" si="290"/>
        <v>7</v>
      </c>
      <c r="Z114" s="429">
        <f t="shared" si="291"/>
        <v>9</v>
      </c>
      <c r="AA114" s="429">
        <f t="shared" si="292"/>
        <v>7</v>
      </c>
      <c r="AB114" s="429">
        <f t="shared" si="293"/>
        <v>7</v>
      </c>
      <c r="AC114" s="429">
        <f t="shared" si="294"/>
        <v>10</v>
      </c>
      <c r="AD114" s="429">
        <f t="shared" si="295"/>
        <v>7</v>
      </c>
      <c r="AE114" s="429"/>
      <c r="AF114" s="429"/>
      <c r="AG114" s="430">
        <f t="shared" si="296"/>
        <v>185</v>
      </c>
      <c r="AH114" s="430">
        <f t="shared" si="297"/>
        <v>23</v>
      </c>
      <c r="AI114" s="431">
        <f t="shared" si="236"/>
        <v>8.04347826086956</v>
      </c>
      <c r="AJ114" s="408" t="str">
        <f t="shared" si="298"/>
        <v>P</v>
      </c>
      <c r="AK114" s="408">
        <f t="shared" si="237"/>
        <v>0</v>
      </c>
      <c r="AL114" s="408">
        <f t="shared" si="238"/>
        <v>0</v>
      </c>
      <c r="AM114" s="408">
        <f t="shared" si="239"/>
        <v>0</v>
      </c>
      <c r="AN114" s="408">
        <f t="shared" si="240"/>
        <v>0</v>
      </c>
      <c r="AO114" s="408">
        <f t="shared" si="241"/>
        <v>0</v>
      </c>
      <c r="AP114" s="408">
        <f t="shared" si="242"/>
        <v>0</v>
      </c>
      <c r="AQ114" s="408">
        <f t="shared" si="243"/>
        <v>1</v>
      </c>
      <c r="AR114" s="6"/>
      <c r="AS114" s="408">
        <f t="shared" si="244"/>
        <v>0</v>
      </c>
      <c r="AT114" s="408">
        <f t="shared" si="245"/>
        <v>0</v>
      </c>
      <c r="AU114" s="408">
        <f t="shared" si="246"/>
        <v>0</v>
      </c>
      <c r="AV114" s="408">
        <f t="shared" si="247"/>
        <v>0</v>
      </c>
      <c r="AW114" s="408">
        <f t="shared" si="248"/>
        <v>0</v>
      </c>
      <c r="AX114" s="408">
        <f t="shared" si="249"/>
        <v>0</v>
      </c>
      <c r="AY114" s="408" t="str">
        <f t="shared" si="250"/>
        <v>P</v>
      </c>
      <c r="AZ114" s="409" t="str">
        <f t="shared" si="251"/>
        <v>DM</v>
      </c>
      <c r="BA114" s="409" t="str">
        <f t="shared" si="252"/>
        <v>DMT</v>
      </c>
      <c r="BB114" s="409" t="str">
        <f t="shared" si="253"/>
        <v>#</v>
      </c>
      <c r="BC114" s="409" t="str">
        <f t="shared" si="254"/>
        <v>#</v>
      </c>
      <c r="BD114" s="409" t="str">
        <f t="shared" si="255"/>
        <v>P</v>
      </c>
      <c r="BE114" s="409" t="str">
        <f t="shared" si="256"/>
        <v>#</v>
      </c>
      <c r="BF114" s="409"/>
      <c r="BG114" s="409" t="str">
        <f t="shared" si="257"/>
        <v>#</v>
      </c>
      <c r="BH114" s="409" t="str">
        <f t="shared" si="258"/>
        <v>#</v>
      </c>
      <c r="BI114" s="409">
        <f t="shared" si="259"/>
        <v>0</v>
      </c>
      <c r="BJ114" s="409" t="str">
        <f t="shared" si="260"/>
        <v>#</v>
      </c>
      <c r="BK114" s="409">
        <f t="shared" si="261"/>
        <v>0</v>
      </c>
      <c r="BL114" s="409" t="str">
        <f t="shared" si="262"/>
        <v>#</v>
      </c>
      <c r="BM114" s="7"/>
      <c r="BN114" s="7"/>
      <c r="BO114" s="7"/>
      <c r="BP114" s="409" t="str">
        <f t="shared" si="263"/>
        <v>#</v>
      </c>
      <c r="BQ114" s="409" t="str">
        <f t="shared" si="264"/>
        <v>#</v>
      </c>
      <c r="BR114" s="409" t="str">
        <f t="shared" si="265"/>
        <v>P</v>
      </c>
      <c r="BS114" s="409" t="str">
        <f t="shared" si="266"/>
        <v>#</v>
      </c>
      <c r="BT114" s="409" t="str">
        <f t="shared" si="267"/>
        <v>#</v>
      </c>
      <c r="BU114" s="409" t="str">
        <f t="shared" si="268"/>
        <v>#</v>
      </c>
      <c r="BV114" s="409" t="str">
        <f t="shared" si="269"/>
        <v>#</v>
      </c>
      <c r="BW114" s="409" t="str">
        <f t="shared" si="270"/>
        <v>#</v>
      </c>
      <c r="BX114" s="409"/>
      <c r="BY114" s="409" t="str">
        <f t="shared" si="271"/>
        <v>#</v>
      </c>
      <c r="BZ114" s="409" t="str">
        <f t="shared" si="272"/>
        <v>#</v>
      </c>
      <c r="CA114" s="409">
        <f t="shared" si="273"/>
        <v>0</v>
      </c>
      <c r="CB114" s="409" t="str">
        <f t="shared" si="274"/>
        <v>#</v>
      </c>
      <c r="CC114" s="409" t="str">
        <f t="shared" si="275"/>
        <v>#</v>
      </c>
      <c r="CD114" s="409" t="str">
        <f t="shared" si="276"/>
        <v>#</v>
      </c>
      <c r="CE114" s="409" t="str">
        <f t="shared" si="277"/>
        <v>#</v>
      </c>
      <c r="CF114" s="409" t="str">
        <f t="shared" si="278"/>
        <v>#</v>
      </c>
      <c r="CG114" s="409">
        <f t="shared" si="279"/>
        <v>0</v>
      </c>
      <c r="CH114" s="409" t="str">
        <f t="shared" si="280"/>
        <v>#</v>
      </c>
      <c r="CI114" s="7"/>
      <c r="CJ114" s="7"/>
      <c r="CK114" s="409" t="str">
        <f t="shared" si="299"/>
        <v> </v>
      </c>
      <c r="CL114" s="409" t="str">
        <f t="shared" si="300"/>
        <v> </v>
      </c>
      <c r="CM114" s="409" t="str">
        <f t="shared" si="301"/>
        <v> </v>
      </c>
      <c r="CN114" s="409" t="str">
        <f t="shared" si="302"/>
        <v> </v>
      </c>
      <c r="CO114" s="409" t="str">
        <f t="shared" si="303"/>
        <v> </v>
      </c>
      <c r="CP114" s="409" t="str">
        <f t="shared" si="304"/>
        <v> </v>
      </c>
      <c r="CQ114" s="409" t="str">
        <f t="shared" si="305"/>
        <v> </v>
      </c>
      <c r="CR114" s="409" t="str">
        <f t="shared" si="306"/>
        <v> </v>
      </c>
      <c r="CS114" s="409"/>
      <c r="CT114" s="409">
        <f t="shared" si="281"/>
        <v>0</v>
      </c>
      <c r="CU114" s="409">
        <f t="shared" si="282"/>
        <v>107</v>
      </c>
      <c r="CV114" s="372" t="str">
        <f t="shared" si="283"/>
        <v>24IT0109</v>
      </c>
      <c r="CW114" s="432" t="str">
        <f t="shared" si="284"/>
        <v>NEVAN R G</v>
      </c>
      <c r="CX114" s="433" t="str">
        <f t="shared" si="234"/>
        <v>        </v>
      </c>
      <c r="CY114" s="409">
        <f t="shared" si="285"/>
        <v>0</v>
      </c>
      <c r="CZ114" s="7"/>
      <c r="DA114" s="409" t="str">
        <f t="shared" si="286"/>
        <v>#</v>
      </c>
      <c r="DB114" s="409">
        <f t="shared" si="287"/>
        <v>0</v>
      </c>
      <c r="DC114" s="7"/>
      <c r="DD114" s="7"/>
      <c r="DE114" s="7"/>
    </row>
    <row r="115" ht="24.75" customHeight="1" spans="1:109">
      <c r="A115" s="413">
        <v>108</v>
      </c>
      <c r="B115" s="790" t="s">
        <v>280</v>
      </c>
      <c r="C115" s="791" t="s">
        <v>281</v>
      </c>
      <c r="D115" s="787" t="s">
        <v>41</v>
      </c>
      <c r="E115" s="787" t="s">
        <v>55</v>
      </c>
      <c r="F115" s="810"/>
      <c r="G115" s="792" t="s">
        <v>58</v>
      </c>
      <c r="H115" s="793" t="s">
        <v>61</v>
      </c>
      <c r="I115" s="793" t="s">
        <v>61</v>
      </c>
      <c r="J115" s="793" t="s">
        <v>60</v>
      </c>
      <c r="K115" s="793" t="s">
        <v>59</v>
      </c>
      <c r="L115" s="793" t="s">
        <v>69</v>
      </c>
      <c r="M115" s="793" t="s">
        <v>58</v>
      </c>
      <c r="N115" s="807" t="s">
        <v>59</v>
      </c>
      <c r="O115" s="804">
        <f t="shared" si="214"/>
        <v>0</v>
      </c>
      <c r="P115" s="421"/>
      <c r="Q115" s="423">
        <f t="shared" si="235"/>
        <v>23</v>
      </c>
      <c r="R115" s="794">
        <v>7.68</v>
      </c>
      <c r="S115" s="425"/>
      <c r="T115" s="426"/>
      <c r="U115" s="427"/>
      <c r="V115" s="428" t="s">
        <v>62</v>
      </c>
      <c r="W115" s="429">
        <f t="shared" si="288"/>
        <v>10</v>
      </c>
      <c r="X115" s="429">
        <f t="shared" si="289"/>
        <v>8</v>
      </c>
      <c r="Y115" s="429">
        <f t="shared" si="290"/>
        <v>8</v>
      </c>
      <c r="Z115" s="429">
        <f t="shared" si="291"/>
        <v>9</v>
      </c>
      <c r="AA115" s="429">
        <f t="shared" si="292"/>
        <v>7</v>
      </c>
      <c r="AB115" s="429">
        <f t="shared" si="293"/>
        <v>6</v>
      </c>
      <c r="AC115" s="429">
        <f t="shared" si="294"/>
        <v>10</v>
      </c>
      <c r="AD115" s="429">
        <f t="shared" si="295"/>
        <v>7</v>
      </c>
      <c r="AE115" s="429"/>
      <c r="AF115" s="429"/>
      <c r="AG115" s="430">
        <f t="shared" si="296"/>
        <v>188</v>
      </c>
      <c r="AH115" s="430">
        <f t="shared" si="297"/>
        <v>23</v>
      </c>
      <c r="AI115" s="431">
        <f t="shared" si="236"/>
        <v>8.17391304347826</v>
      </c>
      <c r="AJ115" s="408" t="str">
        <f t="shared" si="298"/>
        <v>P</v>
      </c>
      <c r="AK115" s="408">
        <f t="shared" si="237"/>
        <v>0</v>
      </c>
      <c r="AL115" s="408">
        <f t="shared" si="238"/>
        <v>0</v>
      </c>
      <c r="AM115" s="408">
        <f t="shared" si="239"/>
        <v>0</v>
      </c>
      <c r="AN115" s="408">
        <f t="shared" si="240"/>
        <v>0</v>
      </c>
      <c r="AO115" s="408">
        <f t="shared" si="241"/>
        <v>0</v>
      </c>
      <c r="AP115" s="408">
        <f t="shared" si="242"/>
        <v>0</v>
      </c>
      <c r="AQ115" s="408">
        <f t="shared" si="243"/>
        <v>1</v>
      </c>
      <c r="AR115" s="6"/>
      <c r="AS115" s="408">
        <f t="shared" si="244"/>
        <v>0</v>
      </c>
      <c r="AT115" s="408">
        <f t="shared" si="245"/>
        <v>0</v>
      </c>
      <c r="AU115" s="408">
        <f t="shared" si="246"/>
        <v>0</v>
      </c>
      <c r="AV115" s="408">
        <f t="shared" si="247"/>
        <v>0</v>
      </c>
      <c r="AW115" s="408">
        <f t="shared" si="248"/>
        <v>0</v>
      </c>
      <c r="AX115" s="408">
        <f t="shared" si="249"/>
        <v>0</v>
      </c>
      <c r="AY115" s="408" t="str">
        <f t="shared" si="250"/>
        <v>P</v>
      </c>
      <c r="AZ115" s="409" t="str">
        <f t="shared" si="251"/>
        <v>DM</v>
      </c>
      <c r="BA115" s="409" t="str">
        <f t="shared" si="252"/>
        <v>DMT</v>
      </c>
      <c r="BB115" s="409" t="str">
        <f t="shared" si="253"/>
        <v>#</v>
      </c>
      <c r="BC115" s="409" t="str">
        <f t="shared" si="254"/>
        <v>#</v>
      </c>
      <c r="BD115" s="409" t="str">
        <f t="shared" si="255"/>
        <v>P</v>
      </c>
      <c r="BE115" s="409" t="str">
        <f t="shared" si="256"/>
        <v>#</v>
      </c>
      <c r="BF115" s="409"/>
      <c r="BG115" s="409" t="str">
        <f t="shared" si="257"/>
        <v>#</v>
      </c>
      <c r="BH115" s="409" t="str">
        <f t="shared" si="258"/>
        <v>#</v>
      </c>
      <c r="BI115" s="409">
        <f t="shared" si="259"/>
        <v>0</v>
      </c>
      <c r="BJ115" s="409" t="str">
        <f t="shared" si="260"/>
        <v>#</v>
      </c>
      <c r="BK115" s="409">
        <f t="shared" si="261"/>
        <v>0</v>
      </c>
      <c r="BL115" s="409" t="str">
        <f t="shared" si="262"/>
        <v>#</v>
      </c>
      <c r="BM115" s="7"/>
      <c r="BN115" s="7"/>
      <c r="BO115" s="7"/>
      <c r="BP115" s="409" t="str">
        <f t="shared" si="263"/>
        <v>#</v>
      </c>
      <c r="BQ115" s="409" t="str">
        <f t="shared" si="264"/>
        <v>#</v>
      </c>
      <c r="BR115" s="409" t="str">
        <f t="shared" si="265"/>
        <v>P</v>
      </c>
      <c r="BS115" s="409" t="str">
        <f t="shared" si="266"/>
        <v>#</v>
      </c>
      <c r="BT115" s="409" t="str">
        <f t="shared" si="267"/>
        <v>#</v>
      </c>
      <c r="BU115" s="409" t="str">
        <f t="shared" si="268"/>
        <v>#</v>
      </c>
      <c r="BV115" s="409" t="str">
        <f t="shared" si="269"/>
        <v>#</v>
      </c>
      <c r="BW115" s="409" t="str">
        <f t="shared" si="270"/>
        <v>#</v>
      </c>
      <c r="BX115" s="409"/>
      <c r="BY115" s="409" t="str">
        <f t="shared" si="271"/>
        <v>#</v>
      </c>
      <c r="BZ115" s="409" t="str">
        <f t="shared" si="272"/>
        <v>#</v>
      </c>
      <c r="CA115" s="409">
        <f t="shared" si="273"/>
        <v>0</v>
      </c>
      <c r="CB115" s="409" t="str">
        <f t="shared" si="274"/>
        <v>#</v>
      </c>
      <c r="CC115" s="409" t="str">
        <f t="shared" si="275"/>
        <v>#</v>
      </c>
      <c r="CD115" s="409" t="str">
        <f t="shared" si="276"/>
        <v>#</v>
      </c>
      <c r="CE115" s="409" t="str">
        <f t="shared" si="277"/>
        <v>#</v>
      </c>
      <c r="CF115" s="409" t="str">
        <f t="shared" si="278"/>
        <v>#</v>
      </c>
      <c r="CG115" s="409">
        <f t="shared" si="279"/>
        <v>0</v>
      </c>
      <c r="CH115" s="409" t="str">
        <f t="shared" si="280"/>
        <v>#</v>
      </c>
      <c r="CI115" s="7"/>
      <c r="CJ115" s="7"/>
      <c r="CK115" s="409" t="str">
        <f t="shared" si="299"/>
        <v> </v>
      </c>
      <c r="CL115" s="409" t="str">
        <f t="shared" si="300"/>
        <v> </v>
      </c>
      <c r="CM115" s="409" t="str">
        <f t="shared" si="301"/>
        <v> </v>
      </c>
      <c r="CN115" s="409" t="str">
        <f t="shared" si="302"/>
        <v> </v>
      </c>
      <c r="CO115" s="409" t="str">
        <f t="shared" si="303"/>
        <v> </v>
      </c>
      <c r="CP115" s="409" t="str">
        <f t="shared" si="304"/>
        <v> </v>
      </c>
      <c r="CQ115" s="409" t="str">
        <f t="shared" si="305"/>
        <v> </v>
      </c>
      <c r="CR115" s="409" t="str">
        <f t="shared" si="306"/>
        <v> </v>
      </c>
      <c r="CS115" s="409"/>
      <c r="CT115" s="409">
        <f t="shared" si="281"/>
        <v>0</v>
      </c>
      <c r="CU115" s="409">
        <f t="shared" si="282"/>
        <v>108</v>
      </c>
      <c r="CV115" s="372" t="str">
        <f t="shared" si="283"/>
        <v>24IT0110</v>
      </c>
      <c r="CW115" s="432" t="str">
        <f t="shared" si="284"/>
        <v>NISHANTH B</v>
      </c>
      <c r="CX115" s="433" t="str">
        <f t="shared" si="234"/>
        <v>        </v>
      </c>
      <c r="CY115" s="409">
        <f t="shared" si="285"/>
        <v>0</v>
      </c>
      <c r="CZ115" s="7"/>
      <c r="DA115" s="409" t="str">
        <f t="shared" si="286"/>
        <v>#</v>
      </c>
      <c r="DB115" s="409">
        <f t="shared" si="287"/>
        <v>0</v>
      </c>
      <c r="DC115" s="7"/>
      <c r="DD115" s="7"/>
      <c r="DE115" s="7"/>
    </row>
    <row r="116" ht="24.75" customHeight="1" spans="1:109">
      <c r="A116" s="413">
        <v>109</v>
      </c>
      <c r="B116" s="790" t="s">
        <v>282</v>
      </c>
      <c r="C116" s="791" t="s">
        <v>283</v>
      </c>
      <c r="D116" s="787" t="s">
        <v>42</v>
      </c>
      <c r="E116" s="787" t="s">
        <v>54</v>
      </c>
      <c r="F116" s="810"/>
      <c r="G116" s="792" t="s">
        <v>58</v>
      </c>
      <c r="H116" s="793" t="s">
        <v>61</v>
      </c>
      <c r="I116" s="793" t="s">
        <v>60</v>
      </c>
      <c r="J116" s="793" t="s">
        <v>60</v>
      </c>
      <c r="K116" s="793" t="s">
        <v>59</v>
      </c>
      <c r="L116" s="793" t="s">
        <v>59</v>
      </c>
      <c r="M116" s="793" t="s">
        <v>58</v>
      </c>
      <c r="N116" s="807" t="s">
        <v>59</v>
      </c>
      <c r="O116" s="804">
        <f t="shared" si="214"/>
        <v>0</v>
      </c>
      <c r="P116" s="421"/>
      <c r="Q116" s="423">
        <f t="shared" si="235"/>
        <v>23</v>
      </c>
      <c r="R116" s="794">
        <v>8</v>
      </c>
      <c r="S116" s="425"/>
      <c r="T116" s="426"/>
      <c r="U116" s="427"/>
      <c r="V116" s="428" t="s">
        <v>62</v>
      </c>
      <c r="W116" s="429">
        <f t="shared" si="288"/>
        <v>10</v>
      </c>
      <c r="X116" s="429">
        <f t="shared" si="289"/>
        <v>8</v>
      </c>
      <c r="Y116" s="429">
        <f t="shared" si="290"/>
        <v>9</v>
      </c>
      <c r="Z116" s="429">
        <f t="shared" si="291"/>
        <v>9</v>
      </c>
      <c r="AA116" s="429">
        <f t="shared" si="292"/>
        <v>7</v>
      </c>
      <c r="AB116" s="429">
        <f t="shared" si="293"/>
        <v>7</v>
      </c>
      <c r="AC116" s="429">
        <f t="shared" si="294"/>
        <v>10</v>
      </c>
      <c r="AD116" s="429">
        <f t="shared" si="295"/>
        <v>7</v>
      </c>
      <c r="AE116" s="429"/>
      <c r="AF116" s="429"/>
      <c r="AG116" s="430">
        <f t="shared" si="296"/>
        <v>193</v>
      </c>
      <c r="AH116" s="430">
        <f t="shared" si="297"/>
        <v>23</v>
      </c>
      <c r="AI116" s="431">
        <f t="shared" si="236"/>
        <v>8.39130434782609</v>
      </c>
      <c r="AJ116" s="408" t="str">
        <f t="shared" si="298"/>
        <v>P</v>
      </c>
      <c r="AK116" s="408">
        <f t="shared" si="237"/>
        <v>0</v>
      </c>
      <c r="AL116" s="408">
        <f t="shared" si="238"/>
        <v>0</v>
      </c>
      <c r="AM116" s="408">
        <f t="shared" si="239"/>
        <v>0</v>
      </c>
      <c r="AN116" s="408">
        <f t="shared" si="240"/>
        <v>0</v>
      </c>
      <c r="AO116" s="408">
        <f t="shared" si="241"/>
        <v>0</v>
      </c>
      <c r="AP116" s="408">
        <f t="shared" si="242"/>
        <v>0</v>
      </c>
      <c r="AQ116" s="408">
        <f t="shared" si="243"/>
        <v>1</v>
      </c>
      <c r="AR116" s="6"/>
      <c r="AS116" s="408">
        <f t="shared" si="244"/>
        <v>0</v>
      </c>
      <c r="AT116" s="408">
        <f t="shared" si="245"/>
        <v>0</v>
      </c>
      <c r="AU116" s="408">
        <f t="shared" si="246"/>
        <v>0</v>
      </c>
      <c r="AV116" s="408">
        <f t="shared" si="247"/>
        <v>0</v>
      </c>
      <c r="AW116" s="408">
        <f t="shared" si="248"/>
        <v>0</v>
      </c>
      <c r="AX116" s="408">
        <f t="shared" si="249"/>
        <v>0</v>
      </c>
      <c r="AY116" s="408" t="str">
        <f t="shared" si="250"/>
        <v>P</v>
      </c>
      <c r="AZ116" s="409" t="str">
        <f t="shared" si="251"/>
        <v>HF</v>
      </c>
      <c r="BA116" s="409" t="str">
        <f t="shared" si="252"/>
        <v>HFT</v>
      </c>
      <c r="BB116" s="409" t="str">
        <f t="shared" si="253"/>
        <v>#</v>
      </c>
      <c r="BC116" s="409" t="str">
        <f t="shared" si="254"/>
        <v>P</v>
      </c>
      <c r="BD116" s="409" t="str">
        <f t="shared" si="255"/>
        <v>#</v>
      </c>
      <c r="BE116" s="409" t="str">
        <f t="shared" si="256"/>
        <v>#</v>
      </c>
      <c r="BF116" s="409"/>
      <c r="BG116" s="409" t="str">
        <f t="shared" si="257"/>
        <v>#</v>
      </c>
      <c r="BH116" s="409">
        <f t="shared" si="258"/>
        <v>0</v>
      </c>
      <c r="BI116" s="409" t="str">
        <f t="shared" si="259"/>
        <v>#</v>
      </c>
      <c r="BJ116" s="409" t="str">
        <f t="shared" si="260"/>
        <v>#</v>
      </c>
      <c r="BK116" s="409" t="str">
        <f t="shared" si="261"/>
        <v>#</v>
      </c>
      <c r="BL116" s="409">
        <f t="shared" si="262"/>
        <v>0</v>
      </c>
      <c r="BM116" s="7"/>
      <c r="BN116" s="7"/>
      <c r="BO116" s="7"/>
      <c r="BP116" s="409" t="str">
        <f t="shared" si="263"/>
        <v>#</v>
      </c>
      <c r="BQ116" s="409" t="str">
        <f t="shared" si="264"/>
        <v>P</v>
      </c>
      <c r="BR116" s="409" t="str">
        <f t="shared" si="265"/>
        <v>#</v>
      </c>
      <c r="BS116" s="409" t="str">
        <f t="shared" si="266"/>
        <v>#</v>
      </c>
      <c r="BT116" s="409" t="str">
        <f t="shared" si="267"/>
        <v>#</v>
      </c>
      <c r="BU116" s="409" t="str">
        <f t="shared" si="268"/>
        <v>#</v>
      </c>
      <c r="BV116" s="409" t="str">
        <f t="shared" si="269"/>
        <v>#</v>
      </c>
      <c r="BW116" s="409" t="str">
        <f t="shared" si="270"/>
        <v>#</v>
      </c>
      <c r="BX116" s="409"/>
      <c r="BY116" s="409" t="str">
        <f t="shared" si="271"/>
        <v>#</v>
      </c>
      <c r="BZ116" s="409">
        <f t="shared" si="272"/>
        <v>0</v>
      </c>
      <c r="CA116" s="409" t="str">
        <f t="shared" si="273"/>
        <v>#</v>
      </c>
      <c r="CB116" s="409" t="str">
        <f t="shared" si="274"/>
        <v>#</v>
      </c>
      <c r="CC116" s="409" t="str">
        <f t="shared" si="275"/>
        <v>#</v>
      </c>
      <c r="CD116" s="409" t="str">
        <f t="shared" si="276"/>
        <v>#</v>
      </c>
      <c r="CE116" s="409" t="str">
        <f t="shared" si="277"/>
        <v>#</v>
      </c>
      <c r="CF116" s="409" t="str">
        <f t="shared" si="278"/>
        <v>#</v>
      </c>
      <c r="CG116" s="409" t="str">
        <f t="shared" si="279"/>
        <v>#</v>
      </c>
      <c r="CH116" s="409">
        <f t="shared" si="280"/>
        <v>0</v>
      </c>
      <c r="CI116" s="7"/>
      <c r="CJ116" s="7"/>
      <c r="CK116" s="409" t="str">
        <f t="shared" si="299"/>
        <v> </v>
      </c>
      <c r="CL116" s="409" t="str">
        <f t="shared" si="300"/>
        <v> </v>
      </c>
      <c r="CM116" s="409" t="str">
        <f t="shared" si="301"/>
        <v> </v>
      </c>
      <c r="CN116" s="409" t="str">
        <f t="shared" si="302"/>
        <v> </v>
      </c>
      <c r="CO116" s="409" t="str">
        <f t="shared" si="303"/>
        <v> </v>
      </c>
      <c r="CP116" s="409" t="str">
        <f t="shared" si="304"/>
        <v> </v>
      </c>
      <c r="CQ116" s="409" t="str">
        <f t="shared" si="305"/>
        <v> </v>
      </c>
      <c r="CR116" s="409" t="str">
        <f t="shared" si="306"/>
        <v> </v>
      </c>
      <c r="CS116" s="409"/>
      <c r="CT116" s="409">
        <f t="shared" si="281"/>
        <v>0</v>
      </c>
      <c r="CU116" s="409">
        <f t="shared" si="282"/>
        <v>109</v>
      </c>
      <c r="CV116" s="372" t="str">
        <f t="shared" si="283"/>
        <v>24IT0111</v>
      </c>
      <c r="CW116" s="432" t="str">
        <f t="shared" si="284"/>
        <v>NISHANTHI G</v>
      </c>
      <c r="CX116" s="433" t="str">
        <f t="shared" si="234"/>
        <v>        </v>
      </c>
      <c r="CY116" s="409">
        <f t="shared" si="285"/>
        <v>0</v>
      </c>
      <c r="CZ116" s="7"/>
      <c r="DA116" s="409">
        <f t="shared" si="286"/>
        <v>0</v>
      </c>
      <c r="DB116" s="409" t="str">
        <f t="shared" si="287"/>
        <v>#</v>
      </c>
      <c r="DC116" s="7"/>
      <c r="DD116" s="7"/>
      <c r="DE116" s="7"/>
    </row>
    <row r="117" ht="24.75" customHeight="1" spans="1:109">
      <c r="A117" s="413">
        <v>110</v>
      </c>
      <c r="B117" s="790" t="s">
        <v>284</v>
      </c>
      <c r="C117" s="791" t="s">
        <v>285</v>
      </c>
      <c r="D117" s="787" t="s">
        <v>42</v>
      </c>
      <c r="E117" s="787" t="s">
        <v>54</v>
      </c>
      <c r="F117" s="810"/>
      <c r="G117" s="792" t="s">
        <v>58</v>
      </c>
      <c r="H117" s="793" t="s">
        <v>60</v>
      </c>
      <c r="I117" s="793" t="s">
        <v>58</v>
      </c>
      <c r="J117" s="793" t="s">
        <v>60</v>
      </c>
      <c r="K117" s="793" t="s">
        <v>61</v>
      </c>
      <c r="L117" s="793" t="s">
        <v>60</v>
      </c>
      <c r="M117" s="793" t="s">
        <v>58</v>
      </c>
      <c r="N117" s="807" t="s">
        <v>61</v>
      </c>
      <c r="O117" s="804">
        <f t="shared" si="214"/>
        <v>0</v>
      </c>
      <c r="P117" s="421"/>
      <c r="Q117" s="423">
        <f t="shared" si="235"/>
        <v>23</v>
      </c>
      <c r="R117" s="795">
        <v>8.92</v>
      </c>
      <c r="S117" s="425"/>
      <c r="T117" s="426"/>
      <c r="U117" s="427"/>
      <c r="V117" s="428" t="s">
        <v>94</v>
      </c>
      <c r="W117" s="429">
        <f t="shared" si="288"/>
        <v>10</v>
      </c>
      <c r="X117" s="429">
        <f t="shared" si="289"/>
        <v>9</v>
      </c>
      <c r="Y117" s="429">
        <f t="shared" si="290"/>
        <v>10</v>
      </c>
      <c r="Z117" s="429">
        <f t="shared" si="291"/>
        <v>9</v>
      </c>
      <c r="AA117" s="429">
        <f t="shared" si="292"/>
        <v>8</v>
      </c>
      <c r="AB117" s="429">
        <f t="shared" si="293"/>
        <v>9</v>
      </c>
      <c r="AC117" s="429">
        <f t="shared" si="294"/>
        <v>10</v>
      </c>
      <c r="AD117" s="429">
        <f t="shared" si="295"/>
        <v>8</v>
      </c>
      <c r="AE117" s="429"/>
      <c r="AF117" s="429"/>
      <c r="AG117" s="430">
        <f t="shared" si="296"/>
        <v>209</v>
      </c>
      <c r="AH117" s="430">
        <f t="shared" si="297"/>
        <v>23</v>
      </c>
      <c r="AI117" s="431">
        <f t="shared" si="236"/>
        <v>9.08695652173913</v>
      </c>
      <c r="AJ117" s="408" t="str">
        <f t="shared" si="298"/>
        <v>P</v>
      </c>
      <c r="AK117" s="408">
        <f t="shared" si="237"/>
        <v>0</v>
      </c>
      <c r="AL117" s="408">
        <f t="shared" si="238"/>
        <v>0</v>
      </c>
      <c r="AM117" s="408">
        <f t="shared" si="239"/>
        <v>0</v>
      </c>
      <c r="AN117" s="408">
        <f t="shared" si="240"/>
        <v>0</v>
      </c>
      <c r="AO117" s="408">
        <f t="shared" si="241"/>
        <v>0</v>
      </c>
      <c r="AP117" s="408">
        <f t="shared" si="242"/>
        <v>0</v>
      </c>
      <c r="AQ117" s="408">
        <f t="shared" si="243"/>
        <v>1</v>
      </c>
      <c r="AR117" s="6"/>
      <c r="AS117" s="408">
        <f t="shared" si="244"/>
        <v>0</v>
      </c>
      <c r="AT117" s="408">
        <f t="shared" si="245"/>
        <v>0</v>
      </c>
      <c r="AU117" s="408">
        <f t="shared" si="246"/>
        <v>0</v>
      </c>
      <c r="AV117" s="408">
        <f t="shared" si="247"/>
        <v>0</v>
      </c>
      <c r="AW117" s="408">
        <f t="shared" si="248"/>
        <v>0</v>
      </c>
      <c r="AX117" s="408">
        <f t="shared" si="249"/>
        <v>0</v>
      </c>
      <c r="AY117" s="408" t="str">
        <f t="shared" si="250"/>
        <v>P</v>
      </c>
      <c r="AZ117" s="409" t="str">
        <f t="shared" si="251"/>
        <v>HF</v>
      </c>
      <c r="BA117" s="409" t="str">
        <f t="shared" si="252"/>
        <v>HFNT</v>
      </c>
      <c r="BB117" s="409" t="str">
        <f t="shared" si="253"/>
        <v>#</v>
      </c>
      <c r="BC117" s="409" t="str">
        <f t="shared" si="254"/>
        <v>P</v>
      </c>
      <c r="BD117" s="409" t="str">
        <f t="shared" si="255"/>
        <v>#</v>
      </c>
      <c r="BE117" s="409" t="str">
        <f t="shared" si="256"/>
        <v>#</v>
      </c>
      <c r="BF117" s="409"/>
      <c r="BG117" s="409" t="str">
        <f t="shared" si="257"/>
        <v>#</v>
      </c>
      <c r="BH117" s="409">
        <f t="shared" si="258"/>
        <v>0</v>
      </c>
      <c r="BI117" s="409" t="str">
        <f t="shared" si="259"/>
        <v>#</v>
      </c>
      <c r="BJ117" s="409" t="str">
        <f t="shared" si="260"/>
        <v>#</v>
      </c>
      <c r="BK117" s="409" t="str">
        <f t="shared" si="261"/>
        <v>#</v>
      </c>
      <c r="BL117" s="409">
        <f t="shared" si="262"/>
        <v>0</v>
      </c>
      <c r="BM117" s="7"/>
      <c r="BN117" s="7"/>
      <c r="BO117" s="7"/>
      <c r="BP117" s="409" t="str">
        <f t="shared" si="263"/>
        <v>#</v>
      </c>
      <c r="BQ117" s="409" t="str">
        <f t="shared" si="264"/>
        <v>#</v>
      </c>
      <c r="BR117" s="409" t="str">
        <f t="shared" si="265"/>
        <v>#</v>
      </c>
      <c r="BS117" s="409" t="str">
        <f t="shared" si="266"/>
        <v>#</v>
      </c>
      <c r="BT117" s="409" t="str">
        <f t="shared" si="267"/>
        <v>#</v>
      </c>
      <c r="BU117" s="409" t="str">
        <f t="shared" si="268"/>
        <v>P</v>
      </c>
      <c r="BV117" s="409" t="str">
        <f t="shared" si="269"/>
        <v>#</v>
      </c>
      <c r="BW117" s="409" t="str">
        <f t="shared" si="270"/>
        <v>#</v>
      </c>
      <c r="BX117" s="409"/>
      <c r="BY117" s="409" t="str">
        <f t="shared" si="271"/>
        <v>#</v>
      </c>
      <c r="BZ117" s="409" t="str">
        <f t="shared" si="272"/>
        <v>#</v>
      </c>
      <c r="CA117" s="409" t="str">
        <f t="shared" si="273"/>
        <v>#</v>
      </c>
      <c r="CB117" s="409" t="str">
        <f t="shared" si="274"/>
        <v>#</v>
      </c>
      <c r="CC117" s="409" t="str">
        <f t="shared" si="275"/>
        <v>#</v>
      </c>
      <c r="CD117" s="409">
        <f t="shared" si="276"/>
        <v>0</v>
      </c>
      <c r="CE117" s="409" t="str">
        <f t="shared" si="277"/>
        <v>#</v>
      </c>
      <c r="CF117" s="409" t="str">
        <f t="shared" si="278"/>
        <v>#</v>
      </c>
      <c r="CG117" s="409" t="str">
        <f t="shared" si="279"/>
        <v>#</v>
      </c>
      <c r="CH117" s="409">
        <f t="shared" si="280"/>
        <v>0</v>
      </c>
      <c r="CI117" s="7"/>
      <c r="CJ117" s="7"/>
      <c r="CK117" s="409" t="str">
        <f t="shared" si="299"/>
        <v> </v>
      </c>
      <c r="CL117" s="409" t="str">
        <f t="shared" si="300"/>
        <v> </v>
      </c>
      <c r="CM117" s="409" t="str">
        <f t="shared" si="301"/>
        <v> </v>
      </c>
      <c r="CN117" s="409" t="str">
        <f t="shared" si="302"/>
        <v> </v>
      </c>
      <c r="CO117" s="409" t="str">
        <f t="shared" si="303"/>
        <v> </v>
      </c>
      <c r="CP117" s="409" t="str">
        <f t="shared" si="304"/>
        <v> </v>
      </c>
      <c r="CQ117" s="409" t="str">
        <f t="shared" si="305"/>
        <v> </v>
      </c>
      <c r="CR117" s="409" t="str">
        <f t="shared" si="306"/>
        <v> </v>
      </c>
      <c r="CS117" s="409"/>
      <c r="CT117" s="409">
        <f t="shared" si="281"/>
        <v>0</v>
      </c>
      <c r="CU117" s="409">
        <f t="shared" si="282"/>
        <v>110</v>
      </c>
      <c r="CV117" s="372" t="str">
        <f t="shared" si="283"/>
        <v>24IT0112</v>
      </c>
      <c r="CW117" s="432" t="str">
        <f t="shared" si="284"/>
        <v>NOORUL FASILA M</v>
      </c>
      <c r="CX117" s="433" t="str">
        <f t="shared" si="234"/>
        <v>        </v>
      </c>
      <c r="CY117" s="409">
        <f t="shared" si="285"/>
        <v>0</v>
      </c>
      <c r="CZ117" s="7"/>
      <c r="DA117" s="409">
        <f t="shared" si="286"/>
        <v>0</v>
      </c>
      <c r="DB117" s="409" t="str">
        <f t="shared" si="287"/>
        <v>#</v>
      </c>
      <c r="DC117" s="7"/>
      <c r="DD117" s="7"/>
      <c r="DE117" s="7"/>
    </row>
    <row r="118" ht="24.75" customHeight="1" spans="1:109">
      <c r="A118" s="413">
        <v>111</v>
      </c>
      <c r="B118" s="790" t="s">
        <v>286</v>
      </c>
      <c r="C118" s="791" t="s">
        <v>287</v>
      </c>
      <c r="D118" s="787" t="s">
        <v>42</v>
      </c>
      <c r="E118" s="787" t="s">
        <v>54</v>
      </c>
      <c r="F118" s="810"/>
      <c r="G118" s="792" t="s">
        <v>58</v>
      </c>
      <c r="H118" s="793" t="s">
        <v>61</v>
      </c>
      <c r="I118" s="793" t="s">
        <v>58</v>
      </c>
      <c r="J118" s="793" t="s">
        <v>60</v>
      </c>
      <c r="K118" s="793" t="s">
        <v>61</v>
      </c>
      <c r="L118" s="793" t="s">
        <v>58</v>
      </c>
      <c r="M118" s="793" t="s">
        <v>58</v>
      </c>
      <c r="N118" s="807" t="s">
        <v>59</v>
      </c>
      <c r="O118" s="804">
        <f t="shared" si="214"/>
        <v>0</v>
      </c>
      <c r="P118" s="421"/>
      <c r="Q118" s="423">
        <f t="shared" si="235"/>
        <v>23</v>
      </c>
      <c r="R118" s="795">
        <v>8.8</v>
      </c>
      <c r="S118" s="425"/>
      <c r="T118" s="426"/>
      <c r="U118" s="427"/>
      <c r="V118" s="428" t="s">
        <v>62</v>
      </c>
      <c r="W118" s="429">
        <f t="shared" si="288"/>
        <v>10</v>
      </c>
      <c r="X118" s="429">
        <f t="shared" si="289"/>
        <v>8</v>
      </c>
      <c r="Y118" s="429">
        <f t="shared" si="290"/>
        <v>10</v>
      </c>
      <c r="Z118" s="429">
        <f t="shared" si="291"/>
        <v>9</v>
      </c>
      <c r="AA118" s="429">
        <f t="shared" si="292"/>
        <v>8</v>
      </c>
      <c r="AB118" s="429">
        <f t="shared" si="293"/>
        <v>10</v>
      </c>
      <c r="AC118" s="429">
        <f t="shared" si="294"/>
        <v>10</v>
      </c>
      <c r="AD118" s="429">
        <f t="shared" si="295"/>
        <v>7</v>
      </c>
      <c r="AE118" s="429"/>
      <c r="AF118" s="429"/>
      <c r="AG118" s="430">
        <f t="shared" si="296"/>
        <v>203</v>
      </c>
      <c r="AH118" s="430">
        <f t="shared" si="297"/>
        <v>23</v>
      </c>
      <c r="AI118" s="431">
        <f t="shared" si="236"/>
        <v>8.82608695652174</v>
      </c>
      <c r="AJ118" s="408" t="str">
        <f t="shared" si="298"/>
        <v>P</v>
      </c>
      <c r="AK118" s="408">
        <f t="shared" si="237"/>
        <v>0</v>
      </c>
      <c r="AL118" s="408">
        <f t="shared" si="238"/>
        <v>0</v>
      </c>
      <c r="AM118" s="408">
        <f t="shared" si="239"/>
        <v>0</v>
      </c>
      <c r="AN118" s="408">
        <f t="shared" si="240"/>
        <v>0</v>
      </c>
      <c r="AO118" s="408">
        <f t="shared" si="241"/>
        <v>0</v>
      </c>
      <c r="AP118" s="408">
        <f t="shared" si="242"/>
        <v>0</v>
      </c>
      <c r="AQ118" s="408">
        <f t="shared" si="243"/>
        <v>1</v>
      </c>
      <c r="AR118" s="6"/>
      <c r="AS118" s="408">
        <f t="shared" si="244"/>
        <v>0</v>
      </c>
      <c r="AT118" s="408">
        <f t="shared" si="245"/>
        <v>0</v>
      </c>
      <c r="AU118" s="408">
        <f t="shared" si="246"/>
        <v>0</v>
      </c>
      <c r="AV118" s="408">
        <f t="shared" si="247"/>
        <v>0</v>
      </c>
      <c r="AW118" s="408">
        <f t="shared" si="248"/>
        <v>0</v>
      </c>
      <c r="AX118" s="408">
        <f t="shared" si="249"/>
        <v>0</v>
      </c>
      <c r="AY118" s="408" t="str">
        <f t="shared" si="250"/>
        <v>P</v>
      </c>
      <c r="AZ118" s="409" t="str">
        <f t="shared" si="251"/>
        <v>HF</v>
      </c>
      <c r="BA118" s="409" t="str">
        <f t="shared" si="252"/>
        <v>HFT</v>
      </c>
      <c r="BB118" s="409" t="str">
        <f t="shared" si="253"/>
        <v>#</v>
      </c>
      <c r="BC118" s="409" t="str">
        <f t="shared" si="254"/>
        <v>P</v>
      </c>
      <c r="BD118" s="409" t="str">
        <f t="shared" si="255"/>
        <v>#</v>
      </c>
      <c r="BE118" s="409" t="str">
        <f t="shared" si="256"/>
        <v>#</v>
      </c>
      <c r="BF118" s="409"/>
      <c r="BG118" s="409" t="str">
        <f t="shared" si="257"/>
        <v>#</v>
      </c>
      <c r="BH118" s="409">
        <f t="shared" si="258"/>
        <v>0</v>
      </c>
      <c r="BI118" s="409" t="str">
        <f t="shared" si="259"/>
        <v>#</v>
      </c>
      <c r="BJ118" s="409" t="str">
        <f t="shared" si="260"/>
        <v>#</v>
      </c>
      <c r="BK118" s="409" t="str">
        <f t="shared" si="261"/>
        <v>#</v>
      </c>
      <c r="BL118" s="409">
        <f t="shared" si="262"/>
        <v>0</v>
      </c>
      <c r="BM118" s="7"/>
      <c r="BN118" s="7"/>
      <c r="BO118" s="7"/>
      <c r="BP118" s="409" t="str">
        <f t="shared" si="263"/>
        <v>#</v>
      </c>
      <c r="BQ118" s="409" t="str">
        <f t="shared" si="264"/>
        <v>P</v>
      </c>
      <c r="BR118" s="409" t="str">
        <f t="shared" si="265"/>
        <v>#</v>
      </c>
      <c r="BS118" s="409" t="str">
        <f t="shared" si="266"/>
        <v>#</v>
      </c>
      <c r="BT118" s="409" t="str">
        <f t="shared" si="267"/>
        <v>#</v>
      </c>
      <c r="BU118" s="409" t="str">
        <f t="shared" si="268"/>
        <v>#</v>
      </c>
      <c r="BV118" s="409" t="str">
        <f t="shared" si="269"/>
        <v>#</v>
      </c>
      <c r="BW118" s="409" t="str">
        <f t="shared" si="270"/>
        <v>#</v>
      </c>
      <c r="BX118" s="409"/>
      <c r="BY118" s="409" t="str">
        <f t="shared" si="271"/>
        <v>#</v>
      </c>
      <c r="BZ118" s="409">
        <f t="shared" si="272"/>
        <v>0</v>
      </c>
      <c r="CA118" s="409" t="str">
        <f t="shared" si="273"/>
        <v>#</v>
      </c>
      <c r="CB118" s="409" t="str">
        <f t="shared" si="274"/>
        <v>#</v>
      </c>
      <c r="CC118" s="409" t="str">
        <f t="shared" si="275"/>
        <v>#</v>
      </c>
      <c r="CD118" s="409" t="str">
        <f t="shared" si="276"/>
        <v>#</v>
      </c>
      <c r="CE118" s="409" t="str">
        <f t="shared" si="277"/>
        <v>#</v>
      </c>
      <c r="CF118" s="409" t="str">
        <f t="shared" si="278"/>
        <v>#</v>
      </c>
      <c r="CG118" s="409" t="str">
        <f t="shared" si="279"/>
        <v>#</v>
      </c>
      <c r="CH118" s="409">
        <f t="shared" si="280"/>
        <v>0</v>
      </c>
      <c r="CI118" s="7"/>
      <c r="CJ118" s="7"/>
      <c r="CK118" s="409" t="str">
        <f t="shared" si="299"/>
        <v> </v>
      </c>
      <c r="CL118" s="409" t="str">
        <f t="shared" si="300"/>
        <v> </v>
      </c>
      <c r="CM118" s="409" t="str">
        <f t="shared" si="301"/>
        <v> </v>
      </c>
      <c r="CN118" s="409" t="str">
        <f t="shared" si="302"/>
        <v> </v>
      </c>
      <c r="CO118" s="409" t="str">
        <f t="shared" si="303"/>
        <v> </v>
      </c>
      <c r="CP118" s="409" t="str">
        <f t="shared" si="304"/>
        <v> </v>
      </c>
      <c r="CQ118" s="409" t="str">
        <f t="shared" si="305"/>
        <v> </v>
      </c>
      <c r="CR118" s="409" t="str">
        <f t="shared" si="306"/>
        <v> </v>
      </c>
      <c r="CS118" s="409"/>
      <c r="CT118" s="409">
        <f t="shared" si="281"/>
        <v>0</v>
      </c>
      <c r="CU118" s="409">
        <f t="shared" si="282"/>
        <v>111</v>
      </c>
      <c r="CV118" s="372" t="str">
        <f t="shared" si="283"/>
        <v>24IT0113</v>
      </c>
      <c r="CW118" s="432" t="str">
        <f t="shared" si="284"/>
        <v>P K SOHAALIYA</v>
      </c>
      <c r="CX118" s="433" t="str">
        <f t="shared" si="234"/>
        <v>        </v>
      </c>
      <c r="CY118" s="409">
        <f t="shared" si="285"/>
        <v>0</v>
      </c>
      <c r="CZ118" s="7"/>
      <c r="DA118" s="409">
        <f t="shared" si="286"/>
        <v>0</v>
      </c>
      <c r="DB118" s="409" t="str">
        <f t="shared" si="287"/>
        <v>#</v>
      </c>
      <c r="DC118" s="7"/>
      <c r="DD118" s="7"/>
      <c r="DE118" s="7"/>
    </row>
    <row r="119" ht="24.75" customHeight="1" spans="1:109">
      <c r="A119" s="413">
        <v>112</v>
      </c>
      <c r="B119" s="790" t="s">
        <v>288</v>
      </c>
      <c r="C119" s="791" t="s">
        <v>289</v>
      </c>
      <c r="D119" s="814" t="s">
        <v>42</v>
      </c>
      <c r="E119" s="814" t="s">
        <v>55</v>
      </c>
      <c r="F119" s="810"/>
      <c r="G119" s="792" t="s">
        <v>58</v>
      </c>
      <c r="H119" s="793" t="s">
        <v>59</v>
      </c>
      <c r="I119" s="793" t="s">
        <v>59</v>
      </c>
      <c r="J119" s="793" t="s">
        <v>61</v>
      </c>
      <c r="K119" s="793" t="s">
        <v>59</v>
      </c>
      <c r="L119" s="793" t="s">
        <v>59</v>
      </c>
      <c r="M119" s="793" t="s">
        <v>58</v>
      </c>
      <c r="N119" s="807" t="s">
        <v>72</v>
      </c>
      <c r="O119" s="804">
        <f t="shared" si="214"/>
        <v>0</v>
      </c>
      <c r="P119" s="421"/>
      <c r="Q119" s="423">
        <f t="shared" si="235"/>
        <v>23</v>
      </c>
      <c r="R119" s="794">
        <v>7.08</v>
      </c>
      <c r="S119" s="425"/>
      <c r="T119" s="426"/>
      <c r="U119" s="427"/>
      <c r="V119" s="428" t="s">
        <v>62</v>
      </c>
      <c r="W119" s="429">
        <f t="shared" si="288"/>
        <v>10</v>
      </c>
      <c r="X119" s="429">
        <f t="shared" si="289"/>
        <v>7</v>
      </c>
      <c r="Y119" s="429">
        <f t="shared" si="290"/>
        <v>7</v>
      </c>
      <c r="Z119" s="429">
        <f t="shared" si="291"/>
        <v>8</v>
      </c>
      <c r="AA119" s="429">
        <f t="shared" si="292"/>
        <v>7</v>
      </c>
      <c r="AB119" s="429">
        <f t="shared" si="293"/>
        <v>7</v>
      </c>
      <c r="AC119" s="429">
        <f t="shared" si="294"/>
        <v>10</v>
      </c>
      <c r="AD119" s="429">
        <f t="shared" si="295"/>
        <v>5</v>
      </c>
      <c r="AE119" s="429"/>
      <c r="AF119" s="429"/>
      <c r="AG119" s="430">
        <f t="shared" si="296"/>
        <v>171</v>
      </c>
      <c r="AH119" s="430">
        <f t="shared" si="297"/>
        <v>23</v>
      </c>
      <c r="AI119" s="431">
        <f t="shared" si="236"/>
        <v>7.43478260869565</v>
      </c>
      <c r="AJ119" s="408" t="str">
        <f t="shared" si="298"/>
        <v>P</v>
      </c>
      <c r="AK119" s="408">
        <f t="shared" si="237"/>
        <v>0</v>
      </c>
      <c r="AL119" s="408">
        <f t="shared" si="238"/>
        <v>0</v>
      </c>
      <c r="AM119" s="408">
        <f t="shared" si="239"/>
        <v>0</v>
      </c>
      <c r="AN119" s="408">
        <f t="shared" si="240"/>
        <v>0</v>
      </c>
      <c r="AO119" s="408">
        <f t="shared" si="241"/>
        <v>0</v>
      </c>
      <c r="AP119" s="408">
        <f t="shared" si="242"/>
        <v>0</v>
      </c>
      <c r="AQ119" s="408">
        <f t="shared" si="243"/>
        <v>1</v>
      </c>
      <c r="AR119" s="6"/>
      <c r="AS119" s="408">
        <f t="shared" si="244"/>
        <v>0</v>
      </c>
      <c r="AT119" s="408">
        <f t="shared" si="245"/>
        <v>0</v>
      </c>
      <c r="AU119" s="408">
        <f t="shared" si="246"/>
        <v>0</v>
      </c>
      <c r="AV119" s="408">
        <f t="shared" si="247"/>
        <v>0</v>
      </c>
      <c r="AW119" s="408">
        <f t="shared" si="248"/>
        <v>0</v>
      </c>
      <c r="AX119" s="408">
        <f t="shared" si="249"/>
        <v>0</v>
      </c>
      <c r="AY119" s="408" t="str">
        <f t="shared" si="250"/>
        <v>P</v>
      </c>
      <c r="AZ119" s="409" t="str">
        <f t="shared" si="251"/>
        <v>DF</v>
      </c>
      <c r="BA119" s="409" t="str">
        <f t="shared" si="252"/>
        <v>DFT</v>
      </c>
      <c r="BB119" s="409" t="str">
        <f t="shared" si="253"/>
        <v>#</v>
      </c>
      <c r="BC119" s="409" t="str">
        <f t="shared" si="254"/>
        <v>#</v>
      </c>
      <c r="BD119" s="409" t="str">
        <f t="shared" si="255"/>
        <v>#</v>
      </c>
      <c r="BE119" s="409" t="str">
        <f t="shared" si="256"/>
        <v>P</v>
      </c>
      <c r="BF119" s="409"/>
      <c r="BG119" s="409" t="str">
        <f t="shared" si="257"/>
        <v>#</v>
      </c>
      <c r="BH119" s="409" t="str">
        <f t="shared" si="258"/>
        <v>#</v>
      </c>
      <c r="BI119" s="409" t="str">
        <f t="shared" si="259"/>
        <v>#</v>
      </c>
      <c r="BJ119" s="409">
        <f t="shared" si="260"/>
        <v>0</v>
      </c>
      <c r="BK119" s="409" t="str">
        <f t="shared" si="261"/>
        <v>#</v>
      </c>
      <c r="BL119" s="409">
        <f t="shared" si="262"/>
        <v>0</v>
      </c>
      <c r="BM119" s="7"/>
      <c r="BN119" s="7"/>
      <c r="BO119" s="7"/>
      <c r="BP119" s="409" t="str">
        <f t="shared" si="263"/>
        <v>#</v>
      </c>
      <c r="BQ119" s="409" t="str">
        <f t="shared" si="264"/>
        <v>#</v>
      </c>
      <c r="BR119" s="409" t="str">
        <f t="shared" si="265"/>
        <v>#</v>
      </c>
      <c r="BS119" s="409" t="str">
        <f t="shared" si="266"/>
        <v>P</v>
      </c>
      <c r="BT119" s="409" t="str">
        <f t="shared" si="267"/>
        <v>#</v>
      </c>
      <c r="BU119" s="409" t="str">
        <f t="shared" si="268"/>
        <v>#</v>
      </c>
      <c r="BV119" s="409" t="str">
        <f t="shared" si="269"/>
        <v>#</v>
      </c>
      <c r="BW119" s="409" t="str">
        <f t="shared" si="270"/>
        <v>#</v>
      </c>
      <c r="BX119" s="409"/>
      <c r="BY119" s="409" t="str">
        <f t="shared" si="271"/>
        <v>#</v>
      </c>
      <c r="BZ119" s="409" t="str">
        <f t="shared" si="272"/>
        <v>#</v>
      </c>
      <c r="CA119" s="409" t="str">
        <f t="shared" si="273"/>
        <v>#</v>
      </c>
      <c r="CB119" s="409">
        <f t="shared" si="274"/>
        <v>0</v>
      </c>
      <c r="CC119" s="409" t="str">
        <f t="shared" si="275"/>
        <v>#</v>
      </c>
      <c r="CD119" s="409" t="str">
        <f t="shared" si="276"/>
        <v>#</v>
      </c>
      <c r="CE119" s="409" t="str">
        <f t="shared" si="277"/>
        <v>#</v>
      </c>
      <c r="CF119" s="409" t="str">
        <f t="shared" si="278"/>
        <v>#</v>
      </c>
      <c r="CG119" s="409" t="str">
        <f t="shared" si="279"/>
        <v>#</v>
      </c>
      <c r="CH119" s="409">
        <f t="shared" si="280"/>
        <v>0</v>
      </c>
      <c r="CI119" s="7"/>
      <c r="CJ119" s="7"/>
      <c r="CK119" s="409" t="str">
        <f t="shared" si="299"/>
        <v> </v>
      </c>
      <c r="CL119" s="409" t="str">
        <f t="shared" si="300"/>
        <v> </v>
      </c>
      <c r="CM119" s="409" t="str">
        <f t="shared" si="301"/>
        <v> </v>
      </c>
      <c r="CN119" s="409" t="str">
        <f t="shared" si="302"/>
        <v> </v>
      </c>
      <c r="CO119" s="409" t="str">
        <f t="shared" si="303"/>
        <v> </v>
      </c>
      <c r="CP119" s="409" t="str">
        <f t="shared" si="304"/>
        <v> </v>
      </c>
      <c r="CQ119" s="409" t="str">
        <f t="shared" si="305"/>
        <v> </v>
      </c>
      <c r="CR119" s="409" t="str">
        <f t="shared" si="306"/>
        <v> </v>
      </c>
      <c r="CS119" s="409"/>
      <c r="CT119" s="409">
        <f t="shared" si="281"/>
        <v>0</v>
      </c>
      <c r="CU119" s="409">
        <f t="shared" si="282"/>
        <v>112</v>
      </c>
      <c r="CV119" s="372" t="str">
        <f t="shared" si="283"/>
        <v>24IT0114</v>
      </c>
      <c r="CW119" s="432" t="str">
        <f t="shared" si="284"/>
        <v>P NIVETHA</v>
      </c>
      <c r="CX119" s="433" t="str">
        <f t="shared" si="234"/>
        <v>        </v>
      </c>
      <c r="CY119" s="409">
        <f t="shared" si="285"/>
        <v>0</v>
      </c>
      <c r="CZ119" s="7"/>
      <c r="DA119" s="409" t="str">
        <f t="shared" si="286"/>
        <v>#</v>
      </c>
      <c r="DB119" s="409">
        <f t="shared" si="287"/>
        <v>0</v>
      </c>
      <c r="DC119" s="7"/>
      <c r="DD119" s="7"/>
      <c r="DE119" s="7"/>
    </row>
    <row r="120" ht="24.75" customHeight="1" spans="1:109">
      <c r="A120" s="413">
        <v>113</v>
      </c>
      <c r="B120" s="790" t="s">
        <v>290</v>
      </c>
      <c r="C120" s="791" t="s">
        <v>291</v>
      </c>
      <c r="D120" s="787" t="s">
        <v>42</v>
      </c>
      <c r="E120" s="787" t="s">
        <v>54</v>
      </c>
      <c r="F120" s="810"/>
      <c r="G120" s="792" t="s">
        <v>58</v>
      </c>
      <c r="H120" s="793" t="s">
        <v>60</v>
      </c>
      <c r="I120" s="793" t="s">
        <v>58</v>
      </c>
      <c r="J120" s="793" t="s">
        <v>60</v>
      </c>
      <c r="K120" s="793" t="s">
        <v>61</v>
      </c>
      <c r="L120" s="793" t="s">
        <v>60</v>
      </c>
      <c r="M120" s="793" t="s">
        <v>58</v>
      </c>
      <c r="N120" s="807" t="s">
        <v>59</v>
      </c>
      <c r="O120" s="804">
        <f t="shared" si="214"/>
        <v>0</v>
      </c>
      <c r="P120" s="421"/>
      <c r="Q120" s="423">
        <f t="shared" si="235"/>
        <v>23</v>
      </c>
      <c r="R120" s="795">
        <v>8.76</v>
      </c>
      <c r="S120" s="425"/>
      <c r="T120" s="426"/>
      <c r="U120" s="427"/>
      <c r="V120" s="428" t="s">
        <v>62</v>
      </c>
      <c r="W120" s="429">
        <f t="shared" si="288"/>
        <v>10</v>
      </c>
      <c r="X120" s="429">
        <f t="shared" si="289"/>
        <v>9</v>
      </c>
      <c r="Y120" s="429">
        <f t="shared" si="290"/>
        <v>10</v>
      </c>
      <c r="Z120" s="429">
        <f t="shared" si="291"/>
        <v>9</v>
      </c>
      <c r="AA120" s="429">
        <f t="shared" si="292"/>
        <v>8</v>
      </c>
      <c r="AB120" s="429">
        <f t="shared" si="293"/>
        <v>9</v>
      </c>
      <c r="AC120" s="429">
        <f t="shared" si="294"/>
        <v>10</v>
      </c>
      <c r="AD120" s="429">
        <f t="shared" si="295"/>
        <v>7</v>
      </c>
      <c r="AE120" s="429"/>
      <c r="AF120" s="429"/>
      <c r="AG120" s="430">
        <f t="shared" si="296"/>
        <v>206</v>
      </c>
      <c r="AH120" s="430">
        <f t="shared" si="297"/>
        <v>23</v>
      </c>
      <c r="AI120" s="431">
        <f t="shared" si="236"/>
        <v>8.95652173913044</v>
      </c>
      <c r="AJ120" s="408" t="str">
        <f t="shared" si="298"/>
        <v>P</v>
      </c>
      <c r="AK120" s="408">
        <f t="shared" si="237"/>
        <v>0</v>
      </c>
      <c r="AL120" s="408">
        <f t="shared" si="238"/>
        <v>0</v>
      </c>
      <c r="AM120" s="408">
        <f t="shared" si="239"/>
        <v>0</v>
      </c>
      <c r="AN120" s="408">
        <f t="shared" si="240"/>
        <v>0</v>
      </c>
      <c r="AO120" s="408">
        <f t="shared" si="241"/>
        <v>0</v>
      </c>
      <c r="AP120" s="408">
        <f t="shared" si="242"/>
        <v>0</v>
      </c>
      <c r="AQ120" s="408">
        <f t="shared" si="243"/>
        <v>1</v>
      </c>
      <c r="AR120" s="6"/>
      <c r="AS120" s="408">
        <f t="shared" si="244"/>
        <v>0</v>
      </c>
      <c r="AT120" s="408">
        <f t="shared" si="245"/>
        <v>0</v>
      </c>
      <c r="AU120" s="408">
        <f t="shared" si="246"/>
        <v>0</v>
      </c>
      <c r="AV120" s="408">
        <f t="shared" si="247"/>
        <v>0</v>
      </c>
      <c r="AW120" s="408">
        <f t="shared" si="248"/>
        <v>0</v>
      </c>
      <c r="AX120" s="408">
        <f t="shared" si="249"/>
        <v>0</v>
      </c>
      <c r="AY120" s="408" t="str">
        <f t="shared" si="250"/>
        <v>P</v>
      </c>
      <c r="AZ120" s="409" t="str">
        <f t="shared" si="251"/>
        <v>HF</v>
      </c>
      <c r="BA120" s="409" t="str">
        <f t="shared" si="252"/>
        <v>HFT</v>
      </c>
      <c r="BB120" s="409" t="str">
        <f t="shared" si="253"/>
        <v>#</v>
      </c>
      <c r="BC120" s="409" t="str">
        <f t="shared" si="254"/>
        <v>P</v>
      </c>
      <c r="BD120" s="409" t="str">
        <f t="shared" si="255"/>
        <v>#</v>
      </c>
      <c r="BE120" s="409" t="str">
        <f t="shared" si="256"/>
        <v>#</v>
      </c>
      <c r="BF120" s="409"/>
      <c r="BG120" s="409" t="str">
        <f t="shared" si="257"/>
        <v>#</v>
      </c>
      <c r="BH120" s="409">
        <f t="shared" si="258"/>
        <v>0</v>
      </c>
      <c r="BI120" s="409" t="str">
        <f t="shared" si="259"/>
        <v>#</v>
      </c>
      <c r="BJ120" s="409" t="str">
        <f t="shared" si="260"/>
        <v>#</v>
      </c>
      <c r="BK120" s="409" t="str">
        <f t="shared" si="261"/>
        <v>#</v>
      </c>
      <c r="BL120" s="409">
        <f t="shared" si="262"/>
        <v>0</v>
      </c>
      <c r="BM120" s="7"/>
      <c r="BN120" s="7"/>
      <c r="BO120" s="7"/>
      <c r="BP120" s="409" t="str">
        <f t="shared" si="263"/>
        <v>#</v>
      </c>
      <c r="BQ120" s="409" t="str">
        <f t="shared" si="264"/>
        <v>P</v>
      </c>
      <c r="BR120" s="409" t="str">
        <f t="shared" si="265"/>
        <v>#</v>
      </c>
      <c r="BS120" s="409" t="str">
        <f t="shared" si="266"/>
        <v>#</v>
      </c>
      <c r="BT120" s="409" t="str">
        <f t="shared" si="267"/>
        <v>#</v>
      </c>
      <c r="BU120" s="409" t="str">
        <f t="shared" si="268"/>
        <v>#</v>
      </c>
      <c r="BV120" s="409" t="str">
        <f t="shared" si="269"/>
        <v>#</v>
      </c>
      <c r="BW120" s="409" t="str">
        <f t="shared" si="270"/>
        <v>#</v>
      </c>
      <c r="BX120" s="409"/>
      <c r="BY120" s="409" t="str">
        <f t="shared" si="271"/>
        <v>#</v>
      </c>
      <c r="BZ120" s="409">
        <f t="shared" si="272"/>
        <v>0</v>
      </c>
      <c r="CA120" s="409" t="str">
        <f t="shared" si="273"/>
        <v>#</v>
      </c>
      <c r="CB120" s="409" t="str">
        <f t="shared" si="274"/>
        <v>#</v>
      </c>
      <c r="CC120" s="409" t="str">
        <f t="shared" si="275"/>
        <v>#</v>
      </c>
      <c r="CD120" s="409" t="str">
        <f t="shared" si="276"/>
        <v>#</v>
      </c>
      <c r="CE120" s="409" t="str">
        <f t="shared" si="277"/>
        <v>#</v>
      </c>
      <c r="CF120" s="409" t="str">
        <f t="shared" si="278"/>
        <v>#</v>
      </c>
      <c r="CG120" s="409" t="str">
        <f t="shared" si="279"/>
        <v>#</v>
      </c>
      <c r="CH120" s="409">
        <f t="shared" si="280"/>
        <v>0</v>
      </c>
      <c r="CI120" s="7"/>
      <c r="CJ120" s="7"/>
      <c r="CK120" s="409" t="str">
        <f t="shared" si="299"/>
        <v> </v>
      </c>
      <c r="CL120" s="409" t="str">
        <f t="shared" si="300"/>
        <v> </v>
      </c>
      <c r="CM120" s="409" t="str">
        <f t="shared" si="301"/>
        <v> </v>
      </c>
      <c r="CN120" s="409" t="str">
        <f t="shared" si="302"/>
        <v> </v>
      </c>
      <c r="CO120" s="409" t="str">
        <f t="shared" si="303"/>
        <v> </v>
      </c>
      <c r="CP120" s="409" t="str">
        <f t="shared" si="304"/>
        <v> </v>
      </c>
      <c r="CQ120" s="409" t="str">
        <f t="shared" si="305"/>
        <v> </v>
      </c>
      <c r="CR120" s="409" t="str">
        <f t="shared" si="306"/>
        <v> </v>
      </c>
      <c r="CS120" s="409"/>
      <c r="CT120" s="409">
        <f t="shared" si="281"/>
        <v>0</v>
      </c>
      <c r="CU120" s="409">
        <f t="shared" si="282"/>
        <v>113</v>
      </c>
      <c r="CV120" s="372" t="str">
        <f t="shared" si="283"/>
        <v>24IT0115</v>
      </c>
      <c r="CW120" s="432" t="str">
        <f t="shared" si="284"/>
        <v>PARIMALA M</v>
      </c>
      <c r="CX120" s="433" t="str">
        <f t="shared" si="234"/>
        <v>        </v>
      </c>
      <c r="CY120" s="409">
        <f t="shared" si="285"/>
        <v>0</v>
      </c>
      <c r="CZ120" s="7"/>
      <c r="DA120" s="409">
        <f t="shared" si="286"/>
        <v>0</v>
      </c>
      <c r="DB120" s="409" t="str">
        <f t="shared" si="287"/>
        <v>#</v>
      </c>
      <c r="DC120" s="7"/>
      <c r="DD120" s="7"/>
      <c r="DE120" s="7"/>
    </row>
    <row r="121" ht="24.75" customHeight="1" spans="1:109">
      <c r="A121" s="413">
        <v>114</v>
      </c>
      <c r="B121" s="790" t="s">
        <v>292</v>
      </c>
      <c r="C121" s="791" t="s">
        <v>293</v>
      </c>
      <c r="D121" s="787" t="s">
        <v>41</v>
      </c>
      <c r="E121" s="787" t="s">
        <v>55</v>
      </c>
      <c r="F121" s="810"/>
      <c r="G121" s="792" t="s">
        <v>58</v>
      </c>
      <c r="H121" s="793" t="s">
        <v>58</v>
      </c>
      <c r="I121" s="793" t="s">
        <v>58</v>
      </c>
      <c r="J121" s="793" t="s">
        <v>60</v>
      </c>
      <c r="K121" s="793" t="s">
        <v>61</v>
      </c>
      <c r="L121" s="793" t="s">
        <v>61</v>
      </c>
      <c r="M121" s="793" t="s">
        <v>58</v>
      </c>
      <c r="N121" s="807" t="s">
        <v>72</v>
      </c>
      <c r="O121" s="804">
        <f t="shared" si="214"/>
        <v>0</v>
      </c>
      <c r="P121" s="421"/>
      <c r="Q121" s="423">
        <f t="shared" si="235"/>
        <v>23</v>
      </c>
      <c r="R121" s="794">
        <v>8.4</v>
      </c>
      <c r="S121" s="425"/>
      <c r="T121" s="426"/>
      <c r="U121" s="427"/>
      <c r="V121" s="428" t="s">
        <v>62</v>
      </c>
      <c r="W121" s="429">
        <f t="shared" si="288"/>
        <v>10</v>
      </c>
      <c r="X121" s="429">
        <f t="shared" si="289"/>
        <v>10</v>
      </c>
      <c r="Y121" s="429">
        <f t="shared" si="290"/>
        <v>10</v>
      </c>
      <c r="Z121" s="429">
        <f t="shared" si="291"/>
        <v>9</v>
      </c>
      <c r="AA121" s="429">
        <f t="shared" si="292"/>
        <v>8</v>
      </c>
      <c r="AB121" s="429">
        <f t="shared" si="293"/>
        <v>8</v>
      </c>
      <c r="AC121" s="429">
        <f t="shared" si="294"/>
        <v>10</v>
      </c>
      <c r="AD121" s="429">
        <f t="shared" si="295"/>
        <v>5</v>
      </c>
      <c r="AE121" s="429"/>
      <c r="AF121" s="429"/>
      <c r="AG121" s="430">
        <f t="shared" si="296"/>
        <v>203</v>
      </c>
      <c r="AH121" s="430">
        <f t="shared" si="297"/>
        <v>23</v>
      </c>
      <c r="AI121" s="431">
        <f t="shared" si="236"/>
        <v>8.82608695652174</v>
      </c>
      <c r="AJ121" s="408" t="str">
        <f t="shared" si="298"/>
        <v>P</v>
      </c>
      <c r="AK121" s="408">
        <f t="shared" si="237"/>
        <v>0</v>
      </c>
      <c r="AL121" s="408">
        <f t="shared" si="238"/>
        <v>0</v>
      </c>
      <c r="AM121" s="408">
        <f t="shared" si="239"/>
        <v>0</v>
      </c>
      <c r="AN121" s="408">
        <f t="shared" si="240"/>
        <v>0</v>
      </c>
      <c r="AO121" s="408">
        <f t="shared" si="241"/>
        <v>0</v>
      </c>
      <c r="AP121" s="408">
        <f t="shared" si="242"/>
        <v>0</v>
      </c>
      <c r="AQ121" s="408">
        <f t="shared" si="243"/>
        <v>1</v>
      </c>
      <c r="AR121" s="6"/>
      <c r="AS121" s="408">
        <f t="shared" si="244"/>
        <v>0</v>
      </c>
      <c r="AT121" s="408">
        <f t="shared" si="245"/>
        <v>0</v>
      </c>
      <c r="AU121" s="408">
        <f t="shared" si="246"/>
        <v>0</v>
      </c>
      <c r="AV121" s="408">
        <f t="shared" si="247"/>
        <v>0</v>
      </c>
      <c r="AW121" s="408">
        <f t="shared" si="248"/>
        <v>0</v>
      </c>
      <c r="AX121" s="408">
        <f t="shared" si="249"/>
        <v>0</v>
      </c>
      <c r="AY121" s="408" t="str">
        <f t="shared" si="250"/>
        <v>P</v>
      </c>
      <c r="AZ121" s="409" t="str">
        <f t="shared" si="251"/>
        <v>DM</v>
      </c>
      <c r="BA121" s="409" t="str">
        <f t="shared" si="252"/>
        <v>DMT</v>
      </c>
      <c r="BB121" s="409" t="str">
        <f t="shared" si="253"/>
        <v>#</v>
      </c>
      <c r="BC121" s="409" t="str">
        <f t="shared" si="254"/>
        <v>#</v>
      </c>
      <c r="BD121" s="409" t="str">
        <f t="shared" si="255"/>
        <v>P</v>
      </c>
      <c r="BE121" s="409" t="str">
        <f t="shared" si="256"/>
        <v>#</v>
      </c>
      <c r="BF121" s="409"/>
      <c r="BG121" s="409" t="str">
        <f t="shared" si="257"/>
        <v>#</v>
      </c>
      <c r="BH121" s="409" t="str">
        <f t="shared" si="258"/>
        <v>#</v>
      </c>
      <c r="BI121" s="409">
        <f t="shared" si="259"/>
        <v>0</v>
      </c>
      <c r="BJ121" s="409" t="str">
        <f t="shared" si="260"/>
        <v>#</v>
      </c>
      <c r="BK121" s="409">
        <f t="shared" si="261"/>
        <v>0</v>
      </c>
      <c r="BL121" s="409" t="str">
        <f t="shared" si="262"/>
        <v>#</v>
      </c>
      <c r="BM121" s="7"/>
      <c r="BN121" s="7"/>
      <c r="BO121" s="7"/>
      <c r="BP121" s="409" t="str">
        <f t="shared" si="263"/>
        <v>#</v>
      </c>
      <c r="BQ121" s="409" t="str">
        <f t="shared" si="264"/>
        <v>#</v>
      </c>
      <c r="BR121" s="409" t="str">
        <f t="shared" si="265"/>
        <v>P</v>
      </c>
      <c r="BS121" s="409" t="str">
        <f t="shared" si="266"/>
        <v>#</v>
      </c>
      <c r="BT121" s="409" t="str">
        <f t="shared" si="267"/>
        <v>#</v>
      </c>
      <c r="BU121" s="409" t="str">
        <f t="shared" si="268"/>
        <v>#</v>
      </c>
      <c r="BV121" s="409" t="str">
        <f t="shared" si="269"/>
        <v>#</v>
      </c>
      <c r="BW121" s="409" t="str">
        <f t="shared" si="270"/>
        <v>#</v>
      </c>
      <c r="BX121" s="409"/>
      <c r="BY121" s="409" t="str">
        <f t="shared" si="271"/>
        <v>#</v>
      </c>
      <c r="BZ121" s="409" t="str">
        <f t="shared" si="272"/>
        <v>#</v>
      </c>
      <c r="CA121" s="409">
        <f t="shared" si="273"/>
        <v>0</v>
      </c>
      <c r="CB121" s="409" t="str">
        <f t="shared" si="274"/>
        <v>#</v>
      </c>
      <c r="CC121" s="409" t="str">
        <f t="shared" si="275"/>
        <v>#</v>
      </c>
      <c r="CD121" s="409" t="str">
        <f t="shared" si="276"/>
        <v>#</v>
      </c>
      <c r="CE121" s="409" t="str">
        <f t="shared" si="277"/>
        <v>#</v>
      </c>
      <c r="CF121" s="409" t="str">
        <f t="shared" si="278"/>
        <v>#</v>
      </c>
      <c r="CG121" s="409">
        <f t="shared" si="279"/>
        <v>0</v>
      </c>
      <c r="CH121" s="409" t="str">
        <f t="shared" si="280"/>
        <v>#</v>
      </c>
      <c r="CI121" s="7"/>
      <c r="CJ121" s="7"/>
      <c r="CK121" s="409" t="str">
        <f t="shared" si="299"/>
        <v> </v>
      </c>
      <c r="CL121" s="409" t="str">
        <f t="shared" si="300"/>
        <v> </v>
      </c>
      <c r="CM121" s="409" t="str">
        <f t="shared" si="301"/>
        <v> </v>
      </c>
      <c r="CN121" s="409" t="str">
        <f t="shared" si="302"/>
        <v> </v>
      </c>
      <c r="CO121" s="409" t="str">
        <f t="shared" si="303"/>
        <v> </v>
      </c>
      <c r="CP121" s="409" t="str">
        <f t="shared" si="304"/>
        <v> </v>
      </c>
      <c r="CQ121" s="409" t="str">
        <f t="shared" si="305"/>
        <v> </v>
      </c>
      <c r="CR121" s="409" t="str">
        <f t="shared" si="306"/>
        <v> </v>
      </c>
      <c r="CS121" s="409"/>
      <c r="CT121" s="409">
        <f t="shared" si="281"/>
        <v>0</v>
      </c>
      <c r="CU121" s="409">
        <f t="shared" si="282"/>
        <v>114</v>
      </c>
      <c r="CV121" s="372" t="str">
        <f t="shared" si="283"/>
        <v>24IT0116</v>
      </c>
      <c r="CW121" s="432" t="str">
        <f t="shared" si="284"/>
        <v>PAVAN S</v>
      </c>
      <c r="CX121" s="433" t="str">
        <f t="shared" si="234"/>
        <v>        </v>
      </c>
      <c r="CY121" s="409">
        <f t="shared" si="285"/>
        <v>0</v>
      </c>
      <c r="CZ121" s="7"/>
      <c r="DA121" s="409" t="str">
        <f t="shared" si="286"/>
        <v>#</v>
      </c>
      <c r="DB121" s="409">
        <f t="shared" si="287"/>
        <v>0</v>
      </c>
      <c r="DC121" s="7"/>
      <c r="DD121" s="7"/>
      <c r="DE121" s="7"/>
    </row>
    <row r="122" ht="24.75" customHeight="1" spans="1:109">
      <c r="A122" s="413">
        <v>115</v>
      </c>
      <c r="B122" s="790" t="s">
        <v>294</v>
      </c>
      <c r="C122" s="791" t="s">
        <v>295</v>
      </c>
      <c r="D122" s="787" t="s">
        <v>41</v>
      </c>
      <c r="E122" s="787" t="s">
        <v>55</v>
      </c>
      <c r="F122" s="810"/>
      <c r="G122" s="792" t="s">
        <v>58</v>
      </c>
      <c r="H122" s="793" t="s">
        <v>61</v>
      </c>
      <c r="I122" s="793" t="s">
        <v>59</v>
      </c>
      <c r="J122" s="793" t="s">
        <v>61</v>
      </c>
      <c r="K122" s="793" t="s">
        <v>59</v>
      </c>
      <c r="L122" s="793" t="s">
        <v>59</v>
      </c>
      <c r="M122" s="793" t="s">
        <v>58</v>
      </c>
      <c r="N122" s="807" t="s">
        <v>72</v>
      </c>
      <c r="O122" s="804">
        <f t="shared" si="214"/>
        <v>0</v>
      </c>
      <c r="P122" s="421"/>
      <c r="Q122" s="423">
        <f t="shared" si="235"/>
        <v>23</v>
      </c>
      <c r="R122" s="794">
        <v>7.2</v>
      </c>
      <c r="S122" s="425"/>
      <c r="T122" s="426"/>
      <c r="U122" s="427"/>
      <c r="V122" s="428" t="s">
        <v>62</v>
      </c>
      <c r="W122" s="429">
        <f t="shared" si="288"/>
        <v>10</v>
      </c>
      <c r="X122" s="429">
        <f t="shared" si="289"/>
        <v>8</v>
      </c>
      <c r="Y122" s="429">
        <f t="shared" si="290"/>
        <v>7</v>
      </c>
      <c r="Z122" s="429">
        <f t="shared" si="291"/>
        <v>8</v>
      </c>
      <c r="AA122" s="429">
        <f t="shared" si="292"/>
        <v>7</v>
      </c>
      <c r="AB122" s="429">
        <f t="shared" si="293"/>
        <v>7</v>
      </c>
      <c r="AC122" s="429">
        <f t="shared" si="294"/>
        <v>10</v>
      </c>
      <c r="AD122" s="429">
        <f t="shared" si="295"/>
        <v>5</v>
      </c>
      <c r="AE122" s="429"/>
      <c r="AF122" s="429"/>
      <c r="AG122" s="430">
        <f t="shared" si="296"/>
        <v>175</v>
      </c>
      <c r="AH122" s="430">
        <f t="shared" si="297"/>
        <v>23</v>
      </c>
      <c r="AI122" s="431">
        <f t="shared" si="236"/>
        <v>7.60869565217391</v>
      </c>
      <c r="AJ122" s="408" t="str">
        <f t="shared" si="298"/>
        <v>P</v>
      </c>
      <c r="AK122" s="408">
        <f t="shared" si="237"/>
        <v>0</v>
      </c>
      <c r="AL122" s="408">
        <f t="shared" si="238"/>
        <v>0</v>
      </c>
      <c r="AM122" s="408">
        <f t="shared" si="239"/>
        <v>0</v>
      </c>
      <c r="AN122" s="408">
        <f t="shared" si="240"/>
        <v>0</v>
      </c>
      <c r="AO122" s="408">
        <f t="shared" si="241"/>
        <v>0</v>
      </c>
      <c r="AP122" s="408">
        <f t="shared" si="242"/>
        <v>0</v>
      </c>
      <c r="AQ122" s="408">
        <f t="shared" si="243"/>
        <v>1</v>
      </c>
      <c r="AR122" s="6"/>
      <c r="AS122" s="408">
        <f t="shared" si="244"/>
        <v>0</v>
      </c>
      <c r="AT122" s="408">
        <f t="shared" si="245"/>
        <v>0</v>
      </c>
      <c r="AU122" s="408">
        <f t="shared" si="246"/>
        <v>0</v>
      </c>
      <c r="AV122" s="408">
        <f t="shared" si="247"/>
        <v>0</v>
      </c>
      <c r="AW122" s="408">
        <f t="shared" si="248"/>
        <v>0</v>
      </c>
      <c r="AX122" s="408">
        <f t="shared" si="249"/>
        <v>0</v>
      </c>
      <c r="AY122" s="408" t="str">
        <f t="shared" si="250"/>
        <v>P</v>
      </c>
      <c r="AZ122" s="409" t="str">
        <f t="shared" si="251"/>
        <v>DM</v>
      </c>
      <c r="BA122" s="409" t="str">
        <f t="shared" si="252"/>
        <v>DMT</v>
      </c>
      <c r="BB122" s="409" t="str">
        <f t="shared" si="253"/>
        <v>#</v>
      </c>
      <c r="BC122" s="409" t="str">
        <f t="shared" si="254"/>
        <v>#</v>
      </c>
      <c r="BD122" s="409" t="str">
        <f t="shared" si="255"/>
        <v>P</v>
      </c>
      <c r="BE122" s="409" t="str">
        <f t="shared" si="256"/>
        <v>#</v>
      </c>
      <c r="BF122" s="409"/>
      <c r="BG122" s="409" t="str">
        <f t="shared" si="257"/>
        <v>#</v>
      </c>
      <c r="BH122" s="409" t="str">
        <f t="shared" si="258"/>
        <v>#</v>
      </c>
      <c r="BI122" s="409">
        <f t="shared" si="259"/>
        <v>0</v>
      </c>
      <c r="BJ122" s="409" t="str">
        <f t="shared" si="260"/>
        <v>#</v>
      </c>
      <c r="BK122" s="409">
        <f t="shared" si="261"/>
        <v>0</v>
      </c>
      <c r="BL122" s="409" t="str">
        <f t="shared" si="262"/>
        <v>#</v>
      </c>
      <c r="BM122" s="7"/>
      <c r="BN122" s="7"/>
      <c r="BO122" s="7"/>
      <c r="BP122" s="409" t="str">
        <f t="shared" si="263"/>
        <v>#</v>
      </c>
      <c r="BQ122" s="409" t="str">
        <f t="shared" si="264"/>
        <v>#</v>
      </c>
      <c r="BR122" s="409" t="str">
        <f t="shared" si="265"/>
        <v>P</v>
      </c>
      <c r="BS122" s="409" t="str">
        <f t="shared" si="266"/>
        <v>#</v>
      </c>
      <c r="BT122" s="409" t="str">
        <f t="shared" si="267"/>
        <v>#</v>
      </c>
      <c r="BU122" s="409" t="str">
        <f t="shared" si="268"/>
        <v>#</v>
      </c>
      <c r="BV122" s="409" t="str">
        <f t="shared" si="269"/>
        <v>#</v>
      </c>
      <c r="BW122" s="409" t="str">
        <f t="shared" si="270"/>
        <v>#</v>
      </c>
      <c r="BX122" s="409"/>
      <c r="BY122" s="409" t="str">
        <f t="shared" si="271"/>
        <v>#</v>
      </c>
      <c r="BZ122" s="409" t="str">
        <f t="shared" si="272"/>
        <v>#</v>
      </c>
      <c r="CA122" s="409">
        <f t="shared" si="273"/>
        <v>0</v>
      </c>
      <c r="CB122" s="409" t="str">
        <f t="shared" si="274"/>
        <v>#</v>
      </c>
      <c r="CC122" s="409" t="str">
        <f t="shared" si="275"/>
        <v>#</v>
      </c>
      <c r="CD122" s="409" t="str">
        <f t="shared" si="276"/>
        <v>#</v>
      </c>
      <c r="CE122" s="409" t="str">
        <f t="shared" si="277"/>
        <v>#</v>
      </c>
      <c r="CF122" s="409" t="str">
        <f t="shared" si="278"/>
        <v>#</v>
      </c>
      <c r="CG122" s="409">
        <f t="shared" si="279"/>
        <v>0</v>
      </c>
      <c r="CH122" s="409" t="str">
        <f t="shared" si="280"/>
        <v>#</v>
      </c>
      <c r="CI122" s="7"/>
      <c r="CJ122" s="7"/>
      <c r="CK122" s="409" t="str">
        <f t="shared" si="299"/>
        <v> </v>
      </c>
      <c r="CL122" s="409" t="str">
        <f t="shared" si="300"/>
        <v> </v>
      </c>
      <c r="CM122" s="409" t="str">
        <f t="shared" si="301"/>
        <v> </v>
      </c>
      <c r="CN122" s="409" t="str">
        <f t="shared" si="302"/>
        <v> </v>
      </c>
      <c r="CO122" s="409" t="str">
        <f t="shared" si="303"/>
        <v> </v>
      </c>
      <c r="CP122" s="409" t="str">
        <f t="shared" si="304"/>
        <v> </v>
      </c>
      <c r="CQ122" s="409" t="str">
        <f t="shared" si="305"/>
        <v> </v>
      </c>
      <c r="CR122" s="409" t="str">
        <f t="shared" si="306"/>
        <v> </v>
      </c>
      <c r="CS122" s="409"/>
      <c r="CT122" s="409">
        <f t="shared" si="281"/>
        <v>0</v>
      </c>
      <c r="CU122" s="409">
        <f t="shared" si="282"/>
        <v>115</v>
      </c>
      <c r="CV122" s="372" t="str">
        <f t="shared" si="283"/>
        <v>24IT0117</v>
      </c>
      <c r="CW122" s="432" t="str">
        <f t="shared" si="284"/>
        <v>PRAKADHESWAR N</v>
      </c>
      <c r="CX122" s="433" t="str">
        <f t="shared" si="234"/>
        <v>        </v>
      </c>
      <c r="CY122" s="409">
        <f t="shared" si="285"/>
        <v>0</v>
      </c>
      <c r="CZ122" s="7"/>
      <c r="DA122" s="409" t="str">
        <f t="shared" si="286"/>
        <v>#</v>
      </c>
      <c r="DB122" s="409">
        <f t="shared" si="287"/>
        <v>0</v>
      </c>
      <c r="DC122" s="7"/>
      <c r="DD122" s="7"/>
      <c r="DE122" s="7"/>
    </row>
    <row r="123" ht="24.75" customHeight="1" spans="1:109">
      <c r="A123" s="413">
        <v>116</v>
      </c>
      <c r="B123" s="790" t="s">
        <v>296</v>
      </c>
      <c r="C123" s="791" t="s">
        <v>297</v>
      </c>
      <c r="D123" s="787" t="s">
        <v>42</v>
      </c>
      <c r="E123" s="787" t="s">
        <v>55</v>
      </c>
      <c r="F123" s="810"/>
      <c r="G123" s="792" t="s">
        <v>58</v>
      </c>
      <c r="H123" s="793" t="s">
        <v>61</v>
      </c>
      <c r="I123" s="793" t="s">
        <v>60</v>
      </c>
      <c r="J123" s="793" t="s">
        <v>58</v>
      </c>
      <c r="K123" s="793" t="s">
        <v>59</v>
      </c>
      <c r="L123" s="793" t="s">
        <v>59</v>
      </c>
      <c r="M123" s="793" t="s">
        <v>58</v>
      </c>
      <c r="N123" s="807" t="s">
        <v>72</v>
      </c>
      <c r="O123" s="804">
        <f t="shared" si="214"/>
        <v>0</v>
      </c>
      <c r="P123" s="421"/>
      <c r="Q123" s="423">
        <f t="shared" si="235"/>
        <v>23</v>
      </c>
      <c r="R123" s="794">
        <v>7.84</v>
      </c>
      <c r="S123" s="425"/>
      <c r="T123" s="426"/>
      <c r="U123" s="427"/>
      <c r="V123" s="428" t="s">
        <v>62</v>
      </c>
      <c r="W123" s="429">
        <f t="shared" si="288"/>
        <v>10</v>
      </c>
      <c r="X123" s="429">
        <f t="shared" si="289"/>
        <v>8</v>
      </c>
      <c r="Y123" s="429">
        <f t="shared" si="290"/>
        <v>9</v>
      </c>
      <c r="Z123" s="429">
        <f t="shared" si="291"/>
        <v>10</v>
      </c>
      <c r="AA123" s="429">
        <f t="shared" si="292"/>
        <v>7</v>
      </c>
      <c r="AB123" s="429">
        <f t="shared" si="293"/>
        <v>7</v>
      </c>
      <c r="AC123" s="429">
        <f t="shared" si="294"/>
        <v>10</v>
      </c>
      <c r="AD123" s="429">
        <f t="shared" si="295"/>
        <v>5</v>
      </c>
      <c r="AE123" s="429"/>
      <c r="AF123" s="429"/>
      <c r="AG123" s="430">
        <f t="shared" si="296"/>
        <v>191</v>
      </c>
      <c r="AH123" s="430">
        <f t="shared" si="297"/>
        <v>23</v>
      </c>
      <c r="AI123" s="431">
        <f t="shared" si="236"/>
        <v>8.30434782608696</v>
      </c>
      <c r="AJ123" s="408" t="str">
        <f t="shared" si="298"/>
        <v>P</v>
      </c>
      <c r="AK123" s="408">
        <f t="shared" si="237"/>
        <v>0</v>
      </c>
      <c r="AL123" s="408">
        <f t="shared" si="238"/>
        <v>0</v>
      </c>
      <c r="AM123" s="408">
        <f t="shared" si="239"/>
        <v>0</v>
      </c>
      <c r="AN123" s="408">
        <f t="shared" si="240"/>
        <v>0</v>
      </c>
      <c r="AO123" s="408">
        <f t="shared" si="241"/>
        <v>0</v>
      </c>
      <c r="AP123" s="408">
        <f t="shared" si="242"/>
        <v>0</v>
      </c>
      <c r="AQ123" s="408">
        <f t="shared" si="243"/>
        <v>1</v>
      </c>
      <c r="AR123" s="6"/>
      <c r="AS123" s="408">
        <f t="shared" si="244"/>
        <v>0</v>
      </c>
      <c r="AT123" s="408">
        <f t="shared" si="245"/>
        <v>0</v>
      </c>
      <c r="AU123" s="408">
        <f t="shared" si="246"/>
        <v>0</v>
      </c>
      <c r="AV123" s="408">
        <f t="shared" si="247"/>
        <v>0</v>
      </c>
      <c r="AW123" s="408">
        <f t="shared" si="248"/>
        <v>0</v>
      </c>
      <c r="AX123" s="408">
        <f t="shared" si="249"/>
        <v>0</v>
      </c>
      <c r="AY123" s="408" t="str">
        <f t="shared" si="250"/>
        <v>P</v>
      </c>
      <c r="AZ123" s="409" t="str">
        <f t="shared" si="251"/>
        <v>DF</v>
      </c>
      <c r="BA123" s="409" t="str">
        <f t="shared" si="252"/>
        <v>DFT</v>
      </c>
      <c r="BB123" s="409" t="str">
        <f t="shared" si="253"/>
        <v>#</v>
      </c>
      <c r="BC123" s="409" t="str">
        <f t="shared" si="254"/>
        <v>#</v>
      </c>
      <c r="BD123" s="409" t="str">
        <f t="shared" si="255"/>
        <v>#</v>
      </c>
      <c r="BE123" s="409" t="str">
        <f t="shared" si="256"/>
        <v>P</v>
      </c>
      <c r="BF123" s="409"/>
      <c r="BG123" s="409" t="str">
        <f t="shared" si="257"/>
        <v>#</v>
      </c>
      <c r="BH123" s="409" t="str">
        <f t="shared" si="258"/>
        <v>#</v>
      </c>
      <c r="BI123" s="409" t="str">
        <f t="shared" si="259"/>
        <v>#</v>
      </c>
      <c r="BJ123" s="409">
        <f t="shared" si="260"/>
        <v>0</v>
      </c>
      <c r="BK123" s="409" t="str">
        <f t="shared" si="261"/>
        <v>#</v>
      </c>
      <c r="BL123" s="409">
        <f t="shared" si="262"/>
        <v>0</v>
      </c>
      <c r="BM123" s="7"/>
      <c r="BN123" s="7"/>
      <c r="BO123" s="7"/>
      <c r="BP123" s="409" t="str">
        <f t="shared" si="263"/>
        <v>#</v>
      </c>
      <c r="BQ123" s="409" t="str">
        <f t="shared" si="264"/>
        <v>#</v>
      </c>
      <c r="BR123" s="409" t="str">
        <f t="shared" si="265"/>
        <v>#</v>
      </c>
      <c r="BS123" s="409" t="str">
        <f t="shared" si="266"/>
        <v>P</v>
      </c>
      <c r="BT123" s="409" t="str">
        <f t="shared" si="267"/>
        <v>#</v>
      </c>
      <c r="BU123" s="409" t="str">
        <f t="shared" si="268"/>
        <v>#</v>
      </c>
      <c r="BV123" s="409" t="str">
        <f t="shared" si="269"/>
        <v>#</v>
      </c>
      <c r="BW123" s="409" t="str">
        <f t="shared" si="270"/>
        <v>#</v>
      </c>
      <c r="BX123" s="409"/>
      <c r="BY123" s="409" t="str">
        <f t="shared" si="271"/>
        <v>#</v>
      </c>
      <c r="BZ123" s="409" t="str">
        <f t="shared" si="272"/>
        <v>#</v>
      </c>
      <c r="CA123" s="409" t="str">
        <f t="shared" si="273"/>
        <v>#</v>
      </c>
      <c r="CB123" s="409">
        <f t="shared" si="274"/>
        <v>0</v>
      </c>
      <c r="CC123" s="409" t="str">
        <f t="shared" si="275"/>
        <v>#</v>
      </c>
      <c r="CD123" s="409" t="str">
        <f t="shared" si="276"/>
        <v>#</v>
      </c>
      <c r="CE123" s="409" t="str">
        <f t="shared" si="277"/>
        <v>#</v>
      </c>
      <c r="CF123" s="409" t="str">
        <f t="shared" si="278"/>
        <v>#</v>
      </c>
      <c r="CG123" s="409" t="str">
        <f t="shared" si="279"/>
        <v>#</v>
      </c>
      <c r="CH123" s="409">
        <f t="shared" si="280"/>
        <v>0</v>
      </c>
      <c r="CI123" s="7"/>
      <c r="CJ123" s="7"/>
      <c r="CK123" s="409" t="str">
        <f t="shared" si="299"/>
        <v> </v>
      </c>
      <c r="CL123" s="409" t="str">
        <f t="shared" si="300"/>
        <v> </v>
      </c>
      <c r="CM123" s="409" t="str">
        <f t="shared" si="301"/>
        <v> </v>
      </c>
      <c r="CN123" s="409" t="str">
        <f t="shared" si="302"/>
        <v> </v>
      </c>
      <c r="CO123" s="409" t="str">
        <f t="shared" si="303"/>
        <v> </v>
      </c>
      <c r="CP123" s="409" t="str">
        <f t="shared" si="304"/>
        <v> </v>
      </c>
      <c r="CQ123" s="409" t="str">
        <f t="shared" si="305"/>
        <v> </v>
      </c>
      <c r="CR123" s="409" t="str">
        <f t="shared" si="306"/>
        <v> </v>
      </c>
      <c r="CS123" s="409"/>
      <c r="CT123" s="409">
        <f t="shared" si="281"/>
        <v>0</v>
      </c>
      <c r="CU123" s="409">
        <f t="shared" si="282"/>
        <v>116</v>
      </c>
      <c r="CV123" s="372" t="str">
        <f t="shared" si="283"/>
        <v>24IT0118</v>
      </c>
      <c r="CW123" s="432" t="str">
        <f t="shared" si="284"/>
        <v>PREETHIKA K</v>
      </c>
      <c r="CX123" s="433" t="str">
        <f t="shared" si="234"/>
        <v>        </v>
      </c>
      <c r="CY123" s="409">
        <f t="shared" si="285"/>
        <v>0</v>
      </c>
      <c r="CZ123" s="7"/>
      <c r="DA123" s="409" t="str">
        <f t="shared" si="286"/>
        <v>#</v>
      </c>
      <c r="DB123" s="409">
        <f t="shared" si="287"/>
        <v>0</v>
      </c>
      <c r="DC123" s="7"/>
      <c r="DD123" s="7"/>
      <c r="DE123" s="7"/>
    </row>
    <row r="124" ht="24.75" customHeight="1" spans="1:109">
      <c r="A124" s="413">
        <v>117</v>
      </c>
      <c r="B124" s="790" t="s">
        <v>298</v>
      </c>
      <c r="C124" s="791" t="s">
        <v>299</v>
      </c>
      <c r="D124" s="787" t="s">
        <v>41</v>
      </c>
      <c r="E124" s="787" t="s">
        <v>54</v>
      </c>
      <c r="F124" s="810"/>
      <c r="G124" s="792" t="s">
        <v>58</v>
      </c>
      <c r="H124" s="793" t="s">
        <v>61</v>
      </c>
      <c r="I124" s="793" t="s">
        <v>59</v>
      </c>
      <c r="J124" s="793" t="s">
        <v>60</v>
      </c>
      <c r="K124" s="793" t="s">
        <v>69</v>
      </c>
      <c r="L124" s="793" t="s">
        <v>59</v>
      </c>
      <c r="M124" s="793" t="s">
        <v>58</v>
      </c>
      <c r="N124" s="807" t="s">
        <v>72</v>
      </c>
      <c r="O124" s="804">
        <f t="shared" si="214"/>
        <v>0</v>
      </c>
      <c r="P124" s="421"/>
      <c r="Q124" s="423">
        <f t="shared" si="235"/>
        <v>23</v>
      </c>
      <c r="R124" s="794">
        <v>7.2</v>
      </c>
      <c r="S124" s="425"/>
      <c r="T124" s="426"/>
      <c r="U124" s="427"/>
      <c r="V124" s="428" t="s">
        <v>62</v>
      </c>
      <c r="W124" s="429">
        <f t="shared" si="288"/>
        <v>10</v>
      </c>
      <c r="X124" s="429">
        <f t="shared" si="289"/>
        <v>8</v>
      </c>
      <c r="Y124" s="429">
        <f t="shared" si="290"/>
        <v>7</v>
      </c>
      <c r="Z124" s="429">
        <f t="shared" si="291"/>
        <v>9</v>
      </c>
      <c r="AA124" s="429">
        <f t="shared" si="292"/>
        <v>6</v>
      </c>
      <c r="AB124" s="429">
        <f t="shared" si="293"/>
        <v>7</v>
      </c>
      <c r="AC124" s="429">
        <f t="shared" si="294"/>
        <v>10</v>
      </c>
      <c r="AD124" s="429">
        <f t="shared" si="295"/>
        <v>5</v>
      </c>
      <c r="AE124" s="429"/>
      <c r="AF124" s="429"/>
      <c r="AG124" s="430">
        <f t="shared" si="296"/>
        <v>176</v>
      </c>
      <c r="AH124" s="430">
        <f t="shared" si="297"/>
        <v>23</v>
      </c>
      <c r="AI124" s="431">
        <f t="shared" si="236"/>
        <v>7.65217391304348</v>
      </c>
      <c r="AJ124" s="408" t="str">
        <f t="shared" si="298"/>
        <v>P</v>
      </c>
      <c r="AK124" s="408">
        <f t="shared" si="237"/>
        <v>0</v>
      </c>
      <c r="AL124" s="408">
        <f t="shared" si="238"/>
        <v>0</v>
      </c>
      <c r="AM124" s="408">
        <f t="shared" si="239"/>
        <v>0</v>
      </c>
      <c r="AN124" s="408">
        <f t="shared" si="240"/>
        <v>0</v>
      </c>
      <c r="AO124" s="408">
        <f t="shared" si="241"/>
        <v>0</v>
      </c>
      <c r="AP124" s="408">
        <f t="shared" si="242"/>
        <v>0</v>
      </c>
      <c r="AQ124" s="408">
        <f t="shared" si="243"/>
        <v>1</v>
      </c>
      <c r="AR124" s="6"/>
      <c r="AS124" s="408">
        <f t="shared" si="244"/>
        <v>0</v>
      </c>
      <c r="AT124" s="408">
        <f t="shared" si="245"/>
        <v>0</v>
      </c>
      <c r="AU124" s="408">
        <f t="shared" si="246"/>
        <v>0</v>
      </c>
      <c r="AV124" s="408">
        <f t="shared" si="247"/>
        <v>0</v>
      </c>
      <c r="AW124" s="408">
        <f t="shared" si="248"/>
        <v>0</v>
      </c>
      <c r="AX124" s="408">
        <f t="shared" si="249"/>
        <v>0</v>
      </c>
      <c r="AY124" s="408" t="str">
        <f t="shared" si="250"/>
        <v>P</v>
      </c>
      <c r="AZ124" s="409" t="str">
        <f t="shared" si="251"/>
        <v>HM</v>
      </c>
      <c r="BA124" s="409" t="str">
        <f t="shared" si="252"/>
        <v>HMT</v>
      </c>
      <c r="BB124" s="409" t="str">
        <f t="shared" si="253"/>
        <v>P</v>
      </c>
      <c r="BC124" s="409" t="str">
        <f t="shared" si="254"/>
        <v>#</v>
      </c>
      <c r="BD124" s="409" t="str">
        <f t="shared" si="255"/>
        <v>#</v>
      </c>
      <c r="BE124" s="409" t="str">
        <f t="shared" si="256"/>
        <v>#</v>
      </c>
      <c r="BF124" s="409"/>
      <c r="BG124" s="409">
        <f t="shared" si="257"/>
        <v>0</v>
      </c>
      <c r="BH124" s="409" t="str">
        <f t="shared" si="258"/>
        <v>#</v>
      </c>
      <c r="BI124" s="409" t="str">
        <f t="shared" si="259"/>
        <v>#</v>
      </c>
      <c r="BJ124" s="409" t="str">
        <f t="shared" si="260"/>
        <v>#</v>
      </c>
      <c r="BK124" s="409">
        <f t="shared" si="261"/>
        <v>0</v>
      </c>
      <c r="BL124" s="409" t="str">
        <f t="shared" si="262"/>
        <v>#</v>
      </c>
      <c r="BM124" s="7"/>
      <c r="BN124" s="7"/>
      <c r="BO124" s="7"/>
      <c r="BP124" s="409" t="str">
        <f t="shared" si="263"/>
        <v>P</v>
      </c>
      <c r="BQ124" s="409" t="str">
        <f t="shared" si="264"/>
        <v>#</v>
      </c>
      <c r="BR124" s="409" t="str">
        <f t="shared" si="265"/>
        <v>#</v>
      </c>
      <c r="BS124" s="409" t="str">
        <f t="shared" si="266"/>
        <v>#</v>
      </c>
      <c r="BT124" s="409" t="str">
        <f t="shared" si="267"/>
        <v>#</v>
      </c>
      <c r="BU124" s="409" t="str">
        <f t="shared" si="268"/>
        <v>#</v>
      </c>
      <c r="BV124" s="409" t="str">
        <f t="shared" si="269"/>
        <v>#</v>
      </c>
      <c r="BW124" s="409" t="str">
        <f t="shared" si="270"/>
        <v>#</v>
      </c>
      <c r="BX124" s="409"/>
      <c r="BY124" s="409">
        <f t="shared" si="271"/>
        <v>0</v>
      </c>
      <c r="BZ124" s="409" t="str">
        <f t="shared" si="272"/>
        <v>#</v>
      </c>
      <c r="CA124" s="409" t="str">
        <f t="shared" si="273"/>
        <v>#</v>
      </c>
      <c r="CB124" s="409" t="str">
        <f t="shared" si="274"/>
        <v>#</v>
      </c>
      <c r="CC124" s="409" t="str">
        <f t="shared" si="275"/>
        <v>#</v>
      </c>
      <c r="CD124" s="409" t="str">
        <f t="shared" si="276"/>
        <v>#</v>
      </c>
      <c r="CE124" s="409" t="str">
        <f t="shared" si="277"/>
        <v>#</v>
      </c>
      <c r="CF124" s="409" t="str">
        <f t="shared" si="278"/>
        <v>#</v>
      </c>
      <c r="CG124" s="409">
        <f t="shared" si="279"/>
        <v>0</v>
      </c>
      <c r="CH124" s="409" t="str">
        <f t="shared" si="280"/>
        <v>#</v>
      </c>
      <c r="CI124" s="7"/>
      <c r="CJ124" s="7"/>
      <c r="CK124" s="409" t="str">
        <f t="shared" si="299"/>
        <v> </v>
      </c>
      <c r="CL124" s="409" t="str">
        <f t="shared" si="300"/>
        <v> </v>
      </c>
      <c r="CM124" s="409" t="str">
        <f t="shared" si="301"/>
        <v> </v>
      </c>
      <c r="CN124" s="409" t="str">
        <f t="shared" si="302"/>
        <v> </v>
      </c>
      <c r="CO124" s="409" t="str">
        <f t="shared" si="303"/>
        <v> </v>
      </c>
      <c r="CP124" s="409" t="str">
        <f t="shared" si="304"/>
        <v> </v>
      </c>
      <c r="CQ124" s="409" t="str">
        <f t="shared" si="305"/>
        <v> </v>
      </c>
      <c r="CR124" s="409" t="str">
        <f t="shared" si="306"/>
        <v> </v>
      </c>
      <c r="CS124" s="409"/>
      <c r="CT124" s="409">
        <f t="shared" si="281"/>
        <v>0</v>
      </c>
      <c r="CU124" s="409">
        <f t="shared" si="282"/>
        <v>117</v>
      </c>
      <c r="CV124" s="372" t="str">
        <f t="shared" si="283"/>
        <v>24IT0119</v>
      </c>
      <c r="CW124" s="432" t="str">
        <f t="shared" si="284"/>
        <v>PREM KUMAR R</v>
      </c>
      <c r="CX124" s="433" t="str">
        <f t="shared" si="234"/>
        <v>        </v>
      </c>
      <c r="CY124" s="409">
        <f t="shared" si="285"/>
        <v>0</v>
      </c>
      <c r="CZ124" s="7"/>
      <c r="DA124" s="409">
        <f t="shared" si="286"/>
        <v>0</v>
      </c>
      <c r="DB124" s="409" t="str">
        <f t="shared" si="287"/>
        <v>#</v>
      </c>
      <c r="DC124" s="7"/>
      <c r="DD124" s="7"/>
      <c r="DE124" s="7"/>
    </row>
    <row r="125" ht="24.75" customHeight="1" spans="1:109">
      <c r="A125" s="413">
        <v>118</v>
      </c>
      <c r="B125" s="790" t="s">
        <v>300</v>
      </c>
      <c r="C125" s="791" t="s">
        <v>301</v>
      </c>
      <c r="D125" s="787" t="s">
        <v>41</v>
      </c>
      <c r="E125" s="787" t="s">
        <v>55</v>
      </c>
      <c r="F125" s="810"/>
      <c r="G125" s="792" t="s">
        <v>58</v>
      </c>
      <c r="H125" s="793" t="s">
        <v>61</v>
      </c>
      <c r="I125" s="793" t="s">
        <v>58</v>
      </c>
      <c r="J125" s="793" t="s">
        <v>58</v>
      </c>
      <c r="K125" s="793" t="s">
        <v>61</v>
      </c>
      <c r="L125" s="793" t="s">
        <v>59</v>
      </c>
      <c r="M125" s="793" t="s">
        <v>58</v>
      </c>
      <c r="N125" s="807" t="s">
        <v>59</v>
      </c>
      <c r="O125" s="804">
        <f t="shared" si="214"/>
        <v>0</v>
      </c>
      <c r="P125" s="421"/>
      <c r="Q125" s="423">
        <f t="shared" si="235"/>
        <v>23</v>
      </c>
      <c r="R125" s="794">
        <v>8.48</v>
      </c>
      <c r="S125" s="425"/>
      <c r="T125" s="426"/>
      <c r="U125" s="427"/>
      <c r="V125" s="428" t="s">
        <v>62</v>
      </c>
      <c r="W125" s="429">
        <f t="shared" si="288"/>
        <v>10</v>
      </c>
      <c r="X125" s="429">
        <f t="shared" si="289"/>
        <v>8</v>
      </c>
      <c r="Y125" s="429">
        <f t="shared" si="290"/>
        <v>10</v>
      </c>
      <c r="Z125" s="429">
        <f t="shared" si="291"/>
        <v>10</v>
      </c>
      <c r="AA125" s="429">
        <f t="shared" si="292"/>
        <v>8</v>
      </c>
      <c r="AB125" s="429">
        <f t="shared" si="293"/>
        <v>7</v>
      </c>
      <c r="AC125" s="429">
        <f t="shared" si="294"/>
        <v>10</v>
      </c>
      <c r="AD125" s="429">
        <f t="shared" si="295"/>
        <v>7</v>
      </c>
      <c r="AE125" s="429"/>
      <c r="AF125" s="429"/>
      <c r="AG125" s="430">
        <f t="shared" si="296"/>
        <v>204</v>
      </c>
      <c r="AH125" s="430">
        <f t="shared" si="297"/>
        <v>23</v>
      </c>
      <c r="AI125" s="431">
        <f t="shared" si="236"/>
        <v>8.8695652173913</v>
      </c>
      <c r="AJ125" s="408" t="str">
        <f t="shared" si="298"/>
        <v>P</v>
      </c>
      <c r="AK125" s="408">
        <f t="shared" si="237"/>
        <v>0</v>
      </c>
      <c r="AL125" s="408">
        <f t="shared" si="238"/>
        <v>0</v>
      </c>
      <c r="AM125" s="408">
        <f t="shared" si="239"/>
        <v>0</v>
      </c>
      <c r="AN125" s="408">
        <f t="shared" si="240"/>
        <v>0</v>
      </c>
      <c r="AO125" s="408">
        <f t="shared" si="241"/>
        <v>0</v>
      </c>
      <c r="AP125" s="408">
        <f t="shared" si="242"/>
        <v>0</v>
      </c>
      <c r="AQ125" s="408">
        <f t="shared" si="243"/>
        <v>1</v>
      </c>
      <c r="AR125" s="6"/>
      <c r="AS125" s="408">
        <f t="shared" si="244"/>
        <v>0</v>
      </c>
      <c r="AT125" s="408">
        <f t="shared" si="245"/>
        <v>0</v>
      </c>
      <c r="AU125" s="408">
        <f t="shared" si="246"/>
        <v>0</v>
      </c>
      <c r="AV125" s="408">
        <f t="shared" si="247"/>
        <v>0</v>
      </c>
      <c r="AW125" s="408">
        <f t="shared" si="248"/>
        <v>0</v>
      </c>
      <c r="AX125" s="408">
        <f t="shared" si="249"/>
        <v>0</v>
      </c>
      <c r="AY125" s="408" t="str">
        <f t="shared" si="250"/>
        <v>P</v>
      </c>
      <c r="AZ125" s="409" t="str">
        <f t="shared" si="251"/>
        <v>DM</v>
      </c>
      <c r="BA125" s="409" t="str">
        <f t="shared" si="252"/>
        <v>DMT</v>
      </c>
      <c r="BB125" s="409" t="str">
        <f t="shared" si="253"/>
        <v>#</v>
      </c>
      <c r="BC125" s="409" t="str">
        <f t="shared" si="254"/>
        <v>#</v>
      </c>
      <c r="BD125" s="409" t="str">
        <f t="shared" si="255"/>
        <v>P</v>
      </c>
      <c r="BE125" s="409" t="str">
        <f t="shared" si="256"/>
        <v>#</v>
      </c>
      <c r="BF125" s="409"/>
      <c r="BG125" s="409" t="str">
        <f t="shared" si="257"/>
        <v>#</v>
      </c>
      <c r="BH125" s="409" t="str">
        <f t="shared" si="258"/>
        <v>#</v>
      </c>
      <c r="BI125" s="409">
        <f t="shared" si="259"/>
        <v>0</v>
      </c>
      <c r="BJ125" s="409" t="str">
        <f t="shared" si="260"/>
        <v>#</v>
      </c>
      <c r="BK125" s="409">
        <f t="shared" si="261"/>
        <v>0</v>
      </c>
      <c r="BL125" s="409" t="str">
        <f t="shared" si="262"/>
        <v>#</v>
      </c>
      <c r="BM125" s="7"/>
      <c r="BN125" s="7"/>
      <c r="BO125" s="7"/>
      <c r="BP125" s="409" t="str">
        <f t="shared" si="263"/>
        <v>#</v>
      </c>
      <c r="BQ125" s="409" t="str">
        <f t="shared" si="264"/>
        <v>#</v>
      </c>
      <c r="BR125" s="409" t="str">
        <f t="shared" si="265"/>
        <v>P</v>
      </c>
      <c r="BS125" s="409" t="str">
        <f t="shared" si="266"/>
        <v>#</v>
      </c>
      <c r="BT125" s="409" t="str">
        <f t="shared" si="267"/>
        <v>#</v>
      </c>
      <c r="BU125" s="409" t="str">
        <f t="shared" si="268"/>
        <v>#</v>
      </c>
      <c r="BV125" s="409" t="str">
        <f t="shared" si="269"/>
        <v>#</v>
      </c>
      <c r="BW125" s="409" t="str">
        <f t="shared" si="270"/>
        <v>#</v>
      </c>
      <c r="BX125" s="409"/>
      <c r="BY125" s="409" t="str">
        <f t="shared" si="271"/>
        <v>#</v>
      </c>
      <c r="BZ125" s="409" t="str">
        <f t="shared" si="272"/>
        <v>#</v>
      </c>
      <c r="CA125" s="409">
        <f t="shared" si="273"/>
        <v>0</v>
      </c>
      <c r="CB125" s="409" t="str">
        <f t="shared" si="274"/>
        <v>#</v>
      </c>
      <c r="CC125" s="409" t="str">
        <f t="shared" si="275"/>
        <v>#</v>
      </c>
      <c r="CD125" s="409" t="str">
        <f t="shared" si="276"/>
        <v>#</v>
      </c>
      <c r="CE125" s="409" t="str">
        <f t="shared" si="277"/>
        <v>#</v>
      </c>
      <c r="CF125" s="409" t="str">
        <f t="shared" si="278"/>
        <v>#</v>
      </c>
      <c r="CG125" s="409">
        <f t="shared" si="279"/>
        <v>0</v>
      </c>
      <c r="CH125" s="409" t="str">
        <f t="shared" si="280"/>
        <v>#</v>
      </c>
      <c r="CI125" s="7"/>
      <c r="CJ125" s="7"/>
      <c r="CK125" s="409" t="str">
        <f t="shared" si="299"/>
        <v> </v>
      </c>
      <c r="CL125" s="409" t="str">
        <f t="shared" si="300"/>
        <v> </v>
      </c>
      <c r="CM125" s="409" t="str">
        <f t="shared" si="301"/>
        <v> </v>
      </c>
      <c r="CN125" s="409" t="str">
        <f t="shared" si="302"/>
        <v> </v>
      </c>
      <c r="CO125" s="409" t="str">
        <f t="shared" si="303"/>
        <v> </v>
      </c>
      <c r="CP125" s="409" t="str">
        <f t="shared" si="304"/>
        <v> </v>
      </c>
      <c r="CQ125" s="409" t="str">
        <f t="shared" si="305"/>
        <v> </v>
      </c>
      <c r="CR125" s="409" t="str">
        <f t="shared" si="306"/>
        <v> </v>
      </c>
      <c r="CS125" s="409"/>
      <c r="CT125" s="409">
        <f t="shared" si="281"/>
        <v>0</v>
      </c>
      <c r="CU125" s="409">
        <f t="shared" si="282"/>
        <v>118</v>
      </c>
      <c r="CV125" s="372" t="str">
        <f t="shared" si="283"/>
        <v>24IT0120</v>
      </c>
      <c r="CW125" s="432" t="str">
        <f t="shared" si="284"/>
        <v>PRITHIV R</v>
      </c>
      <c r="CX125" s="433" t="str">
        <f t="shared" si="234"/>
        <v>        </v>
      </c>
      <c r="CY125" s="409">
        <f t="shared" si="285"/>
        <v>0</v>
      </c>
      <c r="CZ125" s="7"/>
      <c r="DA125" s="409" t="str">
        <f t="shared" si="286"/>
        <v>#</v>
      </c>
      <c r="DB125" s="409">
        <f t="shared" si="287"/>
        <v>0</v>
      </c>
      <c r="DC125" s="7"/>
      <c r="DD125" s="7"/>
      <c r="DE125" s="7"/>
    </row>
    <row r="126" ht="24.75" customHeight="1" spans="1:109">
      <c r="A126" s="413">
        <v>119</v>
      </c>
      <c r="B126" s="790" t="s">
        <v>302</v>
      </c>
      <c r="C126" s="791" t="s">
        <v>303</v>
      </c>
      <c r="D126" s="798" t="s">
        <v>41</v>
      </c>
      <c r="E126" s="798" t="s">
        <v>54</v>
      </c>
      <c r="F126" s="810"/>
      <c r="G126" s="792" t="s">
        <v>58</v>
      </c>
      <c r="H126" s="793" t="s">
        <v>69</v>
      </c>
      <c r="I126" s="793" t="s">
        <v>59</v>
      </c>
      <c r="J126" s="793" t="s">
        <v>60</v>
      </c>
      <c r="K126" s="796" t="s">
        <v>77</v>
      </c>
      <c r="L126" s="793" t="s">
        <v>69</v>
      </c>
      <c r="M126" s="793" t="s">
        <v>58</v>
      </c>
      <c r="N126" s="812" t="s">
        <v>77</v>
      </c>
      <c r="O126" s="804">
        <f t="shared" si="214"/>
        <v>0</v>
      </c>
      <c r="P126" s="421"/>
      <c r="Q126" s="423">
        <f t="shared" si="235"/>
        <v>17</v>
      </c>
      <c r="R126" s="811">
        <v>7.41</v>
      </c>
      <c r="S126" s="425"/>
      <c r="T126" s="426"/>
      <c r="U126" s="427"/>
      <c r="V126" s="428" t="s">
        <v>62</v>
      </c>
      <c r="W126" s="429">
        <f t="shared" si="288"/>
        <v>10</v>
      </c>
      <c r="X126" s="429">
        <f t="shared" si="289"/>
        <v>6</v>
      </c>
      <c r="Y126" s="429">
        <f t="shared" si="290"/>
        <v>7</v>
      </c>
      <c r="Z126" s="429">
        <f t="shared" si="291"/>
        <v>9</v>
      </c>
      <c r="AA126" s="429">
        <f t="shared" si="292"/>
        <v>0</v>
      </c>
      <c r="AB126" s="429">
        <f t="shared" si="293"/>
        <v>6</v>
      </c>
      <c r="AC126" s="429">
        <f t="shared" si="294"/>
        <v>10</v>
      </c>
      <c r="AD126" s="429">
        <f t="shared" si="295"/>
        <v>0</v>
      </c>
      <c r="AE126" s="429"/>
      <c r="AF126" s="429"/>
      <c r="AG126" s="430">
        <f t="shared" si="296"/>
        <v>134</v>
      </c>
      <c r="AH126" s="430">
        <f t="shared" si="297"/>
        <v>17</v>
      </c>
      <c r="AI126" s="431">
        <f t="shared" si="236"/>
        <v>7.88235294117647</v>
      </c>
      <c r="AJ126" s="408" t="str">
        <f t="shared" si="298"/>
        <v>F</v>
      </c>
      <c r="AK126" s="408">
        <f t="shared" si="237"/>
        <v>0</v>
      </c>
      <c r="AL126" s="408">
        <f t="shared" si="238"/>
        <v>0</v>
      </c>
      <c r="AM126" s="408">
        <f t="shared" si="239"/>
        <v>0</v>
      </c>
      <c r="AN126" s="408">
        <f t="shared" si="240"/>
        <v>0</v>
      </c>
      <c r="AO126" s="408">
        <f t="shared" si="241"/>
        <v>0</v>
      </c>
      <c r="AP126" s="408">
        <f t="shared" si="242"/>
        <v>0</v>
      </c>
      <c r="AQ126" s="408">
        <f t="shared" si="243"/>
        <v>1</v>
      </c>
      <c r="AR126" s="6"/>
      <c r="AS126" s="408">
        <f t="shared" si="244"/>
        <v>0</v>
      </c>
      <c r="AT126" s="408">
        <f t="shared" si="245"/>
        <v>0</v>
      </c>
      <c r="AU126" s="408">
        <f t="shared" si="246"/>
        <v>0</v>
      </c>
      <c r="AV126" s="408">
        <f t="shared" si="247"/>
        <v>0</v>
      </c>
      <c r="AW126" s="408">
        <f t="shared" si="248"/>
        <v>0</v>
      </c>
      <c r="AX126" s="408">
        <f t="shared" si="249"/>
        <v>0</v>
      </c>
      <c r="AY126" s="408" t="str">
        <f t="shared" si="250"/>
        <v>F</v>
      </c>
      <c r="AZ126" s="409" t="str">
        <f t="shared" si="251"/>
        <v>HM</v>
      </c>
      <c r="BA126" s="409" t="str">
        <f t="shared" si="252"/>
        <v>HMT</v>
      </c>
      <c r="BB126" s="409" t="str">
        <f t="shared" si="253"/>
        <v>F</v>
      </c>
      <c r="BC126" s="409" t="str">
        <f t="shared" si="254"/>
        <v>#</v>
      </c>
      <c r="BD126" s="409" t="str">
        <f t="shared" si="255"/>
        <v>#</v>
      </c>
      <c r="BE126" s="409" t="str">
        <f t="shared" si="256"/>
        <v>#</v>
      </c>
      <c r="BF126" s="409"/>
      <c r="BG126" s="409">
        <f t="shared" si="257"/>
        <v>0</v>
      </c>
      <c r="BH126" s="409" t="str">
        <f t="shared" si="258"/>
        <v>#</v>
      </c>
      <c r="BI126" s="409" t="str">
        <f t="shared" si="259"/>
        <v>#</v>
      </c>
      <c r="BJ126" s="409" t="str">
        <f t="shared" si="260"/>
        <v>#</v>
      </c>
      <c r="BK126" s="409">
        <f t="shared" si="261"/>
        <v>0</v>
      </c>
      <c r="BL126" s="409" t="str">
        <f t="shared" si="262"/>
        <v>#</v>
      </c>
      <c r="BM126" s="7"/>
      <c r="BN126" s="7"/>
      <c r="BO126" s="7"/>
      <c r="BP126" s="409" t="str">
        <f t="shared" si="263"/>
        <v>F</v>
      </c>
      <c r="BQ126" s="409" t="str">
        <f t="shared" si="264"/>
        <v>#</v>
      </c>
      <c r="BR126" s="409" t="str">
        <f t="shared" si="265"/>
        <v>#</v>
      </c>
      <c r="BS126" s="409" t="str">
        <f t="shared" si="266"/>
        <v>#</v>
      </c>
      <c r="BT126" s="409" t="str">
        <f t="shared" si="267"/>
        <v>#</v>
      </c>
      <c r="BU126" s="409" t="str">
        <f t="shared" si="268"/>
        <v>#</v>
      </c>
      <c r="BV126" s="409" t="str">
        <f t="shared" si="269"/>
        <v>#</v>
      </c>
      <c r="BW126" s="409" t="str">
        <f t="shared" si="270"/>
        <v>#</v>
      </c>
      <c r="BX126" s="409"/>
      <c r="BY126" s="409">
        <f t="shared" si="271"/>
        <v>0</v>
      </c>
      <c r="BZ126" s="409" t="str">
        <f t="shared" si="272"/>
        <v>#</v>
      </c>
      <c r="CA126" s="409" t="str">
        <f t="shared" si="273"/>
        <v>#</v>
      </c>
      <c r="CB126" s="409" t="str">
        <f t="shared" si="274"/>
        <v>#</v>
      </c>
      <c r="CC126" s="409" t="str">
        <f t="shared" si="275"/>
        <v>#</v>
      </c>
      <c r="CD126" s="409" t="str">
        <f t="shared" si="276"/>
        <v>#</v>
      </c>
      <c r="CE126" s="409" t="str">
        <f t="shared" si="277"/>
        <v>#</v>
      </c>
      <c r="CF126" s="409" t="str">
        <f t="shared" si="278"/>
        <v>#</v>
      </c>
      <c r="CG126" s="409">
        <f t="shared" si="279"/>
        <v>0</v>
      </c>
      <c r="CH126" s="409" t="str">
        <f t="shared" si="280"/>
        <v>#</v>
      </c>
      <c r="CI126" s="7"/>
      <c r="CJ126" s="7"/>
      <c r="CK126" s="409" t="str">
        <f t="shared" si="299"/>
        <v> </v>
      </c>
      <c r="CL126" s="409" t="str">
        <f t="shared" si="300"/>
        <v> </v>
      </c>
      <c r="CM126" s="409" t="str">
        <f t="shared" si="301"/>
        <v> </v>
      </c>
      <c r="CN126" s="409" t="str">
        <f t="shared" si="302"/>
        <v> </v>
      </c>
      <c r="CO126" s="409" t="str">
        <f t="shared" si="303"/>
        <v>MAD,</v>
      </c>
      <c r="CP126" s="409" t="str">
        <f t="shared" si="304"/>
        <v> </v>
      </c>
      <c r="CQ126" s="409" t="str">
        <f t="shared" si="305"/>
        <v> </v>
      </c>
      <c r="CR126" s="409" t="str">
        <f t="shared" si="306"/>
        <v>DEV,</v>
      </c>
      <c r="CS126" s="409"/>
      <c r="CT126" s="409">
        <f t="shared" si="281"/>
        <v>0</v>
      </c>
      <c r="CU126" s="409">
        <f t="shared" si="282"/>
        <v>119</v>
      </c>
      <c r="CV126" s="372" t="str">
        <f t="shared" si="283"/>
        <v>24IT0121</v>
      </c>
      <c r="CW126" s="432" t="str">
        <f t="shared" si="284"/>
        <v>PUSPARAJ YADAV</v>
      </c>
      <c r="CX126" s="433" t="str">
        <f t="shared" si="234"/>
        <v>    MAD,  DEV,</v>
      </c>
      <c r="CY126" s="409">
        <f t="shared" si="285"/>
        <v>0</v>
      </c>
      <c r="CZ126" s="7"/>
      <c r="DA126" s="409">
        <f t="shared" si="286"/>
        <v>0</v>
      </c>
      <c r="DB126" s="409" t="str">
        <f t="shared" si="287"/>
        <v>#</v>
      </c>
      <c r="DC126" s="7"/>
      <c r="DD126" s="7"/>
      <c r="DE126" s="7"/>
    </row>
    <row r="127" ht="24.75" customHeight="1" spans="1:109">
      <c r="A127" s="413">
        <v>120</v>
      </c>
      <c r="B127" s="790" t="s">
        <v>304</v>
      </c>
      <c r="C127" s="791" t="s">
        <v>305</v>
      </c>
      <c r="D127" s="799" t="s">
        <v>42</v>
      </c>
      <c r="E127" s="799" t="s">
        <v>55</v>
      </c>
      <c r="F127" s="810"/>
      <c r="G127" s="792" t="s">
        <v>58</v>
      </c>
      <c r="H127" s="793" t="s">
        <v>61</v>
      </c>
      <c r="I127" s="793" t="s">
        <v>58</v>
      </c>
      <c r="J127" s="793" t="s">
        <v>58</v>
      </c>
      <c r="K127" s="793" t="s">
        <v>61</v>
      </c>
      <c r="L127" s="793" t="s">
        <v>61</v>
      </c>
      <c r="M127" s="793" t="s">
        <v>58</v>
      </c>
      <c r="N127" s="807" t="s">
        <v>59</v>
      </c>
      <c r="O127" s="804">
        <f t="shared" si="214"/>
        <v>0</v>
      </c>
      <c r="P127" s="421"/>
      <c r="Q127" s="423">
        <f t="shared" si="235"/>
        <v>23</v>
      </c>
      <c r="R127" s="795">
        <v>8.64</v>
      </c>
      <c r="S127" s="425"/>
      <c r="T127" s="426"/>
      <c r="U127" s="427"/>
      <c r="V127" s="428" t="s">
        <v>62</v>
      </c>
      <c r="W127" s="429">
        <f t="shared" si="288"/>
        <v>10</v>
      </c>
      <c r="X127" s="429">
        <f t="shared" si="289"/>
        <v>8</v>
      </c>
      <c r="Y127" s="429">
        <f t="shared" si="290"/>
        <v>10</v>
      </c>
      <c r="Z127" s="429">
        <f t="shared" si="291"/>
        <v>10</v>
      </c>
      <c r="AA127" s="429">
        <f t="shared" si="292"/>
        <v>8</v>
      </c>
      <c r="AB127" s="429">
        <f t="shared" si="293"/>
        <v>8</v>
      </c>
      <c r="AC127" s="429">
        <f t="shared" si="294"/>
        <v>10</v>
      </c>
      <c r="AD127" s="429">
        <f t="shared" si="295"/>
        <v>7</v>
      </c>
      <c r="AE127" s="429"/>
      <c r="AF127" s="429"/>
      <c r="AG127" s="430">
        <f t="shared" si="296"/>
        <v>205</v>
      </c>
      <c r="AH127" s="430">
        <f t="shared" si="297"/>
        <v>23</v>
      </c>
      <c r="AI127" s="431">
        <f t="shared" si="236"/>
        <v>8.91304347826087</v>
      </c>
      <c r="AJ127" s="408" t="str">
        <f t="shared" si="298"/>
        <v>P</v>
      </c>
      <c r="AK127" s="408">
        <f t="shared" si="237"/>
        <v>0</v>
      </c>
      <c r="AL127" s="408">
        <f t="shared" si="238"/>
        <v>0</v>
      </c>
      <c r="AM127" s="408">
        <f t="shared" si="239"/>
        <v>0</v>
      </c>
      <c r="AN127" s="408">
        <f t="shared" si="240"/>
        <v>0</v>
      </c>
      <c r="AO127" s="408">
        <f t="shared" si="241"/>
        <v>0</v>
      </c>
      <c r="AP127" s="408">
        <f t="shared" si="242"/>
        <v>0</v>
      </c>
      <c r="AQ127" s="408">
        <f t="shared" si="243"/>
        <v>1</v>
      </c>
      <c r="AR127" s="6"/>
      <c r="AS127" s="408">
        <f t="shared" si="244"/>
        <v>0</v>
      </c>
      <c r="AT127" s="408">
        <f t="shared" si="245"/>
        <v>0</v>
      </c>
      <c r="AU127" s="408">
        <f t="shared" si="246"/>
        <v>0</v>
      </c>
      <c r="AV127" s="408">
        <f t="shared" si="247"/>
        <v>0</v>
      </c>
      <c r="AW127" s="408">
        <f t="shared" si="248"/>
        <v>0</v>
      </c>
      <c r="AX127" s="408">
        <f t="shared" si="249"/>
        <v>0</v>
      </c>
      <c r="AY127" s="408" t="str">
        <f t="shared" si="250"/>
        <v>P</v>
      </c>
      <c r="AZ127" s="409" t="str">
        <f t="shared" si="251"/>
        <v>DF</v>
      </c>
      <c r="BA127" s="409" t="str">
        <f t="shared" si="252"/>
        <v>DFT</v>
      </c>
      <c r="BB127" s="409" t="str">
        <f t="shared" si="253"/>
        <v>#</v>
      </c>
      <c r="BC127" s="409" t="str">
        <f t="shared" si="254"/>
        <v>#</v>
      </c>
      <c r="BD127" s="409" t="str">
        <f t="shared" si="255"/>
        <v>#</v>
      </c>
      <c r="BE127" s="409" t="str">
        <f t="shared" si="256"/>
        <v>P</v>
      </c>
      <c r="BF127" s="409"/>
      <c r="BG127" s="409" t="str">
        <f t="shared" si="257"/>
        <v>#</v>
      </c>
      <c r="BH127" s="409" t="str">
        <f t="shared" si="258"/>
        <v>#</v>
      </c>
      <c r="BI127" s="409" t="str">
        <f t="shared" si="259"/>
        <v>#</v>
      </c>
      <c r="BJ127" s="409">
        <f t="shared" si="260"/>
        <v>0</v>
      </c>
      <c r="BK127" s="409" t="str">
        <f t="shared" si="261"/>
        <v>#</v>
      </c>
      <c r="BL127" s="409">
        <f t="shared" si="262"/>
        <v>0</v>
      </c>
      <c r="BM127" s="7"/>
      <c r="BN127" s="7"/>
      <c r="BO127" s="7"/>
      <c r="BP127" s="409" t="str">
        <f t="shared" si="263"/>
        <v>#</v>
      </c>
      <c r="BQ127" s="409" t="str">
        <f t="shared" si="264"/>
        <v>#</v>
      </c>
      <c r="BR127" s="409" t="str">
        <f t="shared" si="265"/>
        <v>#</v>
      </c>
      <c r="BS127" s="409" t="str">
        <f t="shared" si="266"/>
        <v>P</v>
      </c>
      <c r="BT127" s="409" t="str">
        <f t="shared" si="267"/>
        <v>#</v>
      </c>
      <c r="BU127" s="409" t="str">
        <f t="shared" si="268"/>
        <v>#</v>
      </c>
      <c r="BV127" s="409" t="str">
        <f t="shared" si="269"/>
        <v>#</v>
      </c>
      <c r="BW127" s="409" t="str">
        <f t="shared" si="270"/>
        <v>#</v>
      </c>
      <c r="BX127" s="409"/>
      <c r="BY127" s="409" t="str">
        <f t="shared" si="271"/>
        <v>#</v>
      </c>
      <c r="BZ127" s="409" t="str">
        <f t="shared" si="272"/>
        <v>#</v>
      </c>
      <c r="CA127" s="409" t="str">
        <f t="shared" si="273"/>
        <v>#</v>
      </c>
      <c r="CB127" s="409">
        <f t="shared" si="274"/>
        <v>0</v>
      </c>
      <c r="CC127" s="409" t="str">
        <f t="shared" si="275"/>
        <v>#</v>
      </c>
      <c r="CD127" s="409" t="str">
        <f t="shared" si="276"/>
        <v>#</v>
      </c>
      <c r="CE127" s="409" t="str">
        <f t="shared" si="277"/>
        <v>#</v>
      </c>
      <c r="CF127" s="409" t="str">
        <f t="shared" si="278"/>
        <v>#</v>
      </c>
      <c r="CG127" s="409" t="str">
        <f t="shared" si="279"/>
        <v>#</v>
      </c>
      <c r="CH127" s="409">
        <f t="shared" si="280"/>
        <v>0</v>
      </c>
      <c r="CI127" s="7"/>
      <c r="CJ127" s="7"/>
      <c r="CK127" s="409" t="str">
        <f t="shared" si="299"/>
        <v> </v>
      </c>
      <c r="CL127" s="409" t="str">
        <f t="shared" si="300"/>
        <v> </v>
      </c>
      <c r="CM127" s="409" t="str">
        <f t="shared" si="301"/>
        <v> </v>
      </c>
      <c r="CN127" s="409" t="str">
        <f t="shared" si="302"/>
        <v> </v>
      </c>
      <c r="CO127" s="409" t="str">
        <f t="shared" si="303"/>
        <v> </v>
      </c>
      <c r="CP127" s="409" t="str">
        <f t="shared" si="304"/>
        <v> </v>
      </c>
      <c r="CQ127" s="409" t="str">
        <f t="shared" si="305"/>
        <v> </v>
      </c>
      <c r="CR127" s="409" t="str">
        <f t="shared" si="306"/>
        <v> </v>
      </c>
      <c r="CS127" s="409"/>
      <c r="CT127" s="409">
        <f t="shared" si="281"/>
        <v>0</v>
      </c>
      <c r="CU127" s="409">
        <f t="shared" si="282"/>
        <v>120</v>
      </c>
      <c r="CV127" s="372" t="str">
        <f t="shared" si="283"/>
        <v>24IT0122</v>
      </c>
      <c r="CW127" s="432" t="str">
        <f t="shared" si="284"/>
        <v>R ADHISAYA</v>
      </c>
      <c r="CX127" s="433" t="str">
        <f t="shared" si="234"/>
        <v>        </v>
      </c>
      <c r="CY127" s="409">
        <f t="shared" si="285"/>
        <v>0</v>
      </c>
      <c r="CZ127" s="7"/>
      <c r="DA127" s="409" t="str">
        <f t="shared" si="286"/>
        <v>#</v>
      </c>
      <c r="DB127" s="409">
        <f t="shared" si="287"/>
        <v>0</v>
      </c>
      <c r="DC127" s="7"/>
      <c r="DD127" s="7"/>
      <c r="DE127" s="7"/>
    </row>
    <row r="128" ht="24.75" customHeight="1" spans="1:109">
      <c r="A128" s="413">
        <v>121</v>
      </c>
      <c r="B128" s="790" t="s">
        <v>306</v>
      </c>
      <c r="C128" s="791" t="s">
        <v>307</v>
      </c>
      <c r="D128" s="815" t="s">
        <v>41</v>
      </c>
      <c r="E128" s="815" t="s">
        <v>54</v>
      </c>
      <c r="F128" s="810"/>
      <c r="G128" s="792" t="s">
        <v>58</v>
      </c>
      <c r="H128" s="793" t="s">
        <v>59</v>
      </c>
      <c r="I128" s="793" t="s">
        <v>60</v>
      </c>
      <c r="J128" s="793" t="s">
        <v>60</v>
      </c>
      <c r="K128" s="793" t="s">
        <v>61</v>
      </c>
      <c r="L128" s="793" t="s">
        <v>59</v>
      </c>
      <c r="M128" s="793" t="s">
        <v>58</v>
      </c>
      <c r="N128" s="807" t="s">
        <v>59</v>
      </c>
      <c r="O128" s="804">
        <f t="shared" si="214"/>
        <v>0</v>
      </c>
      <c r="P128" s="421"/>
      <c r="Q128" s="423">
        <f t="shared" si="235"/>
        <v>23</v>
      </c>
      <c r="R128" s="794">
        <v>8.04</v>
      </c>
      <c r="S128" s="425"/>
      <c r="T128" s="426"/>
      <c r="U128" s="427"/>
      <c r="V128" s="428" t="s">
        <v>62</v>
      </c>
      <c r="W128" s="429">
        <f t="shared" si="288"/>
        <v>10</v>
      </c>
      <c r="X128" s="429">
        <f t="shared" si="289"/>
        <v>7</v>
      </c>
      <c r="Y128" s="429">
        <f t="shared" si="290"/>
        <v>9</v>
      </c>
      <c r="Z128" s="429">
        <f t="shared" si="291"/>
        <v>9</v>
      </c>
      <c r="AA128" s="429">
        <f t="shared" si="292"/>
        <v>8</v>
      </c>
      <c r="AB128" s="429">
        <f t="shared" si="293"/>
        <v>7</v>
      </c>
      <c r="AC128" s="429">
        <f t="shared" si="294"/>
        <v>10</v>
      </c>
      <c r="AD128" s="429">
        <f t="shared" si="295"/>
        <v>7</v>
      </c>
      <c r="AE128" s="429"/>
      <c r="AF128" s="429"/>
      <c r="AG128" s="430">
        <f t="shared" si="296"/>
        <v>192</v>
      </c>
      <c r="AH128" s="430">
        <f t="shared" si="297"/>
        <v>23</v>
      </c>
      <c r="AI128" s="431">
        <f t="shared" si="236"/>
        <v>8.34782608695652</v>
      </c>
      <c r="AJ128" s="408" t="str">
        <f t="shared" si="298"/>
        <v>P</v>
      </c>
      <c r="AK128" s="408">
        <f t="shared" si="237"/>
        <v>0</v>
      </c>
      <c r="AL128" s="408">
        <f t="shared" si="238"/>
        <v>0</v>
      </c>
      <c r="AM128" s="408">
        <f t="shared" si="239"/>
        <v>0</v>
      </c>
      <c r="AN128" s="408">
        <f t="shared" si="240"/>
        <v>0</v>
      </c>
      <c r="AO128" s="408">
        <f t="shared" si="241"/>
        <v>0</v>
      </c>
      <c r="AP128" s="408">
        <f t="shared" si="242"/>
        <v>0</v>
      </c>
      <c r="AQ128" s="408">
        <f t="shared" si="243"/>
        <v>1</v>
      </c>
      <c r="AR128" s="6"/>
      <c r="AS128" s="408">
        <f t="shared" si="244"/>
        <v>0</v>
      </c>
      <c r="AT128" s="408">
        <f t="shared" si="245"/>
        <v>0</v>
      </c>
      <c r="AU128" s="408">
        <f t="shared" si="246"/>
        <v>0</v>
      </c>
      <c r="AV128" s="408">
        <f t="shared" si="247"/>
        <v>0</v>
      </c>
      <c r="AW128" s="408">
        <f t="shared" si="248"/>
        <v>0</v>
      </c>
      <c r="AX128" s="408">
        <f t="shared" si="249"/>
        <v>0</v>
      </c>
      <c r="AY128" s="408" t="str">
        <f t="shared" si="250"/>
        <v>P</v>
      </c>
      <c r="AZ128" s="409" t="str">
        <f t="shared" si="251"/>
        <v>HM</v>
      </c>
      <c r="BA128" s="409" t="str">
        <f t="shared" si="252"/>
        <v>HMT</v>
      </c>
      <c r="BB128" s="409" t="str">
        <f t="shared" si="253"/>
        <v>P</v>
      </c>
      <c r="BC128" s="409" t="str">
        <f t="shared" si="254"/>
        <v>#</v>
      </c>
      <c r="BD128" s="409" t="str">
        <f t="shared" si="255"/>
        <v>#</v>
      </c>
      <c r="BE128" s="409" t="str">
        <f t="shared" si="256"/>
        <v>#</v>
      </c>
      <c r="BF128" s="409"/>
      <c r="BG128" s="409">
        <f t="shared" si="257"/>
        <v>0</v>
      </c>
      <c r="BH128" s="409" t="str">
        <f t="shared" si="258"/>
        <v>#</v>
      </c>
      <c r="BI128" s="409" t="str">
        <f t="shared" si="259"/>
        <v>#</v>
      </c>
      <c r="BJ128" s="409" t="str">
        <f t="shared" si="260"/>
        <v>#</v>
      </c>
      <c r="BK128" s="409">
        <f t="shared" si="261"/>
        <v>0</v>
      </c>
      <c r="BL128" s="409" t="str">
        <f t="shared" si="262"/>
        <v>#</v>
      </c>
      <c r="BM128" s="7"/>
      <c r="BN128" s="7"/>
      <c r="BO128" s="7"/>
      <c r="BP128" s="409" t="str">
        <f t="shared" si="263"/>
        <v>P</v>
      </c>
      <c r="BQ128" s="409" t="str">
        <f t="shared" si="264"/>
        <v>#</v>
      </c>
      <c r="BR128" s="409" t="str">
        <f t="shared" si="265"/>
        <v>#</v>
      </c>
      <c r="BS128" s="409" t="str">
        <f t="shared" si="266"/>
        <v>#</v>
      </c>
      <c r="BT128" s="409" t="str">
        <f t="shared" si="267"/>
        <v>#</v>
      </c>
      <c r="BU128" s="409" t="str">
        <f t="shared" si="268"/>
        <v>#</v>
      </c>
      <c r="BV128" s="409" t="str">
        <f t="shared" si="269"/>
        <v>#</v>
      </c>
      <c r="BW128" s="409" t="str">
        <f t="shared" si="270"/>
        <v>#</v>
      </c>
      <c r="BX128" s="409"/>
      <c r="BY128" s="409">
        <f t="shared" si="271"/>
        <v>0</v>
      </c>
      <c r="BZ128" s="409" t="str">
        <f t="shared" si="272"/>
        <v>#</v>
      </c>
      <c r="CA128" s="409" t="str">
        <f t="shared" si="273"/>
        <v>#</v>
      </c>
      <c r="CB128" s="409" t="str">
        <f t="shared" si="274"/>
        <v>#</v>
      </c>
      <c r="CC128" s="409" t="str">
        <f t="shared" si="275"/>
        <v>#</v>
      </c>
      <c r="CD128" s="409" t="str">
        <f t="shared" si="276"/>
        <v>#</v>
      </c>
      <c r="CE128" s="409" t="str">
        <f t="shared" si="277"/>
        <v>#</v>
      </c>
      <c r="CF128" s="409" t="str">
        <f t="shared" si="278"/>
        <v>#</v>
      </c>
      <c r="CG128" s="409">
        <f t="shared" si="279"/>
        <v>0</v>
      </c>
      <c r="CH128" s="409" t="str">
        <f t="shared" si="280"/>
        <v>#</v>
      </c>
      <c r="CI128" s="7"/>
      <c r="CJ128" s="7"/>
      <c r="CK128" s="409" t="str">
        <f t="shared" si="299"/>
        <v> </v>
      </c>
      <c r="CL128" s="409" t="str">
        <f t="shared" si="300"/>
        <v> </v>
      </c>
      <c r="CM128" s="409" t="str">
        <f t="shared" si="301"/>
        <v> </v>
      </c>
      <c r="CN128" s="409" t="str">
        <f t="shared" si="302"/>
        <v> </v>
      </c>
      <c r="CO128" s="409" t="str">
        <f t="shared" si="303"/>
        <v> </v>
      </c>
      <c r="CP128" s="409" t="str">
        <f t="shared" si="304"/>
        <v> </v>
      </c>
      <c r="CQ128" s="409" t="str">
        <f t="shared" si="305"/>
        <v> </v>
      </c>
      <c r="CR128" s="409" t="str">
        <f t="shared" si="306"/>
        <v> </v>
      </c>
      <c r="CS128" s="409"/>
      <c r="CT128" s="409">
        <f t="shared" si="281"/>
        <v>0</v>
      </c>
      <c r="CU128" s="409">
        <f t="shared" si="282"/>
        <v>121</v>
      </c>
      <c r="CV128" s="372" t="str">
        <f t="shared" si="283"/>
        <v>24IT0123</v>
      </c>
      <c r="CW128" s="432" t="str">
        <f t="shared" si="284"/>
        <v>RAJA T</v>
      </c>
      <c r="CX128" s="433" t="str">
        <f t="shared" si="234"/>
        <v>        </v>
      </c>
      <c r="CY128" s="409">
        <f t="shared" si="285"/>
        <v>0</v>
      </c>
      <c r="CZ128" s="7"/>
      <c r="DA128" s="409">
        <f t="shared" si="286"/>
        <v>0</v>
      </c>
      <c r="DB128" s="409" t="str">
        <f t="shared" si="287"/>
        <v>#</v>
      </c>
      <c r="DC128" s="7"/>
      <c r="DD128" s="7"/>
      <c r="DE128" s="7"/>
    </row>
    <row r="129" ht="24.75" customHeight="1" spans="1:109">
      <c r="A129" s="413">
        <v>122</v>
      </c>
      <c r="B129" s="790" t="s">
        <v>308</v>
      </c>
      <c r="C129" s="791" t="s">
        <v>309</v>
      </c>
      <c r="D129" s="799" t="s">
        <v>42</v>
      </c>
      <c r="E129" s="799" t="s">
        <v>55</v>
      </c>
      <c r="F129" s="810"/>
      <c r="G129" s="792" t="s">
        <v>58</v>
      </c>
      <c r="H129" s="793" t="s">
        <v>61</v>
      </c>
      <c r="I129" s="793" t="s">
        <v>60</v>
      </c>
      <c r="J129" s="793" t="s">
        <v>58</v>
      </c>
      <c r="K129" s="793" t="s">
        <v>60</v>
      </c>
      <c r="L129" s="793" t="s">
        <v>61</v>
      </c>
      <c r="M129" s="793" t="s">
        <v>58</v>
      </c>
      <c r="N129" s="807" t="s">
        <v>59</v>
      </c>
      <c r="O129" s="804">
        <f t="shared" si="214"/>
        <v>0</v>
      </c>
      <c r="P129" s="421"/>
      <c r="Q129" s="423">
        <f t="shared" si="235"/>
        <v>23</v>
      </c>
      <c r="R129" s="795">
        <v>8.64</v>
      </c>
      <c r="S129" s="425"/>
      <c r="T129" s="426"/>
      <c r="U129" s="427"/>
      <c r="V129" s="428" t="s">
        <v>62</v>
      </c>
      <c r="W129" s="429">
        <f t="shared" si="288"/>
        <v>10</v>
      </c>
      <c r="X129" s="429">
        <f t="shared" si="289"/>
        <v>8</v>
      </c>
      <c r="Y129" s="429">
        <f t="shared" si="290"/>
        <v>9</v>
      </c>
      <c r="Z129" s="429">
        <f t="shared" si="291"/>
        <v>10</v>
      </c>
      <c r="AA129" s="429">
        <f t="shared" si="292"/>
        <v>9</v>
      </c>
      <c r="AB129" s="429">
        <f t="shared" si="293"/>
        <v>8</v>
      </c>
      <c r="AC129" s="429">
        <f t="shared" si="294"/>
        <v>10</v>
      </c>
      <c r="AD129" s="429">
        <f t="shared" si="295"/>
        <v>7</v>
      </c>
      <c r="AE129" s="429"/>
      <c r="AF129" s="429"/>
      <c r="AG129" s="430">
        <f t="shared" si="296"/>
        <v>204</v>
      </c>
      <c r="AH129" s="430">
        <f t="shared" si="297"/>
        <v>23</v>
      </c>
      <c r="AI129" s="431">
        <f t="shared" si="236"/>
        <v>8.8695652173913</v>
      </c>
      <c r="AJ129" s="408" t="str">
        <f t="shared" si="298"/>
        <v>P</v>
      </c>
      <c r="AK129" s="408">
        <f t="shared" si="237"/>
        <v>0</v>
      </c>
      <c r="AL129" s="408">
        <f t="shared" si="238"/>
        <v>0</v>
      </c>
      <c r="AM129" s="408">
        <f t="shared" si="239"/>
        <v>0</v>
      </c>
      <c r="AN129" s="408">
        <f t="shared" si="240"/>
        <v>0</v>
      </c>
      <c r="AO129" s="408">
        <f t="shared" si="241"/>
        <v>0</v>
      </c>
      <c r="AP129" s="408">
        <f t="shared" si="242"/>
        <v>0</v>
      </c>
      <c r="AQ129" s="408">
        <f t="shared" si="243"/>
        <v>1</v>
      </c>
      <c r="AR129" s="6"/>
      <c r="AS129" s="408">
        <f t="shared" si="244"/>
        <v>0</v>
      </c>
      <c r="AT129" s="408">
        <f t="shared" si="245"/>
        <v>0</v>
      </c>
      <c r="AU129" s="408">
        <f t="shared" si="246"/>
        <v>0</v>
      </c>
      <c r="AV129" s="408">
        <f t="shared" si="247"/>
        <v>0</v>
      </c>
      <c r="AW129" s="408">
        <f t="shared" si="248"/>
        <v>0</v>
      </c>
      <c r="AX129" s="408">
        <f t="shared" si="249"/>
        <v>0</v>
      </c>
      <c r="AY129" s="408" t="str">
        <f t="shared" si="250"/>
        <v>P</v>
      </c>
      <c r="AZ129" s="409" t="str">
        <f t="shared" si="251"/>
        <v>DF</v>
      </c>
      <c r="BA129" s="409" t="str">
        <f t="shared" si="252"/>
        <v>DFT</v>
      </c>
      <c r="BB129" s="409" t="str">
        <f t="shared" si="253"/>
        <v>#</v>
      </c>
      <c r="BC129" s="409" t="str">
        <f t="shared" si="254"/>
        <v>#</v>
      </c>
      <c r="BD129" s="409" t="str">
        <f t="shared" si="255"/>
        <v>#</v>
      </c>
      <c r="BE129" s="409" t="str">
        <f t="shared" si="256"/>
        <v>P</v>
      </c>
      <c r="BF129" s="409"/>
      <c r="BG129" s="409" t="str">
        <f t="shared" si="257"/>
        <v>#</v>
      </c>
      <c r="BH129" s="409" t="str">
        <f t="shared" si="258"/>
        <v>#</v>
      </c>
      <c r="BI129" s="409" t="str">
        <f t="shared" si="259"/>
        <v>#</v>
      </c>
      <c r="BJ129" s="409">
        <f t="shared" si="260"/>
        <v>0</v>
      </c>
      <c r="BK129" s="409" t="str">
        <f t="shared" si="261"/>
        <v>#</v>
      </c>
      <c r="BL129" s="409">
        <f t="shared" si="262"/>
        <v>0</v>
      </c>
      <c r="BM129" s="7"/>
      <c r="BN129" s="7"/>
      <c r="BO129" s="7"/>
      <c r="BP129" s="409" t="str">
        <f t="shared" si="263"/>
        <v>#</v>
      </c>
      <c r="BQ129" s="409" t="str">
        <f t="shared" si="264"/>
        <v>#</v>
      </c>
      <c r="BR129" s="409" t="str">
        <f t="shared" si="265"/>
        <v>#</v>
      </c>
      <c r="BS129" s="409" t="str">
        <f t="shared" si="266"/>
        <v>P</v>
      </c>
      <c r="BT129" s="409" t="str">
        <f t="shared" si="267"/>
        <v>#</v>
      </c>
      <c r="BU129" s="409" t="str">
        <f t="shared" si="268"/>
        <v>#</v>
      </c>
      <c r="BV129" s="409" t="str">
        <f t="shared" si="269"/>
        <v>#</v>
      </c>
      <c r="BW129" s="409" t="str">
        <f t="shared" si="270"/>
        <v>#</v>
      </c>
      <c r="BX129" s="409"/>
      <c r="BY129" s="409" t="str">
        <f t="shared" si="271"/>
        <v>#</v>
      </c>
      <c r="BZ129" s="409" t="str">
        <f t="shared" si="272"/>
        <v>#</v>
      </c>
      <c r="CA129" s="409" t="str">
        <f t="shared" si="273"/>
        <v>#</v>
      </c>
      <c r="CB129" s="409">
        <f t="shared" si="274"/>
        <v>0</v>
      </c>
      <c r="CC129" s="409" t="str">
        <f t="shared" si="275"/>
        <v>#</v>
      </c>
      <c r="CD129" s="409" t="str">
        <f t="shared" si="276"/>
        <v>#</v>
      </c>
      <c r="CE129" s="409" t="str">
        <f t="shared" si="277"/>
        <v>#</v>
      </c>
      <c r="CF129" s="409" t="str">
        <f t="shared" si="278"/>
        <v>#</v>
      </c>
      <c r="CG129" s="409" t="str">
        <f t="shared" si="279"/>
        <v>#</v>
      </c>
      <c r="CH129" s="409">
        <f t="shared" si="280"/>
        <v>0</v>
      </c>
      <c r="CI129" s="7"/>
      <c r="CJ129" s="7"/>
      <c r="CK129" s="409" t="str">
        <f t="shared" si="299"/>
        <v> </v>
      </c>
      <c r="CL129" s="409" t="str">
        <f t="shared" si="300"/>
        <v> </v>
      </c>
      <c r="CM129" s="409" t="str">
        <f t="shared" si="301"/>
        <v> </v>
      </c>
      <c r="CN129" s="409" t="str">
        <f t="shared" si="302"/>
        <v> </v>
      </c>
      <c r="CO129" s="409" t="str">
        <f t="shared" si="303"/>
        <v> </v>
      </c>
      <c r="CP129" s="409" t="str">
        <f t="shared" si="304"/>
        <v> </v>
      </c>
      <c r="CQ129" s="409" t="str">
        <f t="shared" si="305"/>
        <v> </v>
      </c>
      <c r="CR129" s="409" t="str">
        <f t="shared" si="306"/>
        <v> </v>
      </c>
      <c r="CS129" s="409"/>
      <c r="CT129" s="409">
        <f t="shared" si="281"/>
        <v>0</v>
      </c>
      <c r="CU129" s="409">
        <f t="shared" si="282"/>
        <v>122</v>
      </c>
      <c r="CV129" s="372" t="str">
        <f t="shared" si="283"/>
        <v>24IT0124</v>
      </c>
      <c r="CW129" s="432" t="str">
        <f t="shared" si="284"/>
        <v>RAKSHITHA V</v>
      </c>
      <c r="CX129" s="433" t="str">
        <f t="shared" si="234"/>
        <v>        </v>
      </c>
      <c r="CY129" s="409">
        <f t="shared" si="285"/>
        <v>0</v>
      </c>
      <c r="CZ129" s="7"/>
      <c r="DA129" s="409" t="str">
        <f t="shared" si="286"/>
        <v>#</v>
      </c>
      <c r="DB129" s="409">
        <f t="shared" si="287"/>
        <v>0</v>
      </c>
      <c r="DC129" s="7"/>
      <c r="DD129" s="7"/>
      <c r="DE129" s="7"/>
    </row>
    <row r="130" ht="24.75" customHeight="1" spans="1:109">
      <c r="A130" s="413">
        <v>123</v>
      </c>
      <c r="B130" s="790" t="s">
        <v>310</v>
      </c>
      <c r="C130" s="791" t="s">
        <v>311</v>
      </c>
      <c r="D130" s="800" t="s">
        <v>41</v>
      </c>
      <c r="E130" s="816" t="s">
        <v>55</v>
      </c>
      <c r="F130" s="810"/>
      <c r="G130" s="792" t="s">
        <v>58</v>
      </c>
      <c r="H130" s="793" t="s">
        <v>59</v>
      </c>
      <c r="I130" s="793" t="s">
        <v>58</v>
      </c>
      <c r="J130" s="793" t="s">
        <v>58</v>
      </c>
      <c r="K130" s="793" t="s">
        <v>58</v>
      </c>
      <c r="L130" s="793" t="s">
        <v>61</v>
      </c>
      <c r="M130" s="793" t="s">
        <v>58</v>
      </c>
      <c r="N130" s="807" t="s">
        <v>59</v>
      </c>
      <c r="O130" s="804">
        <f t="shared" si="214"/>
        <v>0</v>
      </c>
      <c r="P130" s="421"/>
      <c r="Q130" s="423">
        <f t="shared" si="235"/>
        <v>23</v>
      </c>
      <c r="R130" s="795">
        <v>8.84</v>
      </c>
      <c r="S130" s="425"/>
      <c r="T130" s="426"/>
      <c r="U130" s="427"/>
      <c r="V130" s="428" t="s">
        <v>62</v>
      </c>
      <c r="W130" s="429">
        <f t="shared" si="288"/>
        <v>10</v>
      </c>
      <c r="X130" s="429">
        <f t="shared" si="289"/>
        <v>7</v>
      </c>
      <c r="Y130" s="429">
        <f t="shared" si="290"/>
        <v>10</v>
      </c>
      <c r="Z130" s="429">
        <f t="shared" si="291"/>
        <v>10</v>
      </c>
      <c r="AA130" s="429">
        <f t="shared" si="292"/>
        <v>10</v>
      </c>
      <c r="AB130" s="429">
        <f t="shared" si="293"/>
        <v>8</v>
      </c>
      <c r="AC130" s="429">
        <f t="shared" si="294"/>
        <v>10</v>
      </c>
      <c r="AD130" s="429">
        <f t="shared" si="295"/>
        <v>7</v>
      </c>
      <c r="AE130" s="429"/>
      <c r="AF130" s="429"/>
      <c r="AG130" s="430">
        <f t="shared" si="296"/>
        <v>207</v>
      </c>
      <c r="AH130" s="430">
        <f t="shared" si="297"/>
        <v>23</v>
      </c>
      <c r="AI130" s="431">
        <f t="shared" si="236"/>
        <v>9</v>
      </c>
      <c r="AJ130" s="408" t="str">
        <f t="shared" si="298"/>
        <v>P</v>
      </c>
      <c r="AK130" s="408">
        <f t="shared" si="237"/>
        <v>0</v>
      </c>
      <c r="AL130" s="408">
        <f t="shared" si="238"/>
        <v>0</v>
      </c>
      <c r="AM130" s="408">
        <f t="shared" si="239"/>
        <v>0</v>
      </c>
      <c r="AN130" s="408">
        <f t="shared" si="240"/>
        <v>0</v>
      </c>
      <c r="AO130" s="408">
        <f t="shared" si="241"/>
        <v>0</v>
      </c>
      <c r="AP130" s="408">
        <f t="shared" si="242"/>
        <v>0</v>
      </c>
      <c r="AQ130" s="408">
        <f t="shared" si="243"/>
        <v>1</v>
      </c>
      <c r="AR130" s="6"/>
      <c r="AS130" s="408">
        <f t="shared" si="244"/>
        <v>0</v>
      </c>
      <c r="AT130" s="408">
        <f t="shared" si="245"/>
        <v>0</v>
      </c>
      <c r="AU130" s="408">
        <f t="shared" si="246"/>
        <v>0</v>
      </c>
      <c r="AV130" s="408">
        <f t="shared" si="247"/>
        <v>0</v>
      </c>
      <c r="AW130" s="408">
        <f t="shared" si="248"/>
        <v>0</v>
      </c>
      <c r="AX130" s="408">
        <f t="shared" si="249"/>
        <v>0</v>
      </c>
      <c r="AY130" s="408" t="str">
        <f t="shared" si="250"/>
        <v>P</v>
      </c>
      <c r="AZ130" s="409" t="str">
        <f t="shared" si="251"/>
        <v>DM</v>
      </c>
      <c r="BA130" s="409" t="str">
        <f t="shared" si="252"/>
        <v>DMT</v>
      </c>
      <c r="BB130" s="409" t="str">
        <f t="shared" si="253"/>
        <v>#</v>
      </c>
      <c r="BC130" s="409" t="str">
        <f t="shared" si="254"/>
        <v>#</v>
      </c>
      <c r="BD130" s="409" t="str">
        <f t="shared" si="255"/>
        <v>P</v>
      </c>
      <c r="BE130" s="409" t="str">
        <f t="shared" si="256"/>
        <v>#</v>
      </c>
      <c r="BF130" s="409"/>
      <c r="BG130" s="409" t="str">
        <f t="shared" si="257"/>
        <v>#</v>
      </c>
      <c r="BH130" s="409" t="str">
        <f t="shared" si="258"/>
        <v>#</v>
      </c>
      <c r="BI130" s="409">
        <f t="shared" si="259"/>
        <v>0</v>
      </c>
      <c r="BJ130" s="409" t="str">
        <f t="shared" si="260"/>
        <v>#</v>
      </c>
      <c r="BK130" s="409">
        <f t="shared" si="261"/>
        <v>0</v>
      </c>
      <c r="BL130" s="409" t="str">
        <f t="shared" si="262"/>
        <v>#</v>
      </c>
      <c r="BM130" s="7"/>
      <c r="BN130" s="7"/>
      <c r="BO130" s="7"/>
      <c r="BP130" s="409" t="str">
        <f t="shared" si="263"/>
        <v>#</v>
      </c>
      <c r="BQ130" s="409" t="str">
        <f t="shared" si="264"/>
        <v>#</v>
      </c>
      <c r="BR130" s="409" t="str">
        <f t="shared" si="265"/>
        <v>P</v>
      </c>
      <c r="BS130" s="409" t="str">
        <f t="shared" si="266"/>
        <v>#</v>
      </c>
      <c r="BT130" s="409" t="str">
        <f t="shared" si="267"/>
        <v>#</v>
      </c>
      <c r="BU130" s="409" t="str">
        <f t="shared" si="268"/>
        <v>#</v>
      </c>
      <c r="BV130" s="409" t="str">
        <f t="shared" si="269"/>
        <v>#</v>
      </c>
      <c r="BW130" s="409" t="str">
        <f t="shared" si="270"/>
        <v>#</v>
      </c>
      <c r="BX130" s="409"/>
      <c r="BY130" s="409" t="str">
        <f t="shared" si="271"/>
        <v>#</v>
      </c>
      <c r="BZ130" s="409" t="str">
        <f t="shared" si="272"/>
        <v>#</v>
      </c>
      <c r="CA130" s="409">
        <f t="shared" si="273"/>
        <v>0</v>
      </c>
      <c r="CB130" s="409" t="str">
        <f t="shared" si="274"/>
        <v>#</v>
      </c>
      <c r="CC130" s="409" t="str">
        <f t="shared" si="275"/>
        <v>#</v>
      </c>
      <c r="CD130" s="409" t="str">
        <f t="shared" si="276"/>
        <v>#</v>
      </c>
      <c r="CE130" s="409" t="str">
        <f t="shared" si="277"/>
        <v>#</v>
      </c>
      <c r="CF130" s="409" t="str">
        <f t="shared" si="278"/>
        <v>#</v>
      </c>
      <c r="CG130" s="409">
        <f t="shared" si="279"/>
        <v>0</v>
      </c>
      <c r="CH130" s="409" t="str">
        <f t="shared" si="280"/>
        <v>#</v>
      </c>
      <c r="CI130" s="7"/>
      <c r="CJ130" s="7"/>
      <c r="CK130" s="409" t="str">
        <f t="shared" si="299"/>
        <v> </v>
      </c>
      <c r="CL130" s="409" t="str">
        <f t="shared" si="300"/>
        <v> </v>
      </c>
      <c r="CM130" s="409" t="str">
        <f t="shared" si="301"/>
        <v> </v>
      </c>
      <c r="CN130" s="409" t="str">
        <f t="shared" si="302"/>
        <v> </v>
      </c>
      <c r="CO130" s="409" t="str">
        <f t="shared" si="303"/>
        <v> </v>
      </c>
      <c r="CP130" s="409" t="str">
        <f t="shared" si="304"/>
        <v> </v>
      </c>
      <c r="CQ130" s="409" t="str">
        <f t="shared" si="305"/>
        <v> </v>
      </c>
      <c r="CR130" s="409" t="str">
        <f t="shared" si="306"/>
        <v> </v>
      </c>
      <c r="CS130" s="409"/>
      <c r="CT130" s="409">
        <f t="shared" si="281"/>
        <v>0</v>
      </c>
      <c r="CU130" s="409">
        <f t="shared" si="282"/>
        <v>123</v>
      </c>
      <c r="CV130" s="372" t="str">
        <f t="shared" si="283"/>
        <v>24IT0125</v>
      </c>
      <c r="CW130" s="432" t="str">
        <f t="shared" si="284"/>
        <v>RAMPRASANNA M</v>
      </c>
      <c r="CX130" s="433" t="str">
        <f t="shared" si="234"/>
        <v>        </v>
      </c>
      <c r="CY130" s="409">
        <f t="shared" si="285"/>
        <v>0</v>
      </c>
      <c r="CZ130" s="7"/>
      <c r="DA130" s="409" t="str">
        <f t="shared" si="286"/>
        <v>#</v>
      </c>
      <c r="DB130" s="409">
        <f t="shared" si="287"/>
        <v>0</v>
      </c>
      <c r="DC130" s="7"/>
      <c r="DD130" s="7"/>
      <c r="DE130" s="7"/>
    </row>
    <row r="131" ht="24.75" customHeight="1" spans="1:109">
      <c r="A131" s="413">
        <v>124</v>
      </c>
      <c r="B131" s="790" t="s">
        <v>312</v>
      </c>
      <c r="C131" s="791" t="s">
        <v>313</v>
      </c>
      <c r="D131" s="787" t="s">
        <v>41</v>
      </c>
      <c r="E131" s="787" t="s">
        <v>55</v>
      </c>
      <c r="F131" s="810"/>
      <c r="G131" s="792" t="s">
        <v>58</v>
      </c>
      <c r="H131" s="793" t="s">
        <v>59</v>
      </c>
      <c r="I131" s="793" t="s">
        <v>61</v>
      </c>
      <c r="J131" s="793" t="s">
        <v>60</v>
      </c>
      <c r="K131" s="793" t="s">
        <v>59</v>
      </c>
      <c r="L131" s="793" t="s">
        <v>59</v>
      </c>
      <c r="M131" s="793" t="s">
        <v>58</v>
      </c>
      <c r="N131" s="807" t="s">
        <v>59</v>
      </c>
      <c r="O131" s="804">
        <f t="shared" si="214"/>
        <v>0</v>
      </c>
      <c r="P131" s="421"/>
      <c r="Q131" s="423">
        <f t="shared" si="235"/>
        <v>23</v>
      </c>
      <c r="R131" s="794">
        <v>7.72</v>
      </c>
      <c r="S131" s="425"/>
      <c r="T131" s="426"/>
      <c r="U131" s="427"/>
      <c r="V131" s="428" t="s">
        <v>62</v>
      </c>
      <c r="W131" s="429">
        <f t="shared" si="288"/>
        <v>10</v>
      </c>
      <c r="X131" s="429">
        <f t="shared" si="289"/>
        <v>7</v>
      </c>
      <c r="Y131" s="429">
        <f t="shared" si="290"/>
        <v>8</v>
      </c>
      <c r="Z131" s="429">
        <f t="shared" si="291"/>
        <v>9</v>
      </c>
      <c r="AA131" s="429">
        <f t="shared" si="292"/>
        <v>7</v>
      </c>
      <c r="AB131" s="429">
        <f t="shared" si="293"/>
        <v>7</v>
      </c>
      <c r="AC131" s="429">
        <f t="shared" si="294"/>
        <v>10</v>
      </c>
      <c r="AD131" s="429">
        <f t="shared" si="295"/>
        <v>7</v>
      </c>
      <c r="AE131" s="429"/>
      <c r="AF131" s="429"/>
      <c r="AG131" s="430">
        <f t="shared" si="296"/>
        <v>185</v>
      </c>
      <c r="AH131" s="430">
        <f t="shared" si="297"/>
        <v>23</v>
      </c>
      <c r="AI131" s="431">
        <f t="shared" si="236"/>
        <v>8.04347826086956</v>
      </c>
      <c r="AJ131" s="408" t="str">
        <f t="shared" si="298"/>
        <v>P</v>
      </c>
      <c r="AK131" s="408">
        <f t="shared" si="237"/>
        <v>0</v>
      </c>
      <c r="AL131" s="408">
        <f t="shared" si="238"/>
        <v>0</v>
      </c>
      <c r="AM131" s="408">
        <f t="shared" si="239"/>
        <v>0</v>
      </c>
      <c r="AN131" s="408">
        <f t="shared" si="240"/>
        <v>0</v>
      </c>
      <c r="AO131" s="408">
        <f t="shared" si="241"/>
        <v>0</v>
      </c>
      <c r="AP131" s="408">
        <f t="shared" si="242"/>
        <v>0</v>
      </c>
      <c r="AQ131" s="408">
        <f t="shared" si="243"/>
        <v>1</v>
      </c>
      <c r="AR131" s="6"/>
      <c r="AS131" s="408">
        <f t="shared" si="244"/>
        <v>0</v>
      </c>
      <c r="AT131" s="408">
        <f t="shared" si="245"/>
        <v>0</v>
      </c>
      <c r="AU131" s="408">
        <f t="shared" si="246"/>
        <v>0</v>
      </c>
      <c r="AV131" s="408">
        <f t="shared" si="247"/>
        <v>0</v>
      </c>
      <c r="AW131" s="408">
        <f t="shared" si="248"/>
        <v>0</v>
      </c>
      <c r="AX131" s="408">
        <f t="shared" si="249"/>
        <v>0</v>
      </c>
      <c r="AY131" s="408" t="str">
        <f t="shared" si="250"/>
        <v>P</v>
      </c>
      <c r="AZ131" s="409" t="str">
        <f t="shared" si="251"/>
        <v>DM</v>
      </c>
      <c r="BA131" s="409" t="str">
        <f t="shared" si="252"/>
        <v>DMT</v>
      </c>
      <c r="BB131" s="409" t="str">
        <f t="shared" si="253"/>
        <v>#</v>
      </c>
      <c r="BC131" s="409" t="str">
        <f t="shared" si="254"/>
        <v>#</v>
      </c>
      <c r="BD131" s="409" t="str">
        <f t="shared" si="255"/>
        <v>P</v>
      </c>
      <c r="BE131" s="409" t="str">
        <f t="shared" si="256"/>
        <v>#</v>
      </c>
      <c r="BF131" s="409"/>
      <c r="BG131" s="409" t="str">
        <f t="shared" si="257"/>
        <v>#</v>
      </c>
      <c r="BH131" s="409" t="str">
        <f t="shared" si="258"/>
        <v>#</v>
      </c>
      <c r="BI131" s="409">
        <f t="shared" si="259"/>
        <v>0</v>
      </c>
      <c r="BJ131" s="409" t="str">
        <f t="shared" si="260"/>
        <v>#</v>
      </c>
      <c r="BK131" s="409">
        <f t="shared" si="261"/>
        <v>0</v>
      </c>
      <c r="BL131" s="409" t="str">
        <f t="shared" si="262"/>
        <v>#</v>
      </c>
      <c r="BM131" s="7"/>
      <c r="BN131" s="7"/>
      <c r="BO131" s="7"/>
      <c r="BP131" s="409" t="str">
        <f t="shared" si="263"/>
        <v>#</v>
      </c>
      <c r="BQ131" s="409" t="str">
        <f t="shared" si="264"/>
        <v>#</v>
      </c>
      <c r="BR131" s="409" t="str">
        <f t="shared" si="265"/>
        <v>P</v>
      </c>
      <c r="BS131" s="409" t="str">
        <f t="shared" si="266"/>
        <v>#</v>
      </c>
      <c r="BT131" s="409" t="str">
        <f t="shared" si="267"/>
        <v>#</v>
      </c>
      <c r="BU131" s="409" t="str">
        <f t="shared" si="268"/>
        <v>#</v>
      </c>
      <c r="BV131" s="409" t="str">
        <f t="shared" si="269"/>
        <v>#</v>
      </c>
      <c r="BW131" s="409" t="str">
        <f t="shared" si="270"/>
        <v>#</v>
      </c>
      <c r="BX131" s="409"/>
      <c r="BY131" s="409" t="str">
        <f t="shared" si="271"/>
        <v>#</v>
      </c>
      <c r="BZ131" s="409" t="str">
        <f t="shared" si="272"/>
        <v>#</v>
      </c>
      <c r="CA131" s="409">
        <f t="shared" si="273"/>
        <v>0</v>
      </c>
      <c r="CB131" s="409" t="str">
        <f t="shared" si="274"/>
        <v>#</v>
      </c>
      <c r="CC131" s="409" t="str">
        <f t="shared" si="275"/>
        <v>#</v>
      </c>
      <c r="CD131" s="409" t="str">
        <f t="shared" si="276"/>
        <v>#</v>
      </c>
      <c r="CE131" s="409" t="str">
        <f t="shared" si="277"/>
        <v>#</v>
      </c>
      <c r="CF131" s="409" t="str">
        <f t="shared" si="278"/>
        <v>#</v>
      </c>
      <c r="CG131" s="409">
        <f t="shared" si="279"/>
        <v>0</v>
      </c>
      <c r="CH131" s="409" t="str">
        <f t="shared" si="280"/>
        <v>#</v>
      </c>
      <c r="CI131" s="7"/>
      <c r="CJ131" s="7"/>
      <c r="CK131" s="409" t="str">
        <f t="shared" si="299"/>
        <v> </v>
      </c>
      <c r="CL131" s="409" t="str">
        <f t="shared" si="300"/>
        <v> </v>
      </c>
      <c r="CM131" s="409" t="str">
        <f t="shared" si="301"/>
        <v> </v>
      </c>
      <c r="CN131" s="409" t="str">
        <f t="shared" si="302"/>
        <v> </v>
      </c>
      <c r="CO131" s="409" t="str">
        <f t="shared" si="303"/>
        <v> </v>
      </c>
      <c r="CP131" s="409" t="str">
        <f t="shared" si="304"/>
        <v> </v>
      </c>
      <c r="CQ131" s="409" t="str">
        <f t="shared" si="305"/>
        <v> </v>
      </c>
      <c r="CR131" s="409" t="str">
        <f t="shared" si="306"/>
        <v> </v>
      </c>
      <c r="CS131" s="409"/>
      <c r="CT131" s="409">
        <f t="shared" si="281"/>
        <v>0</v>
      </c>
      <c r="CU131" s="409">
        <f t="shared" si="282"/>
        <v>124</v>
      </c>
      <c r="CV131" s="372" t="str">
        <f t="shared" si="283"/>
        <v>24IT0127</v>
      </c>
      <c r="CW131" s="432" t="str">
        <f t="shared" si="284"/>
        <v>REVANTH T</v>
      </c>
      <c r="CX131" s="433" t="str">
        <f t="shared" si="234"/>
        <v>        </v>
      </c>
      <c r="CY131" s="409">
        <f t="shared" si="285"/>
        <v>0</v>
      </c>
      <c r="CZ131" s="7"/>
      <c r="DA131" s="409" t="str">
        <f t="shared" si="286"/>
        <v>#</v>
      </c>
      <c r="DB131" s="409">
        <f t="shared" si="287"/>
        <v>0</v>
      </c>
      <c r="DC131" s="7"/>
      <c r="DD131" s="7"/>
      <c r="DE131" s="7"/>
    </row>
    <row r="132" ht="24.75" customHeight="1" spans="1:109">
      <c r="A132" s="413">
        <v>125</v>
      </c>
      <c r="B132" s="790" t="s">
        <v>314</v>
      </c>
      <c r="C132" s="791" t="s">
        <v>315</v>
      </c>
      <c r="D132" s="787" t="s">
        <v>41</v>
      </c>
      <c r="E132" s="787" t="s">
        <v>54</v>
      </c>
      <c r="F132" s="810"/>
      <c r="G132" s="792" t="s">
        <v>58</v>
      </c>
      <c r="H132" s="793" t="s">
        <v>59</v>
      </c>
      <c r="I132" s="793" t="s">
        <v>60</v>
      </c>
      <c r="J132" s="793" t="s">
        <v>58</v>
      </c>
      <c r="K132" s="793" t="s">
        <v>58</v>
      </c>
      <c r="L132" s="793" t="s">
        <v>61</v>
      </c>
      <c r="M132" s="793" t="s">
        <v>58</v>
      </c>
      <c r="N132" s="807" t="s">
        <v>59</v>
      </c>
      <c r="O132" s="804">
        <f t="shared" si="214"/>
        <v>0</v>
      </c>
      <c r="P132" s="421"/>
      <c r="Q132" s="423">
        <f t="shared" si="235"/>
        <v>23</v>
      </c>
      <c r="R132" s="795">
        <v>8.68</v>
      </c>
      <c r="S132" s="425"/>
      <c r="T132" s="426"/>
      <c r="U132" s="427"/>
      <c r="V132" s="428" t="s">
        <v>62</v>
      </c>
      <c r="W132" s="429">
        <f t="shared" si="288"/>
        <v>10</v>
      </c>
      <c r="X132" s="429">
        <f t="shared" si="289"/>
        <v>7</v>
      </c>
      <c r="Y132" s="429">
        <f t="shared" si="290"/>
        <v>9</v>
      </c>
      <c r="Z132" s="429">
        <f t="shared" si="291"/>
        <v>10</v>
      </c>
      <c r="AA132" s="429">
        <f t="shared" si="292"/>
        <v>10</v>
      </c>
      <c r="AB132" s="429">
        <f t="shared" si="293"/>
        <v>8</v>
      </c>
      <c r="AC132" s="429">
        <f t="shared" si="294"/>
        <v>10</v>
      </c>
      <c r="AD132" s="429">
        <f t="shared" si="295"/>
        <v>7</v>
      </c>
      <c r="AE132" s="429"/>
      <c r="AF132" s="429"/>
      <c r="AG132" s="430">
        <f t="shared" si="296"/>
        <v>203</v>
      </c>
      <c r="AH132" s="430">
        <f t="shared" si="297"/>
        <v>23</v>
      </c>
      <c r="AI132" s="431">
        <f t="shared" si="236"/>
        <v>8.82608695652174</v>
      </c>
      <c r="AJ132" s="408" t="str">
        <f t="shared" si="298"/>
        <v>P</v>
      </c>
      <c r="AK132" s="408">
        <f t="shared" si="237"/>
        <v>0</v>
      </c>
      <c r="AL132" s="408">
        <f t="shared" si="238"/>
        <v>0</v>
      </c>
      <c r="AM132" s="408">
        <f t="shared" si="239"/>
        <v>0</v>
      </c>
      <c r="AN132" s="408">
        <f t="shared" si="240"/>
        <v>0</v>
      </c>
      <c r="AO132" s="408">
        <f t="shared" si="241"/>
        <v>0</v>
      </c>
      <c r="AP132" s="408">
        <f t="shared" si="242"/>
        <v>0</v>
      </c>
      <c r="AQ132" s="408">
        <f t="shared" si="243"/>
        <v>1</v>
      </c>
      <c r="AR132" s="6"/>
      <c r="AS132" s="408">
        <f t="shared" si="244"/>
        <v>0</v>
      </c>
      <c r="AT132" s="408">
        <f t="shared" si="245"/>
        <v>0</v>
      </c>
      <c r="AU132" s="408">
        <f t="shared" si="246"/>
        <v>0</v>
      </c>
      <c r="AV132" s="408">
        <f t="shared" si="247"/>
        <v>0</v>
      </c>
      <c r="AW132" s="408">
        <f t="shared" si="248"/>
        <v>0</v>
      </c>
      <c r="AX132" s="408">
        <f t="shared" si="249"/>
        <v>0</v>
      </c>
      <c r="AY132" s="408" t="str">
        <f t="shared" si="250"/>
        <v>P</v>
      </c>
      <c r="AZ132" s="409" t="str">
        <f t="shared" si="251"/>
        <v>HM</v>
      </c>
      <c r="BA132" s="409" t="str">
        <f t="shared" si="252"/>
        <v>HMT</v>
      </c>
      <c r="BB132" s="409" t="str">
        <f t="shared" si="253"/>
        <v>P</v>
      </c>
      <c r="BC132" s="409" t="str">
        <f t="shared" si="254"/>
        <v>#</v>
      </c>
      <c r="BD132" s="409" t="str">
        <f t="shared" si="255"/>
        <v>#</v>
      </c>
      <c r="BE132" s="409" t="str">
        <f t="shared" si="256"/>
        <v>#</v>
      </c>
      <c r="BF132" s="409"/>
      <c r="BG132" s="409">
        <f t="shared" si="257"/>
        <v>0</v>
      </c>
      <c r="BH132" s="409" t="str">
        <f t="shared" si="258"/>
        <v>#</v>
      </c>
      <c r="BI132" s="409" t="str">
        <f t="shared" si="259"/>
        <v>#</v>
      </c>
      <c r="BJ132" s="409" t="str">
        <f t="shared" si="260"/>
        <v>#</v>
      </c>
      <c r="BK132" s="409">
        <f t="shared" si="261"/>
        <v>0</v>
      </c>
      <c r="BL132" s="409" t="str">
        <f t="shared" si="262"/>
        <v>#</v>
      </c>
      <c r="BM132" s="7"/>
      <c r="BN132" s="7"/>
      <c r="BO132" s="7"/>
      <c r="BP132" s="409" t="str">
        <f t="shared" si="263"/>
        <v>P</v>
      </c>
      <c r="BQ132" s="409" t="str">
        <f t="shared" si="264"/>
        <v>#</v>
      </c>
      <c r="BR132" s="409" t="str">
        <f t="shared" si="265"/>
        <v>#</v>
      </c>
      <c r="BS132" s="409" t="str">
        <f t="shared" si="266"/>
        <v>#</v>
      </c>
      <c r="BT132" s="409" t="str">
        <f t="shared" si="267"/>
        <v>#</v>
      </c>
      <c r="BU132" s="409" t="str">
        <f t="shared" si="268"/>
        <v>#</v>
      </c>
      <c r="BV132" s="409" t="str">
        <f t="shared" si="269"/>
        <v>#</v>
      </c>
      <c r="BW132" s="409" t="str">
        <f t="shared" si="270"/>
        <v>#</v>
      </c>
      <c r="BX132" s="409"/>
      <c r="BY132" s="409">
        <f t="shared" si="271"/>
        <v>0</v>
      </c>
      <c r="BZ132" s="409" t="str">
        <f t="shared" si="272"/>
        <v>#</v>
      </c>
      <c r="CA132" s="409" t="str">
        <f t="shared" si="273"/>
        <v>#</v>
      </c>
      <c r="CB132" s="409" t="str">
        <f t="shared" si="274"/>
        <v>#</v>
      </c>
      <c r="CC132" s="409" t="str">
        <f t="shared" si="275"/>
        <v>#</v>
      </c>
      <c r="CD132" s="409" t="str">
        <f t="shared" si="276"/>
        <v>#</v>
      </c>
      <c r="CE132" s="409" t="str">
        <f t="shared" si="277"/>
        <v>#</v>
      </c>
      <c r="CF132" s="409" t="str">
        <f t="shared" si="278"/>
        <v>#</v>
      </c>
      <c r="CG132" s="409">
        <f t="shared" si="279"/>
        <v>0</v>
      </c>
      <c r="CH132" s="409" t="str">
        <f t="shared" si="280"/>
        <v>#</v>
      </c>
      <c r="CI132" s="7"/>
      <c r="CJ132" s="7"/>
      <c r="CK132" s="409" t="str">
        <f t="shared" si="299"/>
        <v> </v>
      </c>
      <c r="CL132" s="409" t="str">
        <f t="shared" si="300"/>
        <v> </v>
      </c>
      <c r="CM132" s="409" t="str">
        <f t="shared" si="301"/>
        <v> </v>
      </c>
      <c r="CN132" s="409" t="str">
        <f t="shared" si="302"/>
        <v> </v>
      </c>
      <c r="CO132" s="409" t="str">
        <f t="shared" si="303"/>
        <v> </v>
      </c>
      <c r="CP132" s="409" t="str">
        <f t="shared" si="304"/>
        <v> </v>
      </c>
      <c r="CQ132" s="409" t="str">
        <f t="shared" si="305"/>
        <v> </v>
      </c>
      <c r="CR132" s="409" t="str">
        <f t="shared" si="306"/>
        <v> </v>
      </c>
      <c r="CS132" s="409"/>
      <c r="CT132" s="409">
        <f t="shared" si="281"/>
        <v>0</v>
      </c>
      <c r="CU132" s="409">
        <f t="shared" si="282"/>
        <v>125</v>
      </c>
      <c r="CV132" s="372" t="str">
        <f t="shared" si="283"/>
        <v>24IT0128</v>
      </c>
      <c r="CW132" s="432" t="str">
        <f t="shared" si="284"/>
        <v>RISHIKESH K</v>
      </c>
      <c r="CX132" s="433" t="str">
        <f t="shared" si="234"/>
        <v>        </v>
      </c>
      <c r="CY132" s="409">
        <f t="shared" si="285"/>
        <v>0</v>
      </c>
      <c r="CZ132" s="7"/>
      <c r="DA132" s="409">
        <f t="shared" si="286"/>
        <v>0</v>
      </c>
      <c r="DB132" s="409" t="str">
        <f t="shared" si="287"/>
        <v>#</v>
      </c>
      <c r="DC132" s="7"/>
      <c r="DD132" s="7"/>
      <c r="DE132" s="7"/>
    </row>
    <row r="133" ht="24.75" customHeight="1" spans="1:109">
      <c r="A133" s="413">
        <v>126</v>
      </c>
      <c r="B133" s="790" t="s">
        <v>316</v>
      </c>
      <c r="C133" s="791" t="s">
        <v>317</v>
      </c>
      <c r="D133" s="787" t="s">
        <v>41</v>
      </c>
      <c r="E133" s="787" t="s">
        <v>54</v>
      </c>
      <c r="F133" s="802"/>
      <c r="G133" s="792" t="s">
        <v>58</v>
      </c>
      <c r="H133" s="793" t="s">
        <v>59</v>
      </c>
      <c r="I133" s="793" t="s">
        <v>59</v>
      </c>
      <c r="J133" s="793" t="s">
        <v>60</v>
      </c>
      <c r="K133" s="793" t="s">
        <v>59</v>
      </c>
      <c r="L133" s="793" t="s">
        <v>59</v>
      </c>
      <c r="M133" s="793" t="s">
        <v>58</v>
      </c>
      <c r="N133" s="807" t="s">
        <v>72</v>
      </c>
      <c r="O133" s="804">
        <f t="shared" si="214"/>
        <v>0</v>
      </c>
      <c r="P133" s="421"/>
      <c r="Q133" s="423">
        <f t="shared" si="235"/>
        <v>23</v>
      </c>
      <c r="R133" s="794">
        <v>7.24</v>
      </c>
      <c r="S133" s="425"/>
      <c r="T133" s="426"/>
      <c r="U133" s="427"/>
      <c r="V133" s="428" t="s">
        <v>62</v>
      </c>
      <c r="W133" s="429">
        <f t="shared" si="288"/>
        <v>10</v>
      </c>
      <c r="X133" s="429">
        <f t="shared" si="289"/>
        <v>7</v>
      </c>
      <c r="Y133" s="429">
        <f t="shared" si="290"/>
        <v>7</v>
      </c>
      <c r="Z133" s="429">
        <f t="shared" si="291"/>
        <v>9</v>
      </c>
      <c r="AA133" s="429">
        <f t="shared" si="292"/>
        <v>7</v>
      </c>
      <c r="AB133" s="429">
        <f t="shared" si="293"/>
        <v>7</v>
      </c>
      <c r="AC133" s="429">
        <f t="shared" si="294"/>
        <v>10</v>
      </c>
      <c r="AD133" s="429">
        <f t="shared" si="295"/>
        <v>5</v>
      </c>
      <c r="AE133" s="429"/>
      <c r="AF133" s="429"/>
      <c r="AG133" s="430">
        <f t="shared" si="296"/>
        <v>175</v>
      </c>
      <c r="AH133" s="430">
        <f t="shared" si="297"/>
        <v>23</v>
      </c>
      <c r="AI133" s="431">
        <f t="shared" si="236"/>
        <v>7.60869565217391</v>
      </c>
      <c r="AJ133" s="408" t="str">
        <f t="shared" si="298"/>
        <v>P</v>
      </c>
      <c r="AK133" s="408">
        <f t="shared" si="237"/>
        <v>0</v>
      </c>
      <c r="AL133" s="408">
        <f t="shared" si="238"/>
        <v>0</v>
      </c>
      <c r="AM133" s="408">
        <f t="shared" si="239"/>
        <v>0</v>
      </c>
      <c r="AN133" s="408">
        <f t="shared" si="240"/>
        <v>0</v>
      </c>
      <c r="AO133" s="408">
        <f t="shared" si="241"/>
        <v>0</v>
      </c>
      <c r="AP133" s="408">
        <f t="shared" si="242"/>
        <v>0</v>
      </c>
      <c r="AQ133" s="408">
        <f t="shared" si="243"/>
        <v>1</v>
      </c>
      <c r="AR133" s="6"/>
      <c r="AS133" s="408">
        <f t="shared" si="244"/>
        <v>0</v>
      </c>
      <c r="AT133" s="408">
        <f t="shared" si="245"/>
        <v>0</v>
      </c>
      <c r="AU133" s="408">
        <f t="shared" si="246"/>
        <v>0</v>
      </c>
      <c r="AV133" s="408">
        <f t="shared" si="247"/>
        <v>0</v>
      </c>
      <c r="AW133" s="408">
        <f t="shared" si="248"/>
        <v>0</v>
      </c>
      <c r="AX133" s="408">
        <f t="shared" si="249"/>
        <v>0</v>
      </c>
      <c r="AY133" s="408" t="str">
        <f t="shared" si="250"/>
        <v>P</v>
      </c>
      <c r="AZ133" s="409" t="str">
        <f t="shared" si="251"/>
        <v>HM</v>
      </c>
      <c r="BA133" s="409" t="str">
        <f t="shared" si="252"/>
        <v>HMT</v>
      </c>
      <c r="BB133" s="409" t="str">
        <f t="shared" si="253"/>
        <v>P</v>
      </c>
      <c r="BC133" s="409" t="str">
        <f t="shared" si="254"/>
        <v>#</v>
      </c>
      <c r="BD133" s="409" t="str">
        <f t="shared" si="255"/>
        <v>#</v>
      </c>
      <c r="BE133" s="409" t="str">
        <f t="shared" si="256"/>
        <v>#</v>
      </c>
      <c r="BF133" s="409"/>
      <c r="BG133" s="409">
        <f t="shared" si="257"/>
        <v>0</v>
      </c>
      <c r="BH133" s="409" t="str">
        <f t="shared" si="258"/>
        <v>#</v>
      </c>
      <c r="BI133" s="409" t="str">
        <f t="shared" si="259"/>
        <v>#</v>
      </c>
      <c r="BJ133" s="409" t="str">
        <f t="shared" si="260"/>
        <v>#</v>
      </c>
      <c r="BK133" s="409">
        <f t="shared" si="261"/>
        <v>0</v>
      </c>
      <c r="BL133" s="409" t="str">
        <f t="shared" si="262"/>
        <v>#</v>
      </c>
      <c r="BM133" s="7"/>
      <c r="BN133" s="7"/>
      <c r="BO133" s="7"/>
      <c r="BP133" s="409" t="str">
        <f t="shared" si="263"/>
        <v>P</v>
      </c>
      <c r="BQ133" s="409" t="str">
        <f t="shared" si="264"/>
        <v>#</v>
      </c>
      <c r="BR133" s="409" t="str">
        <f t="shared" si="265"/>
        <v>#</v>
      </c>
      <c r="BS133" s="409" t="str">
        <f t="shared" si="266"/>
        <v>#</v>
      </c>
      <c r="BT133" s="409" t="str">
        <f t="shared" si="267"/>
        <v>#</v>
      </c>
      <c r="BU133" s="409" t="str">
        <f t="shared" si="268"/>
        <v>#</v>
      </c>
      <c r="BV133" s="409" t="str">
        <f t="shared" si="269"/>
        <v>#</v>
      </c>
      <c r="BW133" s="409" t="str">
        <f t="shared" si="270"/>
        <v>#</v>
      </c>
      <c r="BX133" s="409"/>
      <c r="BY133" s="409">
        <f t="shared" si="271"/>
        <v>0</v>
      </c>
      <c r="BZ133" s="409" t="str">
        <f t="shared" si="272"/>
        <v>#</v>
      </c>
      <c r="CA133" s="409" t="str">
        <f t="shared" si="273"/>
        <v>#</v>
      </c>
      <c r="CB133" s="409" t="str">
        <f t="shared" si="274"/>
        <v>#</v>
      </c>
      <c r="CC133" s="409" t="str">
        <f t="shared" si="275"/>
        <v>#</v>
      </c>
      <c r="CD133" s="409" t="str">
        <f t="shared" si="276"/>
        <v>#</v>
      </c>
      <c r="CE133" s="409" t="str">
        <f t="shared" si="277"/>
        <v>#</v>
      </c>
      <c r="CF133" s="409" t="str">
        <f t="shared" si="278"/>
        <v>#</v>
      </c>
      <c r="CG133" s="409">
        <f t="shared" si="279"/>
        <v>0</v>
      </c>
      <c r="CH133" s="409" t="str">
        <f t="shared" si="280"/>
        <v>#</v>
      </c>
      <c r="CI133" s="7"/>
      <c r="CJ133" s="7"/>
      <c r="CK133" s="409" t="str">
        <f t="shared" si="299"/>
        <v> </v>
      </c>
      <c r="CL133" s="409" t="str">
        <f t="shared" si="300"/>
        <v> </v>
      </c>
      <c r="CM133" s="409" t="str">
        <f t="shared" si="301"/>
        <v> </v>
      </c>
      <c r="CN133" s="409" t="str">
        <f t="shared" si="302"/>
        <v> </v>
      </c>
      <c r="CO133" s="409" t="str">
        <f t="shared" si="303"/>
        <v> </v>
      </c>
      <c r="CP133" s="409" t="str">
        <f t="shared" si="304"/>
        <v> </v>
      </c>
      <c r="CQ133" s="409" t="str">
        <f t="shared" si="305"/>
        <v> </v>
      </c>
      <c r="CR133" s="409" t="str">
        <f t="shared" si="306"/>
        <v> </v>
      </c>
      <c r="CS133" s="409"/>
      <c r="CT133" s="409">
        <f t="shared" si="281"/>
        <v>0</v>
      </c>
      <c r="CU133" s="409">
        <f t="shared" si="282"/>
        <v>126</v>
      </c>
      <c r="CV133" s="372" t="str">
        <f t="shared" si="283"/>
        <v>24IT0129</v>
      </c>
      <c r="CW133" s="432" t="str">
        <f t="shared" si="284"/>
        <v>RITHISH S</v>
      </c>
      <c r="CX133" s="433" t="str">
        <f t="shared" si="234"/>
        <v>        </v>
      </c>
      <c r="CY133" s="409">
        <f t="shared" si="285"/>
        <v>0</v>
      </c>
      <c r="CZ133" s="7"/>
      <c r="DA133" s="409">
        <f t="shared" si="286"/>
        <v>0</v>
      </c>
      <c r="DB133" s="409" t="str">
        <f t="shared" si="287"/>
        <v>#</v>
      </c>
      <c r="DC133" s="7"/>
      <c r="DD133" s="7"/>
      <c r="DE133" s="7"/>
    </row>
    <row r="134" ht="24.75" customHeight="1" spans="1:109">
      <c r="A134" s="413">
        <v>127</v>
      </c>
      <c r="B134" s="790" t="s">
        <v>318</v>
      </c>
      <c r="C134" s="791" t="s">
        <v>319</v>
      </c>
      <c r="D134" s="787" t="s">
        <v>41</v>
      </c>
      <c r="E134" s="787" t="s">
        <v>55</v>
      </c>
      <c r="F134" s="802"/>
      <c r="G134" s="792" t="s">
        <v>58</v>
      </c>
      <c r="H134" s="793" t="s">
        <v>61</v>
      </c>
      <c r="I134" s="793" t="s">
        <v>60</v>
      </c>
      <c r="J134" s="793" t="s">
        <v>60</v>
      </c>
      <c r="K134" s="793" t="s">
        <v>58</v>
      </c>
      <c r="L134" s="793" t="s">
        <v>61</v>
      </c>
      <c r="M134" s="793" t="s">
        <v>58</v>
      </c>
      <c r="N134" s="807" t="s">
        <v>59</v>
      </c>
      <c r="O134" s="804">
        <f t="shared" si="214"/>
        <v>0</v>
      </c>
      <c r="P134" s="421"/>
      <c r="Q134" s="423">
        <f t="shared" si="235"/>
        <v>23</v>
      </c>
      <c r="R134" s="795">
        <v>8.64</v>
      </c>
      <c r="S134" s="425"/>
      <c r="T134" s="426"/>
      <c r="U134" s="427"/>
      <c r="V134" s="428" t="s">
        <v>62</v>
      </c>
      <c r="W134" s="429">
        <f t="shared" si="288"/>
        <v>10</v>
      </c>
      <c r="X134" s="429">
        <f t="shared" si="289"/>
        <v>8</v>
      </c>
      <c r="Y134" s="429">
        <f t="shared" si="290"/>
        <v>9</v>
      </c>
      <c r="Z134" s="429">
        <f t="shared" si="291"/>
        <v>9</v>
      </c>
      <c r="AA134" s="429">
        <f t="shared" si="292"/>
        <v>10</v>
      </c>
      <c r="AB134" s="429">
        <f t="shared" si="293"/>
        <v>8</v>
      </c>
      <c r="AC134" s="429">
        <f t="shared" si="294"/>
        <v>10</v>
      </c>
      <c r="AD134" s="429">
        <f t="shared" si="295"/>
        <v>7</v>
      </c>
      <c r="AE134" s="429"/>
      <c r="AF134" s="429"/>
      <c r="AG134" s="430">
        <f t="shared" si="296"/>
        <v>203</v>
      </c>
      <c r="AH134" s="430">
        <f t="shared" si="297"/>
        <v>23</v>
      </c>
      <c r="AI134" s="431">
        <f t="shared" si="236"/>
        <v>8.82608695652174</v>
      </c>
      <c r="AJ134" s="408" t="str">
        <f t="shared" si="298"/>
        <v>P</v>
      </c>
      <c r="AK134" s="408">
        <f t="shared" si="237"/>
        <v>0</v>
      </c>
      <c r="AL134" s="408">
        <f t="shared" si="238"/>
        <v>0</v>
      </c>
      <c r="AM134" s="408">
        <f t="shared" si="239"/>
        <v>0</v>
      </c>
      <c r="AN134" s="408">
        <f t="shared" si="240"/>
        <v>0</v>
      </c>
      <c r="AO134" s="408">
        <f t="shared" si="241"/>
        <v>0</v>
      </c>
      <c r="AP134" s="408">
        <f t="shared" si="242"/>
        <v>0</v>
      </c>
      <c r="AQ134" s="408">
        <f t="shared" si="243"/>
        <v>1</v>
      </c>
      <c r="AR134" s="6"/>
      <c r="AS134" s="408">
        <f t="shared" si="244"/>
        <v>0</v>
      </c>
      <c r="AT134" s="408">
        <f t="shared" si="245"/>
        <v>0</v>
      </c>
      <c r="AU134" s="408">
        <f t="shared" si="246"/>
        <v>0</v>
      </c>
      <c r="AV134" s="408">
        <f t="shared" si="247"/>
        <v>0</v>
      </c>
      <c r="AW134" s="408">
        <f t="shared" si="248"/>
        <v>0</v>
      </c>
      <c r="AX134" s="408">
        <f t="shared" si="249"/>
        <v>0</v>
      </c>
      <c r="AY134" s="408" t="str">
        <f t="shared" si="250"/>
        <v>P</v>
      </c>
      <c r="AZ134" s="409" t="str">
        <f t="shared" si="251"/>
        <v>DM</v>
      </c>
      <c r="BA134" s="409" t="str">
        <f t="shared" si="252"/>
        <v>DMT</v>
      </c>
      <c r="BB134" s="409" t="str">
        <f t="shared" si="253"/>
        <v>#</v>
      </c>
      <c r="BC134" s="409" t="str">
        <f t="shared" si="254"/>
        <v>#</v>
      </c>
      <c r="BD134" s="409" t="str">
        <f t="shared" si="255"/>
        <v>P</v>
      </c>
      <c r="BE134" s="409" t="str">
        <f t="shared" si="256"/>
        <v>#</v>
      </c>
      <c r="BF134" s="409"/>
      <c r="BG134" s="409" t="str">
        <f t="shared" si="257"/>
        <v>#</v>
      </c>
      <c r="BH134" s="409" t="str">
        <f t="shared" si="258"/>
        <v>#</v>
      </c>
      <c r="BI134" s="409">
        <f t="shared" si="259"/>
        <v>0</v>
      </c>
      <c r="BJ134" s="409" t="str">
        <f t="shared" si="260"/>
        <v>#</v>
      </c>
      <c r="BK134" s="409">
        <f t="shared" si="261"/>
        <v>0</v>
      </c>
      <c r="BL134" s="409" t="str">
        <f t="shared" si="262"/>
        <v>#</v>
      </c>
      <c r="BM134" s="7"/>
      <c r="BN134" s="7"/>
      <c r="BO134" s="7"/>
      <c r="BP134" s="409" t="str">
        <f t="shared" si="263"/>
        <v>#</v>
      </c>
      <c r="BQ134" s="409" t="str">
        <f t="shared" si="264"/>
        <v>#</v>
      </c>
      <c r="BR134" s="409" t="str">
        <f t="shared" si="265"/>
        <v>P</v>
      </c>
      <c r="BS134" s="409" t="str">
        <f t="shared" si="266"/>
        <v>#</v>
      </c>
      <c r="BT134" s="409" t="str">
        <f t="shared" si="267"/>
        <v>#</v>
      </c>
      <c r="BU134" s="409" t="str">
        <f t="shared" si="268"/>
        <v>#</v>
      </c>
      <c r="BV134" s="409" t="str">
        <f t="shared" si="269"/>
        <v>#</v>
      </c>
      <c r="BW134" s="409" t="str">
        <f t="shared" si="270"/>
        <v>#</v>
      </c>
      <c r="BX134" s="409"/>
      <c r="BY134" s="409" t="str">
        <f t="shared" si="271"/>
        <v>#</v>
      </c>
      <c r="BZ134" s="409" t="str">
        <f t="shared" si="272"/>
        <v>#</v>
      </c>
      <c r="CA134" s="409">
        <f t="shared" si="273"/>
        <v>0</v>
      </c>
      <c r="CB134" s="409" t="str">
        <f t="shared" si="274"/>
        <v>#</v>
      </c>
      <c r="CC134" s="409" t="str">
        <f t="shared" si="275"/>
        <v>#</v>
      </c>
      <c r="CD134" s="409" t="str">
        <f t="shared" si="276"/>
        <v>#</v>
      </c>
      <c r="CE134" s="409" t="str">
        <f t="shared" si="277"/>
        <v>#</v>
      </c>
      <c r="CF134" s="409" t="str">
        <f t="shared" si="278"/>
        <v>#</v>
      </c>
      <c r="CG134" s="409">
        <f t="shared" si="279"/>
        <v>0</v>
      </c>
      <c r="CH134" s="409" t="str">
        <f t="shared" si="280"/>
        <v>#</v>
      </c>
      <c r="CI134" s="7"/>
      <c r="CJ134" s="7"/>
      <c r="CK134" s="409" t="str">
        <f t="shared" si="299"/>
        <v> </v>
      </c>
      <c r="CL134" s="409" t="str">
        <f t="shared" si="300"/>
        <v> </v>
      </c>
      <c r="CM134" s="409" t="str">
        <f t="shared" si="301"/>
        <v> </v>
      </c>
      <c r="CN134" s="409" t="str">
        <f t="shared" si="302"/>
        <v> </v>
      </c>
      <c r="CO134" s="409" t="str">
        <f t="shared" si="303"/>
        <v> </v>
      </c>
      <c r="CP134" s="409" t="str">
        <f t="shared" si="304"/>
        <v> </v>
      </c>
      <c r="CQ134" s="409" t="str">
        <f t="shared" si="305"/>
        <v> </v>
      </c>
      <c r="CR134" s="409" t="str">
        <f t="shared" si="306"/>
        <v> </v>
      </c>
      <c r="CS134" s="409"/>
      <c r="CT134" s="409">
        <f t="shared" si="281"/>
        <v>0</v>
      </c>
      <c r="CU134" s="409">
        <f t="shared" si="282"/>
        <v>127</v>
      </c>
      <c r="CV134" s="372" t="str">
        <f t="shared" si="283"/>
        <v>24IT0130</v>
      </c>
      <c r="CW134" s="432" t="str">
        <f t="shared" si="284"/>
        <v>ROHITH KUMAR K R</v>
      </c>
      <c r="CX134" s="433" t="str">
        <f t="shared" ref="CX134:CX165" si="307">CONCATENATE(CK134,CL134,CM134,CN134,CO134,CP134,CQ134,CR134)</f>
        <v>        </v>
      </c>
      <c r="CY134" s="409">
        <f t="shared" si="285"/>
        <v>0</v>
      </c>
      <c r="CZ134" s="7"/>
      <c r="DA134" s="409" t="str">
        <f t="shared" si="286"/>
        <v>#</v>
      </c>
      <c r="DB134" s="409">
        <f t="shared" si="287"/>
        <v>0</v>
      </c>
      <c r="DC134" s="7"/>
      <c r="DD134" s="7"/>
      <c r="DE134" s="7"/>
    </row>
    <row r="135" ht="24.75" customHeight="1" spans="1:109">
      <c r="A135" s="413">
        <v>128</v>
      </c>
      <c r="B135" s="790" t="s">
        <v>320</v>
      </c>
      <c r="C135" s="791" t="s">
        <v>321</v>
      </c>
      <c r="D135" s="787" t="s">
        <v>41</v>
      </c>
      <c r="E135" s="787" t="s">
        <v>55</v>
      </c>
      <c r="F135" s="802"/>
      <c r="G135" s="792" t="s">
        <v>58</v>
      </c>
      <c r="H135" s="793" t="s">
        <v>69</v>
      </c>
      <c r="I135" s="793" t="s">
        <v>59</v>
      </c>
      <c r="J135" s="793" t="s">
        <v>60</v>
      </c>
      <c r="K135" s="793" t="s">
        <v>61</v>
      </c>
      <c r="L135" s="793" t="s">
        <v>61</v>
      </c>
      <c r="M135" s="793" t="s">
        <v>58</v>
      </c>
      <c r="N135" s="807" t="s">
        <v>72</v>
      </c>
      <c r="O135" s="804">
        <f t="shared" si="214"/>
        <v>0</v>
      </c>
      <c r="P135" s="421"/>
      <c r="Q135" s="423">
        <f t="shared" si="235"/>
        <v>23</v>
      </c>
      <c r="R135" s="794">
        <v>7.44</v>
      </c>
      <c r="S135" s="425"/>
      <c r="T135" s="426"/>
      <c r="U135" s="427"/>
      <c r="V135" s="428" t="s">
        <v>62</v>
      </c>
      <c r="W135" s="429">
        <f t="shared" si="288"/>
        <v>10</v>
      </c>
      <c r="X135" s="429">
        <f t="shared" si="289"/>
        <v>6</v>
      </c>
      <c r="Y135" s="429">
        <f t="shared" si="290"/>
        <v>7</v>
      </c>
      <c r="Z135" s="429">
        <f t="shared" si="291"/>
        <v>9</v>
      </c>
      <c r="AA135" s="429">
        <f t="shared" si="292"/>
        <v>8</v>
      </c>
      <c r="AB135" s="429">
        <f t="shared" si="293"/>
        <v>8</v>
      </c>
      <c r="AC135" s="429">
        <f t="shared" si="294"/>
        <v>10</v>
      </c>
      <c r="AD135" s="429">
        <f t="shared" si="295"/>
        <v>5</v>
      </c>
      <c r="AE135" s="429"/>
      <c r="AF135" s="429"/>
      <c r="AG135" s="430">
        <f t="shared" si="296"/>
        <v>175</v>
      </c>
      <c r="AH135" s="430">
        <f t="shared" si="297"/>
        <v>23</v>
      </c>
      <c r="AI135" s="431">
        <f t="shared" si="236"/>
        <v>7.60869565217391</v>
      </c>
      <c r="AJ135" s="408" t="str">
        <f t="shared" si="298"/>
        <v>P</v>
      </c>
      <c r="AK135" s="408">
        <f t="shared" si="237"/>
        <v>0</v>
      </c>
      <c r="AL135" s="408">
        <f t="shared" si="238"/>
        <v>0</v>
      </c>
      <c r="AM135" s="408">
        <f t="shared" si="239"/>
        <v>0</v>
      </c>
      <c r="AN135" s="408">
        <f t="shared" si="240"/>
        <v>0</v>
      </c>
      <c r="AO135" s="408">
        <f t="shared" si="241"/>
        <v>0</v>
      </c>
      <c r="AP135" s="408">
        <f t="shared" si="242"/>
        <v>0</v>
      </c>
      <c r="AQ135" s="408">
        <f t="shared" si="243"/>
        <v>1</v>
      </c>
      <c r="AR135" s="6"/>
      <c r="AS135" s="408">
        <f t="shared" si="244"/>
        <v>0</v>
      </c>
      <c r="AT135" s="408">
        <f t="shared" si="245"/>
        <v>0</v>
      </c>
      <c r="AU135" s="408">
        <f t="shared" si="246"/>
        <v>0</v>
      </c>
      <c r="AV135" s="408">
        <f t="shared" si="247"/>
        <v>0</v>
      </c>
      <c r="AW135" s="408">
        <f t="shared" si="248"/>
        <v>0</v>
      </c>
      <c r="AX135" s="408">
        <f t="shared" si="249"/>
        <v>0</v>
      </c>
      <c r="AY135" s="408" t="str">
        <f t="shared" si="250"/>
        <v>P</v>
      </c>
      <c r="AZ135" s="409" t="str">
        <f t="shared" si="251"/>
        <v>DM</v>
      </c>
      <c r="BA135" s="409" t="str">
        <f t="shared" si="252"/>
        <v>DMT</v>
      </c>
      <c r="BB135" s="409" t="str">
        <f t="shared" si="253"/>
        <v>#</v>
      </c>
      <c r="BC135" s="409" t="str">
        <f t="shared" si="254"/>
        <v>#</v>
      </c>
      <c r="BD135" s="409" t="str">
        <f t="shared" si="255"/>
        <v>P</v>
      </c>
      <c r="BE135" s="409" t="str">
        <f t="shared" si="256"/>
        <v>#</v>
      </c>
      <c r="BF135" s="409"/>
      <c r="BG135" s="409" t="str">
        <f t="shared" si="257"/>
        <v>#</v>
      </c>
      <c r="BH135" s="409" t="str">
        <f t="shared" si="258"/>
        <v>#</v>
      </c>
      <c r="BI135" s="409">
        <f t="shared" si="259"/>
        <v>0</v>
      </c>
      <c r="BJ135" s="409" t="str">
        <f t="shared" si="260"/>
        <v>#</v>
      </c>
      <c r="BK135" s="409">
        <f t="shared" si="261"/>
        <v>0</v>
      </c>
      <c r="BL135" s="409" t="str">
        <f t="shared" si="262"/>
        <v>#</v>
      </c>
      <c r="BM135" s="7"/>
      <c r="BN135" s="7"/>
      <c r="BO135" s="7"/>
      <c r="BP135" s="409" t="str">
        <f t="shared" si="263"/>
        <v>#</v>
      </c>
      <c r="BQ135" s="409" t="str">
        <f t="shared" si="264"/>
        <v>#</v>
      </c>
      <c r="BR135" s="409" t="str">
        <f t="shared" si="265"/>
        <v>P</v>
      </c>
      <c r="BS135" s="409" t="str">
        <f t="shared" si="266"/>
        <v>#</v>
      </c>
      <c r="BT135" s="409" t="str">
        <f t="shared" si="267"/>
        <v>#</v>
      </c>
      <c r="BU135" s="409" t="str">
        <f t="shared" si="268"/>
        <v>#</v>
      </c>
      <c r="BV135" s="409" t="str">
        <f t="shared" si="269"/>
        <v>#</v>
      </c>
      <c r="BW135" s="409" t="str">
        <f t="shared" si="270"/>
        <v>#</v>
      </c>
      <c r="BX135" s="409"/>
      <c r="BY135" s="409" t="str">
        <f t="shared" si="271"/>
        <v>#</v>
      </c>
      <c r="BZ135" s="409" t="str">
        <f t="shared" si="272"/>
        <v>#</v>
      </c>
      <c r="CA135" s="409">
        <f t="shared" si="273"/>
        <v>0</v>
      </c>
      <c r="CB135" s="409" t="str">
        <f t="shared" si="274"/>
        <v>#</v>
      </c>
      <c r="CC135" s="409" t="str">
        <f t="shared" si="275"/>
        <v>#</v>
      </c>
      <c r="CD135" s="409" t="str">
        <f t="shared" si="276"/>
        <v>#</v>
      </c>
      <c r="CE135" s="409" t="str">
        <f t="shared" si="277"/>
        <v>#</v>
      </c>
      <c r="CF135" s="409" t="str">
        <f t="shared" si="278"/>
        <v>#</v>
      </c>
      <c r="CG135" s="409">
        <f t="shared" si="279"/>
        <v>0</v>
      </c>
      <c r="CH135" s="409" t="str">
        <f t="shared" si="280"/>
        <v>#</v>
      </c>
      <c r="CI135" s="7"/>
      <c r="CJ135" s="7"/>
      <c r="CK135" s="409" t="str">
        <f t="shared" si="299"/>
        <v> </v>
      </c>
      <c r="CL135" s="409" t="str">
        <f t="shared" si="300"/>
        <v> </v>
      </c>
      <c r="CM135" s="409" t="str">
        <f t="shared" si="301"/>
        <v> </v>
      </c>
      <c r="CN135" s="409" t="str">
        <f t="shared" si="302"/>
        <v> </v>
      </c>
      <c r="CO135" s="409" t="str">
        <f t="shared" si="303"/>
        <v> </v>
      </c>
      <c r="CP135" s="409" t="str">
        <f t="shared" si="304"/>
        <v> </v>
      </c>
      <c r="CQ135" s="409" t="str">
        <f t="shared" si="305"/>
        <v> </v>
      </c>
      <c r="CR135" s="409" t="str">
        <f t="shared" si="306"/>
        <v> </v>
      </c>
      <c r="CS135" s="409"/>
      <c r="CT135" s="409">
        <f t="shared" si="281"/>
        <v>0</v>
      </c>
      <c r="CU135" s="409">
        <f t="shared" si="282"/>
        <v>128</v>
      </c>
      <c r="CV135" s="372" t="str">
        <f t="shared" si="283"/>
        <v>24IT0131</v>
      </c>
      <c r="CW135" s="432" t="str">
        <f t="shared" si="284"/>
        <v>ROHITH T</v>
      </c>
      <c r="CX135" s="433" t="str">
        <f t="shared" si="307"/>
        <v>        </v>
      </c>
      <c r="CY135" s="409">
        <f t="shared" si="285"/>
        <v>0</v>
      </c>
      <c r="CZ135" s="7"/>
      <c r="DA135" s="409" t="str">
        <f t="shared" si="286"/>
        <v>#</v>
      </c>
      <c r="DB135" s="409">
        <f t="shared" si="287"/>
        <v>0</v>
      </c>
      <c r="DC135" s="7"/>
      <c r="DD135" s="7"/>
      <c r="DE135" s="7"/>
    </row>
    <row r="136" ht="24.75" customHeight="1" spans="1:109">
      <c r="A136" s="413">
        <v>129</v>
      </c>
      <c r="B136" s="790" t="s">
        <v>322</v>
      </c>
      <c r="C136" s="791" t="s">
        <v>323</v>
      </c>
      <c r="D136" s="798" t="s">
        <v>41</v>
      </c>
      <c r="E136" s="798" t="s">
        <v>54</v>
      </c>
      <c r="F136" s="802"/>
      <c r="G136" s="792" t="s">
        <v>58</v>
      </c>
      <c r="H136" s="793" t="s">
        <v>69</v>
      </c>
      <c r="I136" s="793" t="s">
        <v>59</v>
      </c>
      <c r="J136" s="793" t="s">
        <v>60</v>
      </c>
      <c r="K136" s="793" t="s">
        <v>69</v>
      </c>
      <c r="L136" s="793" t="s">
        <v>69</v>
      </c>
      <c r="M136" s="793" t="s">
        <v>58</v>
      </c>
      <c r="N136" s="807" t="s">
        <v>72</v>
      </c>
      <c r="O136" s="804">
        <f t="shared" si="214"/>
        <v>0</v>
      </c>
      <c r="P136" s="421"/>
      <c r="Q136" s="423">
        <f t="shared" ref="Q136:Q167" si="308">AH136</f>
        <v>23</v>
      </c>
      <c r="R136" s="794">
        <v>6.8</v>
      </c>
      <c r="S136" s="425"/>
      <c r="T136" s="426"/>
      <c r="U136" s="427"/>
      <c r="V136" s="428" t="s">
        <v>62</v>
      </c>
      <c r="W136" s="429">
        <f t="shared" si="288"/>
        <v>10</v>
      </c>
      <c r="X136" s="429">
        <f t="shared" si="289"/>
        <v>6</v>
      </c>
      <c r="Y136" s="429">
        <f t="shared" si="290"/>
        <v>7</v>
      </c>
      <c r="Z136" s="429">
        <f t="shared" si="291"/>
        <v>9</v>
      </c>
      <c r="AA136" s="429">
        <f t="shared" si="292"/>
        <v>6</v>
      </c>
      <c r="AB136" s="429">
        <f t="shared" si="293"/>
        <v>6</v>
      </c>
      <c r="AC136" s="429">
        <f t="shared" si="294"/>
        <v>10</v>
      </c>
      <c r="AD136" s="429">
        <f t="shared" si="295"/>
        <v>5</v>
      </c>
      <c r="AE136" s="429"/>
      <c r="AF136" s="429"/>
      <c r="AG136" s="430">
        <f t="shared" si="296"/>
        <v>167</v>
      </c>
      <c r="AH136" s="430">
        <f t="shared" si="297"/>
        <v>23</v>
      </c>
      <c r="AI136" s="431">
        <f t="shared" ref="AI136:AI167" si="309">IF(AH136=0,0,AG136/AH136)</f>
        <v>7.26086956521739</v>
      </c>
      <c r="AJ136" s="408" t="str">
        <f t="shared" si="298"/>
        <v>P</v>
      </c>
      <c r="AK136" s="408">
        <f t="shared" ref="AK136:AK167" si="310">IF(F136&gt;179,1,0)</f>
        <v>0</v>
      </c>
      <c r="AL136" s="408">
        <f t="shared" ref="AL136:AL167" si="311">IF(F136&gt;159,1,0)-AK136</f>
        <v>0</v>
      </c>
      <c r="AM136" s="408">
        <f t="shared" ref="AM136:AM167" si="312">IF(F136&gt;139,1,0)-(AK136+AL136)</f>
        <v>0</v>
      </c>
      <c r="AN136" s="408">
        <f t="shared" ref="AN136:AN167" si="313">IF(F136&gt;119,1,0)-(AK136+AL136+AM136)</f>
        <v>0</v>
      </c>
      <c r="AO136" s="408">
        <f t="shared" ref="AO136:AO167" si="314">IF(F136&gt;109,1,0)-(AK136+AL136+AM136+AN136)</f>
        <v>0</v>
      </c>
      <c r="AP136" s="408">
        <f t="shared" ref="AP136:AP167" si="315">IF(F136&gt;=100,1,0)-(AK136+AL136+AM136+AN136+AO136)</f>
        <v>0</v>
      </c>
      <c r="AQ136" s="408">
        <f t="shared" ref="AQ136:AQ167" si="316">IF(F136&lt;100,1,0)</f>
        <v>1</v>
      </c>
      <c r="AR136" s="6"/>
      <c r="AS136" s="408">
        <f t="shared" ref="AS136:AS167" si="317">IF(AK136=0,0,AJ136)</f>
        <v>0</v>
      </c>
      <c r="AT136" s="408">
        <f t="shared" ref="AT136:AT167" si="318">IF(AL136=0,0,AJ136)</f>
        <v>0</v>
      </c>
      <c r="AU136" s="408">
        <f t="shared" ref="AU136:AU167" si="319">IF(AM136=0,0,AJ136)</f>
        <v>0</v>
      </c>
      <c r="AV136" s="408">
        <f t="shared" ref="AV136:AV167" si="320">IF(AN136=0,0,AJ136)</f>
        <v>0</v>
      </c>
      <c r="AW136" s="408">
        <f t="shared" ref="AW136:AW167" si="321">IF(AO136=0,0,AJ136)</f>
        <v>0</v>
      </c>
      <c r="AX136" s="408">
        <f t="shared" ref="AX136:AX167" si="322">IF(AP136=0,0,AJ136)</f>
        <v>0</v>
      </c>
      <c r="AY136" s="408" t="str">
        <f t="shared" ref="AY136:AY167" si="323">IF(AQ136=0,0,AJ136)</f>
        <v>P</v>
      </c>
      <c r="AZ136" s="409" t="str">
        <f t="shared" ref="AZ136:AZ167" si="324">CONCATENATE(E136,D136)</f>
        <v>HM</v>
      </c>
      <c r="BA136" s="409" t="str">
        <f t="shared" ref="BA136:BA167" si="325">CONCATENATE(AZ136,V136)</f>
        <v>HMT</v>
      </c>
      <c r="BB136" s="409" t="str">
        <f t="shared" ref="BB136:BB167" si="326">IF(AZ136="HM",AJ136,"#")</f>
        <v>P</v>
      </c>
      <c r="BC136" s="409" t="str">
        <f t="shared" ref="BC136:BC167" si="327">IF(AZ136="HF",AJ136,"#")</f>
        <v>#</v>
      </c>
      <c r="BD136" s="409" t="str">
        <f t="shared" ref="BD136:BD167" si="328">IF(AZ136="DM",AJ136,"#")</f>
        <v>#</v>
      </c>
      <c r="BE136" s="409" t="str">
        <f t="shared" ref="BE136:BE167" si="329">IF(AZ136="DF",AJ136,"#")</f>
        <v>#</v>
      </c>
      <c r="BF136" s="409"/>
      <c r="BG136" s="409">
        <f t="shared" ref="BG136:BG167" si="330">IF(AZ136="HM",O136,"#")</f>
        <v>0</v>
      </c>
      <c r="BH136" s="409" t="str">
        <f t="shared" ref="BH136:BH167" si="331">IF(AZ136="HF",O136,"#")</f>
        <v>#</v>
      </c>
      <c r="BI136" s="409" t="str">
        <f t="shared" ref="BI136:BI167" si="332">IF(AZ136="DM",O136,"#")</f>
        <v>#</v>
      </c>
      <c r="BJ136" s="409" t="str">
        <f t="shared" ref="BJ136:BJ167" si="333">IF(AZ136="DF",O136,"#")</f>
        <v>#</v>
      </c>
      <c r="BK136" s="409">
        <f t="shared" ref="BK136:BK167" si="334">IF(D136="M",O136,"#")</f>
        <v>0</v>
      </c>
      <c r="BL136" s="409" t="str">
        <f t="shared" ref="BL136:BL167" si="335">IF(D136="F",O136,"#")</f>
        <v>#</v>
      </c>
      <c r="BM136" s="7"/>
      <c r="BN136" s="7"/>
      <c r="BO136" s="7"/>
      <c r="BP136" s="409" t="str">
        <f t="shared" ref="BP136:BP167" si="336">IF(BA136="HMT",AJ136,"#")</f>
        <v>P</v>
      </c>
      <c r="BQ136" s="409" t="str">
        <f t="shared" ref="BQ136:BQ167" si="337">IF(BA136="HFT",AJ136,"#")</f>
        <v>#</v>
      </c>
      <c r="BR136" s="409" t="str">
        <f t="shared" ref="BR136:BR167" si="338">IF(BA136="DMT",AJ136,"#")</f>
        <v>#</v>
      </c>
      <c r="BS136" s="409" t="str">
        <f t="shared" ref="BS136:BS167" si="339">IF(BA136="DFT",AJ136,"#")</f>
        <v>#</v>
      </c>
      <c r="BT136" s="409" t="str">
        <f t="shared" ref="BT136:BT167" si="340">IF(BA136="HMNT",AJ136,"#")</f>
        <v>#</v>
      </c>
      <c r="BU136" s="409" t="str">
        <f t="shared" ref="BU136:BU167" si="341">IF(BA136="HFNT",AJ136,"#")</f>
        <v>#</v>
      </c>
      <c r="BV136" s="409" t="str">
        <f t="shared" ref="BV136:BV167" si="342">IF(BA136="DMNT",AJ136,"#")</f>
        <v>#</v>
      </c>
      <c r="BW136" s="409" t="str">
        <f t="shared" ref="BW136:BW167" si="343">IF(BA136="DFNT",AJ136,"#")</f>
        <v>#</v>
      </c>
      <c r="BX136" s="409"/>
      <c r="BY136" s="409">
        <f t="shared" ref="BY136:BY167" si="344">IF(BA136="HMT",O136,"#")</f>
        <v>0</v>
      </c>
      <c r="BZ136" s="409" t="str">
        <f t="shared" ref="BZ136:BZ167" si="345">IF(BA136="HFT",O136,"#")</f>
        <v>#</v>
      </c>
      <c r="CA136" s="409" t="str">
        <f t="shared" ref="CA136:CA167" si="346">IF(BA136="DMT",O136,"#")</f>
        <v>#</v>
      </c>
      <c r="CB136" s="409" t="str">
        <f t="shared" ref="CB136:CB167" si="347">IF(BA136="DFT",O136,"#")</f>
        <v>#</v>
      </c>
      <c r="CC136" s="409" t="str">
        <f t="shared" ref="CC136:CC167" si="348">IF(BA136="HMNT",O136,"#")</f>
        <v>#</v>
      </c>
      <c r="CD136" s="409" t="str">
        <f t="shared" ref="CD136:CD167" si="349">IF(BA136="HFNT",O136,"#")</f>
        <v>#</v>
      </c>
      <c r="CE136" s="409" t="str">
        <f t="shared" ref="CE136:CE167" si="350">IF(BA136="DMNT",O136,"#")</f>
        <v>#</v>
      </c>
      <c r="CF136" s="409" t="str">
        <f t="shared" ref="CF136:CF167" si="351">IF(BA136="DFNT",O136,"#")</f>
        <v>#</v>
      </c>
      <c r="CG136" s="409">
        <f t="shared" ref="CG136:CG167" si="352">IF(D136="M",O136,"#")</f>
        <v>0</v>
      </c>
      <c r="CH136" s="409" t="str">
        <f t="shared" ref="CH136:CH167" si="353">IF(D136="F",O136,"#")</f>
        <v>#</v>
      </c>
      <c r="CI136" s="7"/>
      <c r="CJ136" s="7"/>
      <c r="CK136" s="409" t="str">
        <f t="shared" si="299"/>
        <v> </v>
      </c>
      <c r="CL136" s="409" t="str">
        <f t="shared" si="300"/>
        <v> </v>
      </c>
      <c r="CM136" s="409" t="str">
        <f t="shared" si="301"/>
        <v> </v>
      </c>
      <c r="CN136" s="409" t="str">
        <f t="shared" si="302"/>
        <v> </v>
      </c>
      <c r="CO136" s="409" t="str">
        <f t="shared" si="303"/>
        <v> </v>
      </c>
      <c r="CP136" s="409" t="str">
        <f t="shared" si="304"/>
        <v> </v>
      </c>
      <c r="CQ136" s="409" t="str">
        <f t="shared" si="305"/>
        <v> </v>
      </c>
      <c r="CR136" s="409" t="str">
        <f t="shared" si="306"/>
        <v> </v>
      </c>
      <c r="CS136" s="409"/>
      <c r="CT136" s="409">
        <f t="shared" ref="CT136:CT167" si="354">O136</f>
        <v>0</v>
      </c>
      <c r="CU136" s="409">
        <f t="shared" ref="CU136:CU167" si="355">A136</f>
        <v>129</v>
      </c>
      <c r="CV136" s="372" t="str">
        <f t="shared" ref="CV136:CV167" si="356">B136</f>
        <v>24IT0132</v>
      </c>
      <c r="CW136" s="432" t="str">
        <f t="shared" ref="CW136:CW167" si="357">C136</f>
        <v>ROHITHKANNA A</v>
      </c>
      <c r="CX136" s="433" t="str">
        <f t="shared" si="307"/>
        <v>        </v>
      </c>
      <c r="CY136" s="409">
        <f t="shared" ref="CY136:CY167" si="358">CT136</f>
        <v>0</v>
      </c>
      <c r="CZ136" s="7"/>
      <c r="DA136" s="409">
        <f t="shared" ref="DA136:DA167" si="359">IF(E136="H",O136,"#")</f>
        <v>0</v>
      </c>
      <c r="DB136" s="409" t="str">
        <f t="shared" ref="DB136:DB167" si="360">IF(E136="D",O136,"#")</f>
        <v>#</v>
      </c>
      <c r="DC136" s="7"/>
      <c r="DD136" s="7"/>
      <c r="DE136" s="7"/>
    </row>
    <row r="137" ht="24.75" customHeight="1" spans="1:109">
      <c r="A137" s="413">
        <v>130</v>
      </c>
      <c r="B137" s="790" t="s">
        <v>324</v>
      </c>
      <c r="C137" s="791" t="s">
        <v>325</v>
      </c>
      <c r="D137" s="799" t="s">
        <v>41</v>
      </c>
      <c r="E137" s="799" t="s">
        <v>54</v>
      </c>
      <c r="F137" s="802"/>
      <c r="G137" s="792" t="s">
        <v>231</v>
      </c>
      <c r="H137" s="793" t="s">
        <v>231</v>
      </c>
      <c r="I137" s="793" t="s">
        <v>231</v>
      </c>
      <c r="J137" s="793" t="s">
        <v>231</v>
      </c>
      <c r="K137" s="793" t="s">
        <v>231</v>
      </c>
      <c r="L137" s="793" t="s">
        <v>231</v>
      </c>
      <c r="M137" s="793" t="s">
        <v>231</v>
      </c>
      <c r="N137" s="807" t="s">
        <v>231</v>
      </c>
      <c r="O137" s="804">
        <f t="shared" ref="O137:O200" si="361">COUNTIF(G137:N137,"U")+COUNTIF(G137:N137,"UA")+COUNTIF(G137:N137,"WH")</f>
        <v>0</v>
      </c>
      <c r="P137" s="421"/>
      <c r="Q137" s="423">
        <f t="shared" si="308"/>
        <v>0</v>
      </c>
      <c r="R137" s="794">
        <v>7.88</v>
      </c>
      <c r="S137" s="425"/>
      <c r="T137" s="426"/>
      <c r="U137" s="427"/>
      <c r="V137" s="428" t="s">
        <v>62</v>
      </c>
      <c r="W137" s="429">
        <f t="shared" ref="W137:W168" si="362">IF(G137="O",10,IF(G137="A+",9,IF(G137="A",8,IF(G137="B+",7,IF(G137="B",6,IF(G137="C",5,IF(G137="RA",0,IF(G137="U",0,IF(G137="UA",0,0)))))))))</f>
        <v>0</v>
      </c>
      <c r="X137" s="429">
        <f t="shared" ref="X137:X168" si="363">IF(H137="O",10,IF(H137="A+",9,IF(H137="A",8,IF(H137="B+",7,IF(H137="B",6,IF(H137="C",5,IF(H137="RA",0,IF(H137="U",0,IF(H137="UA",0,0)))))))))</f>
        <v>0</v>
      </c>
      <c r="Y137" s="429">
        <f t="shared" ref="Y137:Y168" si="364">IF(I137="O",10,IF(I137="A+",9,IF(I137="A",8,IF(I137="B+",7,IF(I137="B",6,IF(I137="C",5,IF(I137="RA",0,IF(I137="U",0,IF(I137="UA",0,0)))))))))</f>
        <v>0</v>
      </c>
      <c r="Z137" s="429">
        <f t="shared" ref="Z137:Z168" si="365">IF(J137="O",10,IF(J137="A+",9,IF(J137="A",8,IF(J137="B+",7,IF(J137="B",6,IF(J137="C",5,IF(J137="RA",0,IF(J137="U",0,IF(J137="UA",0,0)))))))))</f>
        <v>0</v>
      </c>
      <c r="AA137" s="429">
        <f t="shared" ref="AA137:AA168" si="366">IF(K137="O",10,IF(K137="A+",9,IF(K137="A",8,IF(K137="B+",7,IF(K137="B",6,IF(K137="C",5,IF(K137="RA",0,IF(K137="U",0,IF(K137="UA",0,0)))))))))</f>
        <v>0</v>
      </c>
      <c r="AB137" s="429">
        <f t="shared" ref="AB137:AB168" si="367">IF(L137="O",10,IF(L137="A+",9,IF(L137="A",8,IF(L137="B+",7,IF(L137="B",6,IF(L137="C",5,IF(L137="RA",0,IF(L137="U",0,IF(L137="UA",0,0)))))))))</f>
        <v>0</v>
      </c>
      <c r="AC137" s="429">
        <f t="shared" ref="AC137:AC168" si="368">IF(M137="O",10,IF(M137="A+",9,IF(M137="A",8,IF(M137="B+",7,IF(M137="B",6,IF(M137="C",5,IF(M137="RA",0,IF(M137="U",0,IF(M137="UA",0,0)))))))))</f>
        <v>0</v>
      </c>
      <c r="AD137" s="429">
        <f t="shared" ref="AD137:AD168" si="369">IF(N137="O",10,IF(N137="A+",9,IF(N137="A",8,IF(N137="B+",7,IF(N137="B",6,IF(N137="C",5,IF(N137="RA",0,IF(N137="U",0,IF(N137="UA",0,0)))))))))</f>
        <v>0</v>
      </c>
      <c r="AE137" s="429"/>
      <c r="AF137" s="429"/>
      <c r="AG137" s="430">
        <f t="shared" ref="AG137:AG168" si="370">(W137*W$7)+(X137*X$7)+(Y137*Y$7)+(Z137*Z$7)+(AA137*AA$7)+(AB137*AB$7)+(AC137*AC$7)+(AD137*AD$7)</f>
        <v>0</v>
      </c>
      <c r="AH137" s="430">
        <f t="shared" ref="AH137:AH168" si="371">IF(W137=0,0,W$7)+IF(X137=0,0,X$7)+IF(Y137=0,0,Y$7)+IF(Z137=0,0,Z$7)+IF(AA137=0,0,AA$7)+IF(AB137=0,0,AB$7)+IF(AC137=0,0,AC$7)+IF(AD137=0,0,AD$7)</f>
        <v>0</v>
      </c>
      <c r="AI137" s="431">
        <f t="shared" si="309"/>
        <v>0</v>
      </c>
      <c r="AJ137" s="408" t="str">
        <f t="shared" ref="AJ137:AJ168" si="372">IF(AH137=23,"P","F")</f>
        <v>F</v>
      </c>
      <c r="AK137" s="408">
        <f t="shared" si="310"/>
        <v>0</v>
      </c>
      <c r="AL137" s="408">
        <f t="shared" si="311"/>
        <v>0</v>
      </c>
      <c r="AM137" s="408">
        <f t="shared" si="312"/>
        <v>0</v>
      </c>
      <c r="AN137" s="408">
        <f t="shared" si="313"/>
        <v>0</v>
      </c>
      <c r="AO137" s="408">
        <f t="shared" si="314"/>
        <v>0</v>
      </c>
      <c r="AP137" s="408">
        <f t="shared" si="315"/>
        <v>0</v>
      </c>
      <c r="AQ137" s="408">
        <f t="shared" si="316"/>
        <v>1</v>
      </c>
      <c r="AR137" s="6"/>
      <c r="AS137" s="408">
        <f t="shared" si="317"/>
        <v>0</v>
      </c>
      <c r="AT137" s="408">
        <f t="shared" si="318"/>
        <v>0</v>
      </c>
      <c r="AU137" s="408">
        <f t="shared" si="319"/>
        <v>0</v>
      </c>
      <c r="AV137" s="408">
        <f t="shared" si="320"/>
        <v>0</v>
      </c>
      <c r="AW137" s="408">
        <f t="shared" si="321"/>
        <v>0</v>
      </c>
      <c r="AX137" s="408">
        <f t="shared" si="322"/>
        <v>0</v>
      </c>
      <c r="AY137" s="408" t="str">
        <f t="shared" si="323"/>
        <v>F</v>
      </c>
      <c r="AZ137" s="409" t="str">
        <f t="shared" si="324"/>
        <v>HM</v>
      </c>
      <c r="BA137" s="409" t="str">
        <f t="shared" si="325"/>
        <v>HMT</v>
      </c>
      <c r="BB137" s="409" t="str">
        <f t="shared" si="326"/>
        <v>F</v>
      </c>
      <c r="BC137" s="409" t="str">
        <f t="shared" si="327"/>
        <v>#</v>
      </c>
      <c r="BD137" s="409" t="str">
        <f t="shared" si="328"/>
        <v>#</v>
      </c>
      <c r="BE137" s="409" t="str">
        <f t="shared" si="329"/>
        <v>#</v>
      </c>
      <c r="BF137" s="409"/>
      <c r="BG137" s="409">
        <f t="shared" si="330"/>
        <v>0</v>
      </c>
      <c r="BH137" s="409" t="str">
        <f t="shared" si="331"/>
        <v>#</v>
      </c>
      <c r="BI137" s="409" t="str">
        <f t="shared" si="332"/>
        <v>#</v>
      </c>
      <c r="BJ137" s="409" t="str">
        <f t="shared" si="333"/>
        <v>#</v>
      </c>
      <c r="BK137" s="409">
        <f t="shared" si="334"/>
        <v>0</v>
      </c>
      <c r="BL137" s="409" t="str">
        <f t="shared" si="335"/>
        <v>#</v>
      </c>
      <c r="BM137" s="7"/>
      <c r="BN137" s="7"/>
      <c r="BO137" s="7"/>
      <c r="BP137" s="409" t="str">
        <f t="shared" si="336"/>
        <v>F</v>
      </c>
      <c r="BQ137" s="409" t="str">
        <f t="shared" si="337"/>
        <v>#</v>
      </c>
      <c r="BR137" s="409" t="str">
        <f t="shared" si="338"/>
        <v>#</v>
      </c>
      <c r="BS137" s="409" t="str">
        <f t="shared" si="339"/>
        <v>#</v>
      </c>
      <c r="BT137" s="409" t="str">
        <f t="shared" si="340"/>
        <v>#</v>
      </c>
      <c r="BU137" s="409" t="str">
        <f t="shared" si="341"/>
        <v>#</v>
      </c>
      <c r="BV137" s="409" t="str">
        <f t="shared" si="342"/>
        <v>#</v>
      </c>
      <c r="BW137" s="409" t="str">
        <f t="shared" si="343"/>
        <v>#</v>
      </c>
      <c r="BX137" s="409"/>
      <c r="BY137" s="409">
        <f t="shared" si="344"/>
        <v>0</v>
      </c>
      <c r="BZ137" s="409" t="str">
        <f t="shared" si="345"/>
        <v>#</v>
      </c>
      <c r="CA137" s="409" t="str">
        <f t="shared" si="346"/>
        <v>#</v>
      </c>
      <c r="CB137" s="409" t="str">
        <f t="shared" si="347"/>
        <v>#</v>
      </c>
      <c r="CC137" s="409" t="str">
        <f t="shared" si="348"/>
        <v>#</v>
      </c>
      <c r="CD137" s="409" t="str">
        <f t="shared" si="349"/>
        <v>#</v>
      </c>
      <c r="CE137" s="409" t="str">
        <f t="shared" si="350"/>
        <v>#</v>
      </c>
      <c r="CF137" s="409" t="str">
        <f t="shared" si="351"/>
        <v>#</v>
      </c>
      <c r="CG137" s="409">
        <f t="shared" si="352"/>
        <v>0</v>
      </c>
      <c r="CH137" s="409" t="str">
        <f t="shared" si="353"/>
        <v>#</v>
      </c>
      <c r="CI137" s="7"/>
      <c r="CJ137" s="7"/>
      <c r="CK137" s="409" t="str">
        <f t="shared" ref="CK137:CK168" si="373">IF(W137=0,"EEP,"," ")</f>
        <v>EEP,</v>
      </c>
      <c r="CL137" s="409" t="str">
        <f t="shared" ref="CL137:CL168" si="374">IF(X137=0,"POC,"," ")</f>
        <v>POC,</v>
      </c>
      <c r="CM137" s="409" t="str">
        <f t="shared" ref="CM137:CM168" si="375">IF(Y137=0,"DAV,"," ")</f>
        <v>DAV,</v>
      </c>
      <c r="CN137" s="409" t="str">
        <f t="shared" ref="CN137:CN168" si="376">IF(Z137=0,"EP,"," ")</f>
        <v>EP,</v>
      </c>
      <c r="CO137" s="409" t="str">
        <f t="shared" ref="CO137:CO168" si="377">IF(AA137=0,"MAD,"," ")</f>
        <v>MAD,</v>
      </c>
      <c r="CP137" s="409" t="str">
        <f t="shared" ref="CP137:CP168" si="378">IF(AB137=0,"CCP,"," ")</f>
        <v>CCP,</v>
      </c>
      <c r="CQ137" s="409" t="str">
        <f t="shared" ref="CQ137:CQ168" si="379">IF(AC137=0,"UIUX,"," ")</f>
        <v>UIUX,</v>
      </c>
      <c r="CR137" s="409" t="str">
        <f t="shared" ref="CR137:CR168" si="380">IF(AD137=0,"DEV,"," ")</f>
        <v>DEV,</v>
      </c>
      <c r="CS137" s="409"/>
      <c r="CT137" s="409">
        <f t="shared" si="354"/>
        <v>0</v>
      </c>
      <c r="CU137" s="409">
        <f t="shared" si="355"/>
        <v>130</v>
      </c>
      <c r="CV137" s="372" t="str">
        <f t="shared" si="356"/>
        <v>24IT0133</v>
      </c>
      <c r="CW137" s="432" t="str">
        <f t="shared" si="357"/>
        <v>RUBESH J</v>
      </c>
      <c r="CX137" s="433" t="str">
        <f t="shared" si="307"/>
        <v>EEP,POC,DAV,EP,MAD,CCP,UIUX,DEV,</v>
      </c>
      <c r="CY137" s="409">
        <f t="shared" si="358"/>
        <v>0</v>
      </c>
      <c r="CZ137" s="7"/>
      <c r="DA137" s="409">
        <f t="shared" si="359"/>
        <v>0</v>
      </c>
      <c r="DB137" s="409" t="str">
        <f t="shared" si="360"/>
        <v>#</v>
      </c>
      <c r="DC137" s="7"/>
      <c r="DD137" s="7"/>
      <c r="DE137" s="7"/>
    </row>
    <row r="138" ht="24.75" customHeight="1" spans="1:109">
      <c r="A138" s="413">
        <v>131</v>
      </c>
      <c r="B138" s="790" t="s">
        <v>326</v>
      </c>
      <c r="C138" s="791" t="s">
        <v>327</v>
      </c>
      <c r="D138" s="800" t="s">
        <v>41</v>
      </c>
      <c r="E138" s="800" t="s">
        <v>55</v>
      </c>
      <c r="F138" s="802"/>
      <c r="G138" s="792" t="s">
        <v>58</v>
      </c>
      <c r="H138" s="793" t="s">
        <v>61</v>
      </c>
      <c r="I138" s="793" t="s">
        <v>58</v>
      </c>
      <c r="J138" s="793" t="s">
        <v>58</v>
      </c>
      <c r="K138" s="793" t="s">
        <v>58</v>
      </c>
      <c r="L138" s="793" t="s">
        <v>61</v>
      </c>
      <c r="M138" s="793" t="s">
        <v>58</v>
      </c>
      <c r="N138" s="807" t="s">
        <v>61</v>
      </c>
      <c r="O138" s="804">
        <f t="shared" si="361"/>
        <v>0</v>
      </c>
      <c r="P138" s="421"/>
      <c r="Q138" s="423">
        <f t="shared" si="308"/>
        <v>23</v>
      </c>
      <c r="R138" s="797">
        <v>9.12</v>
      </c>
      <c r="S138" s="425"/>
      <c r="T138" s="426"/>
      <c r="U138" s="427"/>
      <c r="V138" s="428" t="s">
        <v>62</v>
      </c>
      <c r="W138" s="429">
        <f t="shared" si="362"/>
        <v>10</v>
      </c>
      <c r="X138" s="429">
        <f t="shared" si="363"/>
        <v>8</v>
      </c>
      <c r="Y138" s="429">
        <f t="shared" si="364"/>
        <v>10</v>
      </c>
      <c r="Z138" s="429">
        <f t="shared" si="365"/>
        <v>10</v>
      </c>
      <c r="AA138" s="429">
        <f t="shared" si="366"/>
        <v>10</v>
      </c>
      <c r="AB138" s="429">
        <f t="shared" si="367"/>
        <v>8</v>
      </c>
      <c r="AC138" s="429">
        <f t="shared" si="368"/>
        <v>10</v>
      </c>
      <c r="AD138" s="429">
        <f t="shared" si="369"/>
        <v>8</v>
      </c>
      <c r="AE138" s="429"/>
      <c r="AF138" s="429"/>
      <c r="AG138" s="430">
        <f t="shared" si="370"/>
        <v>214</v>
      </c>
      <c r="AH138" s="430">
        <f t="shared" si="371"/>
        <v>23</v>
      </c>
      <c r="AI138" s="431">
        <f t="shared" si="309"/>
        <v>9.30434782608696</v>
      </c>
      <c r="AJ138" s="408" t="str">
        <f t="shared" si="372"/>
        <v>P</v>
      </c>
      <c r="AK138" s="408">
        <f t="shared" si="310"/>
        <v>0</v>
      </c>
      <c r="AL138" s="408">
        <f t="shared" si="311"/>
        <v>0</v>
      </c>
      <c r="AM138" s="408">
        <f t="shared" si="312"/>
        <v>0</v>
      </c>
      <c r="AN138" s="408">
        <f t="shared" si="313"/>
        <v>0</v>
      </c>
      <c r="AO138" s="408">
        <f t="shared" si="314"/>
        <v>0</v>
      </c>
      <c r="AP138" s="408">
        <f t="shared" si="315"/>
        <v>0</v>
      </c>
      <c r="AQ138" s="408">
        <f t="shared" si="316"/>
        <v>1</v>
      </c>
      <c r="AR138" s="6"/>
      <c r="AS138" s="408">
        <f t="shared" si="317"/>
        <v>0</v>
      </c>
      <c r="AT138" s="408">
        <f t="shared" si="318"/>
        <v>0</v>
      </c>
      <c r="AU138" s="408">
        <f t="shared" si="319"/>
        <v>0</v>
      </c>
      <c r="AV138" s="408">
        <f t="shared" si="320"/>
        <v>0</v>
      </c>
      <c r="AW138" s="408">
        <f t="shared" si="321"/>
        <v>0</v>
      </c>
      <c r="AX138" s="408">
        <f t="shared" si="322"/>
        <v>0</v>
      </c>
      <c r="AY138" s="408" t="str">
        <f t="shared" si="323"/>
        <v>P</v>
      </c>
      <c r="AZ138" s="409" t="str">
        <f t="shared" si="324"/>
        <v>DM</v>
      </c>
      <c r="BA138" s="409" t="str">
        <f t="shared" si="325"/>
        <v>DMT</v>
      </c>
      <c r="BB138" s="409" t="str">
        <f t="shared" si="326"/>
        <v>#</v>
      </c>
      <c r="BC138" s="409" t="str">
        <f t="shared" si="327"/>
        <v>#</v>
      </c>
      <c r="BD138" s="409" t="str">
        <f t="shared" si="328"/>
        <v>P</v>
      </c>
      <c r="BE138" s="409" t="str">
        <f t="shared" si="329"/>
        <v>#</v>
      </c>
      <c r="BF138" s="409"/>
      <c r="BG138" s="409" t="str">
        <f t="shared" si="330"/>
        <v>#</v>
      </c>
      <c r="BH138" s="409" t="str">
        <f t="shared" si="331"/>
        <v>#</v>
      </c>
      <c r="BI138" s="409">
        <f t="shared" si="332"/>
        <v>0</v>
      </c>
      <c r="BJ138" s="409" t="str">
        <f t="shared" si="333"/>
        <v>#</v>
      </c>
      <c r="BK138" s="409">
        <f t="shared" si="334"/>
        <v>0</v>
      </c>
      <c r="BL138" s="409" t="str">
        <f t="shared" si="335"/>
        <v>#</v>
      </c>
      <c r="BM138" s="7"/>
      <c r="BN138" s="7"/>
      <c r="BO138" s="7"/>
      <c r="BP138" s="409" t="str">
        <f t="shared" si="336"/>
        <v>#</v>
      </c>
      <c r="BQ138" s="409" t="str">
        <f t="shared" si="337"/>
        <v>#</v>
      </c>
      <c r="BR138" s="409" t="str">
        <f t="shared" si="338"/>
        <v>P</v>
      </c>
      <c r="BS138" s="409" t="str">
        <f t="shared" si="339"/>
        <v>#</v>
      </c>
      <c r="BT138" s="409" t="str">
        <f t="shared" si="340"/>
        <v>#</v>
      </c>
      <c r="BU138" s="409" t="str">
        <f t="shared" si="341"/>
        <v>#</v>
      </c>
      <c r="BV138" s="409" t="str">
        <f t="shared" si="342"/>
        <v>#</v>
      </c>
      <c r="BW138" s="409" t="str">
        <f t="shared" si="343"/>
        <v>#</v>
      </c>
      <c r="BX138" s="409"/>
      <c r="BY138" s="409" t="str">
        <f t="shared" si="344"/>
        <v>#</v>
      </c>
      <c r="BZ138" s="409" t="str">
        <f t="shared" si="345"/>
        <v>#</v>
      </c>
      <c r="CA138" s="409">
        <f t="shared" si="346"/>
        <v>0</v>
      </c>
      <c r="CB138" s="409" t="str">
        <f t="shared" si="347"/>
        <v>#</v>
      </c>
      <c r="CC138" s="409" t="str">
        <f t="shared" si="348"/>
        <v>#</v>
      </c>
      <c r="CD138" s="409" t="str">
        <f t="shared" si="349"/>
        <v>#</v>
      </c>
      <c r="CE138" s="409" t="str">
        <f t="shared" si="350"/>
        <v>#</v>
      </c>
      <c r="CF138" s="409" t="str">
        <f t="shared" si="351"/>
        <v>#</v>
      </c>
      <c r="CG138" s="409">
        <f t="shared" si="352"/>
        <v>0</v>
      </c>
      <c r="CH138" s="409" t="str">
        <f t="shared" si="353"/>
        <v>#</v>
      </c>
      <c r="CI138" s="7"/>
      <c r="CJ138" s="7"/>
      <c r="CK138" s="409" t="str">
        <f t="shared" si="373"/>
        <v> </v>
      </c>
      <c r="CL138" s="409" t="str">
        <f t="shared" si="374"/>
        <v> </v>
      </c>
      <c r="CM138" s="409" t="str">
        <f t="shared" si="375"/>
        <v> </v>
      </c>
      <c r="CN138" s="409" t="str">
        <f t="shared" si="376"/>
        <v> </v>
      </c>
      <c r="CO138" s="409" t="str">
        <f t="shared" si="377"/>
        <v> </v>
      </c>
      <c r="CP138" s="409" t="str">
        <f t="shared" si="378"/>
        <v> </v>
      </c>
      <c r="CQ138" s="409" t="str">
        <f t="shared" si="379"/>
        <v> </v>
      </c>
      <c r="CR138" s="409" t="str">
        <f t="shared" si="380"/>
        <v> </v>
      </c>
      <c r="CS138" s="409"/>
      <c r="CT138" s="409">
        <f t="shared" si="354"/>
        <v>0</v>
      </c>
      <c r="CU138" s="409">
        <f t="shared" si="355"/>
        <v>131</v>
      </c>
      <c r="CV138" s="372" t="str">
        <f t="shared" si="356"/>
        <v>24IT0134</v>
      </c>
      <c r="CW138" s="432" t="str">
        <f t="shared" si="357"/>
        <v>RUDRA PRASAD M L</v>
      </c>
      <c r="CX138" s="433" t="str">
        <f t="shared" si="307"/>
        <v>        </v>
      </c>
      <c r="CY138" s="409">
        <f t="shared" si="358"/>
        <v>0</v>
      </c>
      <c r="CZ138" s="7"/>
      <c r="DA138" s="409" t="str">
        <f t="shared" si="359"/>
        <v>#</v>
      </c>
      <c r="DB138" s="409">
        <f t="shared" si="360"/>
        <v>0</v>
      </c>
      <c r="DC138" s="7"/>
      <c r="DD138" s="7"/>
      <c r="DE138" s="7"/>
    </row>
    <row r="139" ht="24.75" customHeight="1" spans="1:109">
      <c r="A139" s="413">
        <v>132</v>
      </c>
      <c r="B139" s="790" t="s">
        <v>328</v>
      </c>
      <c r="C139" s="791" t="s">
        <v>329</v>
      </c>
      <c r="D139" s="787" t="s">
        <v>41</v>
      </c>
      <c r="E139" s="787" t="s">
        <v>55</v>
      </c>
      <c r="F139" s="802"/>
      <c r="G139" s="792" t="s">
        <v>58</v>
      </c>
      <c r="H139" s="793" t="s">
        <v>61</v>
      </c>
      <c r="I139" s="793" t="s">
        <v>58</v>
      </c>
      <c r="J139" s="793" t="s">
        <v>58</v>
      </c>
      <c r="K139" s="793" t="s">
        <v>58</v>
      </c>
      <c r="L139" s="793" t="s">
        <v>61</v>
      </c>
      <c r="M139" s="793" t="s">
        <v>58</v>
      </c>
      <c r="N139" s="807" t="s">
        <v>59</v>
      </c>
      <c r="O139" s="804">
        <f t="shared" si="361"/>
        <v>0</v>
      </c>
      <c r="P139" s="421"/>
      <c r="Q139" s="423">
        <f t="shared" si="308"/>
        <v>23</v>
      </c>
      <c r="R139" s="795">
        <v>8.96</v>
      </c>
      <c r="S139" s="425"/>
      <c r="T139" s="426"/>
      <c r="U139" s="427"/>
      <c r="V139" s="428" t="s">
        <v>62</v>
      </c>
      <c r="W139" s="429">
        <f t="shared" si="362"/>
        <v>10</v>
      </c>
      <c r="X139" s="429">
        <f t="shared" si="363"/>
        <v>8</v>
      </c>
      <c r="Y139" s="429">
        <f t="shared" si="364"/>
        <v>10</v>
      </c>
      <c r="Z139" s="429">
        <f t="shared" si="365"/>
        <v>10</v>
      </c>
      <c r="AA139" s="429">
        <f t="shared" si="366"/>
        <v>10</v>
      </c>
      <c r="AB139" s="429">
        <f t="shared" si="367"/>
        <v>8</v>
      </c>
      <c r="AC139" s="429">
        <f t="shared" si="368"/>
        <v>10</v>
      </c>
      <c r="AD139" s="429">
        <f t="shared" si="369"/>
        <v>7</v>
      </c>
      <c r="AE139" s="429"/>
      <c r="AF139" s="429"/>
      <c r="AG139" s="430">
        <f t="shared" si="370"/>
        <v>211</v>
      </c>
      <c r="AH139" s="430">
        <f t="shared" si="371"/>
        <v>23</v>
      </c>
      <c r="AI139" s="431">
        <f t="shared" si="309"/>
        <v>9.17391304347826</v>
      </c>
      <c r="AJ139" s="408" t="str">
        <f t="shared" si="372"/>
        <v>P</v>
      </c>
      <c r="AK139" s="408">
        <f t="shared" si="310"/>
        <v>0</v>
      </c>
      <c r="AL139" s="408">
        <f t="shared" si="311"/>
        <v>0</v>
      </c>
      <c r="AM139" s="408">
        <f t="shared" si="312"/>
        <v>0</v>
      </c>
      <c r="AN139" s="408">
        <f t="shared" si="313"/>
        <v>0</v>
      </c>
      <c r="AO139" s="408">
        <f t="shared" si="314"/>
        <v>0</v>
      </c>
      <c r="AP139" s="408">
        <f t="shared" si="315"/>
        <v>0</v>
      </c>
      <c r="AQ139" s="408">
        <f t="shared" si="316"/>
        <v>1</v>
      </c>
      <c r="AR139" s="6"/>
      <c r="AS139" s="408">
        <f t="shared" si="317"/>
        <v>0</v>
      </c>
      <c r="AT139" s="408">
        <f t="shared" si="318"/>
        <v>0</v>
      </c>
      <c r="AU139" s="408">
        <f t="shared" si="319"/>
        <v>0</v>
      </c>
      <c r="AV139" s="408">
        <f t="shared" si="320"/>
        <v>0</v>
      </c>
      <c r="AW139" s="408">
        <f t="shared" si="321"/>
        <v>0</v>
      </c>
      <c r="AX139" s="408">
        <f t="shared" si="322"/>
        <v>0</v>
      </c>
      <c r="AY139" s="408" t="str">
        <f t="shared" si="323"/>
        <v>P</v>
      </c>
      <c r="AZ139" s="409" t="str">
        <f t="shared" si="324"/>
        <v>DM</v>
      </c>
      <c r="BA139" s="409" t="str">
        <f t="shared" si="325"/>
        <v>DMT</v>
      </c>
      <c r="BB139" s="409" t="str">
        <f t="shared" si="326"/>
        <v>#</v>
      </c>
      <c r="BC139" s="409" t="str">
        <f t="shared" si="327"/>
        <v>#</v>
      </c>
      <c r="BD139" s="409" t="str">
        <f t="shared" si="328"/>
        <v>P</v>
      </c>
      <c r="BE139" s="409" t="str">
        <f t="shared" si="329"/>
        <v>#</v>
      </c>
      <c r="BF139" s="409"/>
      <c r="BG139" s="409" t="str">
        <f t="shared" si="330"/>
        <v>#</v>
      </c>
      <c r="BH139" s="409" t="str">
        <f t="shared" si="331"/>
        <v>#</v>
      </c>
      <c r="BI139" s="409">
        <f t="shared" si="332"/>
        <v>0</v>
      </c>
      <c r="BJ139" s="409" t="str">
        <f t="shared" si="333"/>
        <v>#</v>
      </c>
      <c r="BK139" s="409">
        <f t="shared" si="334"/>
        <v>0</v>
      </c>
      <c r="BL139" s="409" t="str">
        <f t="shared" si="335"/>
        <v>#</v>
      </c>
      <c r="BM139" s="7"/>
      <c r="BN139" s="7"/>
      <c r="BO139" s="7"/>
      <c r="BP139" s="409" t="str">
        <f t="shared" si="336"/>
        <v>#</v>
      </c>
      <c r="BQ139" s="409" t="str">
        <f t="shared" si="337"/>
        <v>#</v>
      </c>
      <c r="BR139" s="409" t="str">
        <f t="shared" si="338"/>
        <v>P</v>
      </c>
      <c r="BS139" s="409" t="str">
        <f t="shared" si="339"/>
        <v>#</v>
      </c>
      <c r="BT139" s="409" t="str">
        <f t="shared" si="340"/>
        <v>#</v>
      </c>
      <c r="BU139" s="409" t="str">
        <f t="shared" si="341"/>
        <v>#</v>
      </c>
      <c r="BV139" s="409" t="str">
        <f t="shared" si="342"/>
        <v>#</v>
      </c>
      <c r="BW139" s="409" t="str">
        <f t="shared" si="343"/>
        <v>#</v>
      </c>
      <c r="BX139" s="409"/>
      <c r="BY139" s="409" t="str">
        <f t="shared" si="344"/>
        <v>#</v>
      </c>
      <c r="BZ139" s="409" t="str">
        <f t="shared" si="345"/>
        <v>#</v>
      </c>
      <c r="CA139" s="409">
        <f t="shared" si="346"/>
        <v>0</v>
      </c>
      <c r="CB139" s="409" t="str">
        <f t="shared" si="347"/>
        <v>#</v>
      </c>
      <c r="CC139" s="409" t="str">
        <f t="shared" si="348"/>
        <v>#</v>
      </c>
      <c r="CD139" s="409" t="str">
        <f t="shared" si="349"/>
        <v>#</v>
      </c>
      <c r="CE139" s="409" t="str">
        <f t="shared" si="350"/>
        <v>#</v>
      </c>
      <c r="CF139" s="409" t="str">
        <f t="shared" si="351"/>
        <v>#</v>
      </c>
      <c r="CG139" s="409">
        <f t="shared" si="352"/>
        <v>0</v>
      </c>
      <c r="CH139" s="409" t="str">
        <f t="shared" si="353"/>
        <v>#</v>
      </c>
      <c r="CI139" s="7"/>
      <c r="CJ139" s="7"/>
      <c r="CK139" s="409" t="str">
        <f t="shared" si="373"/>
        <v> </v>
      </c>
      <c r="CL139" s="409" t="str">
        <f t="shared" si="374"/>
        <v> </v>
      </c>
      <c r="CM139" s="409" t="str">
        <f t="shared" si="375"/>
        <v> </v>
      </c>
      <c r="CN139" s="409" t="str">
        <f t="shared" si="376"/>
        <v> </v>
      </c>
      <c r="CO139" s="409" t="str">
        <f t="shared" si="377"/>
        <v> </v>
      </c>
      <c r="CP139" s="409" t="str">
        <f t="shared" si="378"/>
        <v> </v>
      </c>
      <c r="CQ139" s="409" t="str">
        <f t="shared" si="379"/>
        <v> </v>
      </c>
      <c r="CR139" s="409" t="str">
        <f t="shared" si="380"/>
        <v> </v>
      </c>
      <c r="CS139" s="409"/>
      <c r="CT139" s="409">
        <f t="shared" si="354"/>
        <v>0</v>
      </c>
      <c r="CU139" s="409">
        <f t="shared" si="355"/>
        <v>132</v>
      </c>
      <c r="CV139" s="372" t="str">
        <f t="shared" si="356"/>
        <v>24IT0135</v>
      </c>
      <c r="CW139" s="432" t="str">
        <f t="shared" si="357"/>
        <v>S G KESAV</v>
      </c>
      <c r="CX139" s="433" t="str">
        <f t="shared" si="307"/>
        <v>        </v>
      </c>
      <c r="CY139" s="409">
        <f t="shared" si="358"/>
        <v>0</v>
      </c>
      <c r="CZ139" s="7"/>
      <c r="DA139" s="409" t="str">
        <f t="shared" si="359"/>
        <v>#</v>
      </c>
      <c r="DB139" s="409">
        <f t="shared" si="360"/>
        <v>0</v>
      </c>
      <c r="DC139" s="7"/>
      <c r="DD139" s="7"/>
      <c r="DE139" s="7"/>
    </row>
    <row r="140" ht="24.75" customHeight="1" spans="1:109">
      <c r="A140" s="413">
        <v>133</v>
      </c>
      <c r="B140" s="785" t="s">
        <v>330</v>
      </c>
      <c r="C140" s="786" t="s">
        <v>331</v>
      </c>
      <c r="D140" s="787" t="s">
        <v>42</v>
      </c>
      <c r="E140" s="787" t="s">
        <v>55</v>
      </c>
      <c r="F140" s="802"/>
      <c r="G140" s="779" t="s">
        <v>58</v>
      </c>
      <c r="H140" s="780" t="s">
        <v>61</v>
      </c>
      <c r="I140" s="780" t="s">
        <v>60</v>
      </c>
      <c r="J140" s="780" t="s">
        <v>58</v>
      </c>
      <c r="K140" s="780" t="s">
        <v>58</v>
      </c>
      <c r="L140" s="780" t="s">
        <v>61</v>
      </c>
      <c r="M140" s="780" t="s">
        <v>58</v>
      </c>
      <c r="N140" s="805" t="s">
        <v>61</v>
      </c>
      <c r="O140" s="804">
        <f t="shared" si="361"/>
        <v>0</v>
      </c>
      <c r="P140" s="421"/>
      <c r="Q140" s="423">
        <f t="shared" si="308"/>
        <v>23</v>
      </c>
      <c r="R140" s="789">
        <v>8.96</v>
      </c>
      <c r="S140" s="425"/>
      <c r="T140" s="426"/>
      <c r="U140" s="427"/>
      <c r="V140" s="428" t="s">
        <v>62</v>
      </c>
      <c r="W140" s="429">
        <f t="shared" si="362"/>
        <v>10</v>
      </c>
      <c r="X140" s="429">
        <f t="shared" si="363"/>
        <v>8</v>
      </c>
      <c r="Y140" s="429">
        <f t="shared" si="364"/>
        <v>9</v>
      </c>
      <c r="Z140" s="429">
        <f t="shared" si="365"/>
        <v>10</v>
      </c>
      <c r="AA140" s="429">
        <f t="shared" si="366"/>
        <v>10</v>
      </c>
      <c r="AB140" s="429">
        <f t="shared" si="367"/>
        <v>8</v>
      </c>
      <c r="AC140" s="429">
        <f t="shared" si="368"/>
        <v>10</v>
      </c>
      <c r="AD140" s="429">
        <f t="shared" si="369"/>
        <v>8</v>
      </c>
      <c r="AE140" s="429"/>
      <c r="AF140" s="429"/>
      <c r="AG140" s="430">
        <f t="shared" si="370"/>
        <v>210</v>
      </c>
      <c r="AH140" s="430">
        <f t="shared" si="371"/>
        <v>23</v>
      </c>
      <c r="AI140" s="431">
        <f t="shared" si="309"/>
        <v>9.1304347826087</v>
      </c>
      <c r="AJ140" s="408" t="str">
        <f t="shared" si="372"/>
        <v>P</v>
      </c>
      <c r="AK140" s="408">
        <f t="shared" si="310"/>
        <v>0</v>
      </c>
      <c r="AL140" s="408">
        <f t="shared" si="311"/>
        <v>0</v>
      </c>
      <c r="AM140" s="408">
        <f t="shared" si="312"/>
        <v>0</v>
      </c>
      <c r="AN140" s="408">
        <f t="shared" si="313"/>
        <v>0</v>
      </c>
      <c r="AO140" s="408">
        <f t="shared" si="314"/>
        <v>0</v>
      </c>
      <c r="AP140" s="408">
        <f t="shared" si="315"/>
        <v>0</v>
      </c>
      <c r="AQ140" s="408">
        <f t="shared" si="316"/>
        <v>1</v>
      </c>
      <c r="AR140" s="6"/>
      <c r="AS140" s="408">
        <f t="shared" si="317"/>
        <v>0</v>
      </c>
      <c r="AT140" s="408">
        <f t="shared" si="318"/>
        <v>0</v>
      </c>
      <c r="AU140" s="408">
        <f t="shared" si="319"/>
        <v>0</v>
      </c>
      <c r="AV140" s="408">
        <f t="shared" si="320"/>
        <v>0</v>
      </c>
      <c r="AW140" s="408">
        <f t="shared" si="321"/>
        <v>0</v>
      </c>
      <c r="AX140" s="408">
        <f t="shared" si="322"/>
        <v>0</v>
      </c>
      <c r="AY140" s="408" t="str">
        <f t="shared" si="323"/>
        <v>P</v>
      </c>
      <c r="AZ140" s="409" t="str">
        <f t="shared" si="324"/>
        <v>DF</v>
      </c>
      <c r="BA140" s="409" t="str">
        <f t="shared" si="325"/>
        <v>DFT</v>
      </c>
      <c r="BB140" s="409" t="str">
        <f t="shared" si="326"/>
        <v>#</v>
      </c>
      <c r="BC140" s="409" t="str">
        <f t="shared" si="327"/>
        <v>#</v>
      </c>
      <c r="BD140" s="409" t="str">
        <f t="shared" si="328"/>
        <v>#</v>
      </c>
      <c r="BE140" s="409" t="str">
        <f t="shared" si="329"/>
        <v>P</v>
      </c>
      <c r="BF140" s="409"/>
      <c r="BG140" s="409" t="str">
        <f t="shared" si="330"/>
        <v>#</v>
      </c>
      <c r="BH140" s="409" t="str">
        <f t="shared" si="331"/>
        <v>#</v>
      </c>
      <c r="BI140" s="409" t="str">
        <f t="shared" si="332"/>
        <v>#</v>
      </c>
      <c r="BJ140" s="409">
        <f t="shared" si="333"/>
        <v>0</v>
      </c>
      <c r="BK140" s="409" t="str">
        <f t="shared" si="334"/>
        <v>#</v>
      </c>
      <c r="BL140" s="409">
        <f t="shared" si="335"/>
        <v>0</v>
      </c>
      <c r="BM140" s="7"/>
      <c r="BN140" s="7"/>
      <c r="BO140" s="7"/>
      <c r="BP140" s="409" t="str">
        <f t="shared" si="336"/>
        <v>#</v>
      </c>
      <c r="BQ140" s="409" t="str">
        <f t="shared" si="337"/>
        <v>#</v>
      </c>
      <c r="BR140" s="409" t="str">
        <f t="shared" si="338"/>
        <v>#</v>
      </c>
      <c r="BS140" s="409" t="str">
        <f t="shared" si="339"/>
        <v>P</v>
      </c>
      <c r="BT140" s="409" t="str">
        <f t="shared" si="340"/>
        <v>#</v>
      </c>
      <c r="BU140" s="409" t="str">
        <f t="shared" si="341"/>
        <v>#</v>
      </c>
      <c r="BV140" s="409" t="str">
        <f t="shared" si="342"/>
        <v>#</v>
      </c>
      <c r="BW140" s="409" t="str">
        <f t="shared" si="343"/>
        <v>#</v>
      </c>
      <c r="BX140" s="409"/>
      <c r="BY140" s="409" t="str">
        <f t="shared" si="344"/>
        <v>#</v>
      </c>
      <c r="BZ140" s="409" t="str">
        <f t="shared" si="345"/>
        <v>#</v>
      </c>
      <c r="CA140" s="409" t="str">
        <f t="shared" si="346"/>
        <v>#</v>
      </c>
      <c r="CB140" s="409">
        <f t="shared" si="347"/>
        <v>0</v>
      </c>
      <c r="CC140" s="409" t="str">
        <f t="shared" si="348"/>
        <v>#</v>
      </c>
      <c r="CD140" s="409" t="str">
        <f t="shared" si="349"/>
        <v>#</v>
      </c>
      <c r="CE140" s="409" t="str">
        <f t="shared" si="350"/>
        <v>#</v>
      </c>
      <c r="CF140" s="409" t="str">
        <f t="shared" si="351"/>
        <v>#</v>
      </c>
      <c r="CG140" s="409" t="str">
        <f t="shared" si="352"/>
        <v>#</v>
      </c>
      <c r="CH140" s="409">
        <f t="shared" si="353"/>
        <v>0</v>
      </c>
      <c r="CI140" s="7"/>
      <c r="CJ140" s="7"/>
      <c r="CK140" s="409" t="str">
        <f t="shared" si="373"/>
        <v> </v>
      </c>
      <c r="CL140" s="409" t="str">
        <f t="shared" si="374"/>
        <v> </v>
      </c>
      <c r="CM140" s="409" t="str">
        <f t="shared" si="375"/>
        <v> </v>
      </c>
      <c r="CN140" s="409" t="str">
        <f t="shared" si="376"/>
        <v> </v>
      </c>
      <c r="CO140" s="409" t="str">
        <f t="shared" si="377"/>
        <v> </v>
      </c>
      <c r="CP140" s="409" t="str">
        <f t="shared" si="378"/>
        <v> </v>
      </c>
      <c r="CQ140" s="409" t="str">
        <f t="shared" si="379"/>
        <v> </v>
      </c>
      <c r="CR140" s="409" t="str">
        <f t="shared" si="380"/>
        <v> </v>
      </c>
      <c r="CS140" s="409"/>
      <c r="CT140" s="409">
        <f t="shared" si="354"/>
        <v>0</v>
      </c>
      <c r="CU140" s="409">
        <f t="shared" si="355"/>
        <v>133</v>
      </c>
      <c r="CV140" s="372" t="str">
        <f t="shared" si="356"/>
        <v>24IT0136</v>
      </c>
      <c r="CW140" s="432" t="str">
        <f t="shared" si="357"/>
        <v>S RITHANYA</v>
      </c>
      <c r="CX140" s="433" t="str">
        <f t="shared" si="307"/>
        <v>        </v>
      </c>
      <c r="CY140" s="409">
        <f t="shared" si="358"/>
        <v>0</v>
      </c>
      <c r="CZ140" s="7"/>
      <c r="DA140" s="409" t="str">
        <f t="shared" si="359"/>
        <v>#</v>
      </c>
      <c r="DB140" s="409">
        <f t="shared" si="360"/>
        <v>0</v>
      </c>
      <c r="DC140" s="7"/>
      <c r="DD140" s="7"/>
      <c r="DE140" s="7"/>
    </row>
    <row r="141" ht="24.75" customHeight="1" spans="1:109">
      <c r="A141" s="413">
        <v>134</v>
      </c>
      <c r="B141" s="790" t="s">
        <v>332</v>
      </c>
      <c r="C141" s="791" t="s">
        <v>333</v>
      </c>
      <c r="D141" s="787" t="s">
        <v>42</v>
      </c>
      <c r="E141" s="787" t="s">
        <v>55</v>
      </c>
      <c r="F141" s="802"/>
      <c r="G141" s="792" t="s">
        <v>58</v>
      </c>
      <c r="H141" s="793" t="s">
        <v>61</v>
      </c>
      <c r="I141" s="793" t="s">
        <v>58</v>
      </c>
      <c r="J141" s="793" t="s">
        <v>58</v>
      </c>
      <c r="K141" s="793" t="s">
        <v>58</v>
      </c>
      <c r="L141" s="793" t="s">
        <v>58</v>
      </c>
      <c r="M141" s="793" t="s">
        <v>58</v>
      </c>
      <c r="N141" s="807" t="s">
        <v>61</v>
      </c>
      <c r="O141" s="804">
        <f t="shared" si="361"/>
        <v>0</v>
      </c>
      <c r="P141" s="421"/>
      <c r="Q141" s="423">
        <f t="shared" si="308"/>
        <v>23</v>
      </c>
      <c r="R141" s="797">
        <v>9.44</v>
      </c>
      <c r="S141" s="425"/>
      <c r="T141" s="426"/>
      <c r="U141" s="427"/>
      <c r="V141" s="428" t="s">
        <v>62</v>
      </c>
      <c r="W141" s="429">
        <f t="shared" si="362"/>
        <v>10</v>
      </c>
      <c r="X141" s="429">
        <f t="shared" si="363"/>
        <v>8</v>
      </c>
      <c r="Y141" s="429">
        <f t="shared" si="364"/>
        <v>10</v>
      </c>
      <c r="Z141" s="429">
        <f t="shared" si="365"/>
        <v>10</v>
      </c>
      <c r="AA141" s="429">
        <f t="shared" si="366"/>
        <v>10</v>
      </c>
      <c r="AB141" s="429">
        <f t="shared" si="367"/>
        <v>10</v>
      </c>
      <c r="AC141" s="429">
        <f t="shared" si="368"/>
        <v>10</v>
      </c>
      <c r="AD141" s="429">
        <f t="shared" si="369"/>
        <v>8</v>
      </c>
      <c r="AE141" s="429"/>
      <c r="AF141" s="429"/>
      <c r="AG141" s="430">
        <f t="shared" si="370"/>
        <v>216</v>
      </c>
      <c r="AH141" s="430">
        <f t="shared" si="371"/>
        <v>23</v>
      </c>
      <c r="AI141" s="431">
        <f t="shared" si="309"/>
        <v>9.39130434782609</v>
      </c>
      <c r="AJ141" s="408" t="str">
        <f t="shared" si="372"/>
        <v>P</v>
      </c>
      <c r="AK141" s="408">
        <f t="shared" si="310"/>
        <v>0</v>
      </c>
      <c r="AL141" s="408">
        <f t="shared" si="311"/>
        <v>0</v>
      </c>
      <c r="AM141" s="408">
        <f t="shared" si="312"/>
        <v>0</v>
      </c>
      <c r="AN141" s="408">
        <f t="shared" si="313"/>
        <v>0</v>
      </c>
      <c r="AO141" s="408">
        <f t="shared" si="314"/>
        <v>0</v>
      </c>
      <c r="AP141" s="408">
        <f t="shared" si="315"/>
        <v>0</v>
      </c>
      <c r="AQ141" s="408">
        <f t="shared" si="316"/>
        <v>1</v>
      </c>
      <c r="AR141" s="6"/>
      <c r="AS141" s="408">
        <f t="shared" si="317"/>
        <v>0</v>
      </c>
      <c r="AT141" s="408">
        <f t="shared" si="318"/>
        <v>0</v>
      </c>
      <c r="AU141" s="408">
        <f t="shared" si="319"/>
        <v>0</v>
      </c>
      <c r="AV141" s="408">
        <f t="shared" si="320"/>
        <v>0</v>
      </c>
      <c r="AW141" s="408">
        <f t="shared" si="321"/>
        <v>0</v>
      </c>
      <c r="AX141" s="408">
        <f t="shared" si="322"/>
        <v>0</v>
      </c>
      <c r="AY141" s="408" t="str">
        <f t="shared" si="323"/>
        <v>P</v>
      </c>
      <c r="AZ141" s="409" t="str">
        <f t="shared" si="324"/>
        <v>DF</v>
      </c>
      <c r="BA141" s="409" t="str">
        <f t="shared" si="325"/>
        <v>DFT</v>
      </c>
      <c r="BB141" s="409" t="str">
        <f t="shared" si="326"/>
        <v>#</v>
      </c>
      <c r="BC141" s="409" t="str">
        <f t="shared" si="327"/>
        <v>#</v>
      </c>
      <c r="BD141" s="409" t="str">
        <f t="shared" si="328"/>
        <v>#</v>
      </c>
      <c r="BE141" s="409" t="str">
        <f t="shared" si="329"/>
        <v>P</v>
      </c>
      <c r="BF141" s="409"/>
      <c r="BG141" s="409" t="str">
        <f t="shared" si="330"/>
        <v>#</v>
      </c>
      <c r="BH141" s="409" t="str">
        <f t="shared" si="331"/>
        <v>#</v>
      </c>
      <c r="BI141" s="409" t="str">
        <f t="shared" si="332"/>
        <v>#</v>
      </c>
      <c r="BJ141" s="409">
        <f t="shared" si="333"/>
        <v>0</v>
      </c>
      <c r="BK141" s="409" t="str">
        <f t="shared" si="334"/>
        <v>#</v>
      </c>
      <c r="BL141" s="409">
        <f t="shared" si="335"/>
        <v>0</v>
      </c>
      <c r="BM141" s="7"/>
      <c r="BN141" s="7"/>
      <c r="BO141" s="7"/>
      <c r="BP141" s="409" t="str">
        <f t="shared" si="336"/>
        <v>#</v>
      </c>
      <c r="BQ141" s="409" t="str">
        <f t="shared" si="337"/>
        <v>#</v>
      </c>
      <c r="BR141" s="409" t="str">
        <f t="shared" si="338"/>
        <v>#</v>
      </c>
      <c r="BS141" s="409" t="str">
        <f t="shared" si="339"/>
        <v>P</v>
      </c>
      <c r="BT141" s="409" t="str">
        <f t="shared" si="340"/>
        <v>#</v>
      </c>
      <c r="BU141" s="409" t="str">
        <f t="shared" si="341"/>
        <v>#</v>
      </c>
      <c r="BV141" s="409" t="str">
        <f t="shared" si="342"/>
        <v>#</v>
      </c>
      <c r="BW141" s="409" t="str">
        <f t="shared" si="343"/>
        <v>#</v>
      </c>
      <c r="BX141" s="409"/>
      <c r="BY141" s="409" t="str">
        <f t="shared" si="344"/>
        <v>#</v>
      </c>
      <c r="BZ141" s="409" t="str">
        <f t="shared" si="345"/>
        <v>#</v>
      </c>
      <c r="CA141" s="409" t="str">
        <f t="shared" si="346"/>
        <v>#</v>
      </c>
      <c r="CB141" s="409">
        <f t="shared" si="347"/>
        <v>0</v>
      </c>
      <c r="CC141" s="409" t="str">
        <f t="shared" si="348"/>
        <v>#</v>
      </c>
      <c r="CD141" s="409" t="str">
        <f t="shared" si="349"/>
        <v>#</v>
      </c>
      <c r="CE141" s="409" t="str">
        <f t="shared" si="350"/>
        <v>#</v>
      </c>
      <c r="CF141" s="409" t="str">
        <f t="shared" si="351"/>
        <v>#</v>
      </c>
      <c r="CG141" s="409" t="str">
        <f t="shared" si="352"/>
        <v>#</v>
      </c>
      <c r="CH141" s="409">
        <f t="shared" si="353"/>
        <v>0</v>
      </c>
      <c r="CI141" s="7"/>
      <c r="CJ141" s="7"/>
      <c r="CK141" s="409" t="str">
        <f t="shared" si="373"/>
        <v> </v>
      </c>
      <c r="CL141" s="409" t="str">
        <f t="shared" si="374"/>
        <v> </v>
      </c>
      <c r="CM141" s="409" t="str">
        <f t="shared" si="375"/>
        <v> </v>
      </c>
      <c r="CN141" s="409" t="str">
        <f t="shared" si="376"/>
        <v> </v>
      </c>
      <c r="CO141" s="409" t="str">
        <f t="shared" si="377"/>
        <v> </v>
      </c>
      <c r="CP141" s="409" t="str">
        <f t="shared" si="378"/>
        <v> </v>
      </c>
      <c r="CQ141" s="409" t="str">
        <f t="shared" si="379"/>
        <v> </v>
      </c>
      <c r="CR141" s="409" t="str">
        <f t="shared" si="380"/>
        <v> </v>
      </c>
      <c r="CS141" s="409"/>
      <c r="CT141" s="409">
        <f t="shared" si="354"/>
        <v>0</v>
      </c>
      <c r="CU141" s="409">
        <f t="shared" si="355"/>
        <v>134</v>
      </c>
      <c r="CV141" s="372" t="str">
        <f t="shared" si="356"/>
        <v>24IT0137</v>
      </c>
      <c r="CW141" s="432" t="str">
        <f t="shared" si="357"/>
        <v>S SAISREE</v>
      </c>
      <c r="CX141" s="433" t="str">
        <f t="shared" si="307"/>
        <v>        </v>
      </c>
      <c r="CY141" s="409">
        <f t="shared" si="358"/>
        <v>0</v>
      </c>
      <c r="CZ141" s="7"/>
      <c r="DA141" s="409" t="str">
        <f t="shared" si="359"/>
        <v>#</v>
      </c>
      <c r="DB141" s="409">
        <f t="shared" si="360"/>
        <v>0</v>
      </c>
      <c r="DC141" s="7"/>
      <c r="DD141" s="7"/>
      <c r="DE141" s="7"/>
    </row>
    <row r="142" ht="24.75" customHeight="1" spans="1:109">
      <c r="A142" s="413">
        <v>135</v>
      </c>
      <c r="B142" s="790" t="s">
        <v>334</v>
      </c>
      <c r="C142" s="791" t="s">
        <v>335</v>
      </c>
      <c r="D142" s="787" t="s">
        <v>41</v>
      </c>
      <c r="E142" s="787" t="s">
        <v>54</v>
      </c>
      <c r="F142" s="802"/>
      <c r="G142" s="792" t="s">
        <v>58</v>
      </c>
      <c r="H142" s="793" t="s">
        <v>69</v>
      </c>
      <c r="I142" s="793" t="s">
        <v>59</v>
      </c>
      <c r="J142" s="793" t="s">
        <v>60</v>
      </c>
      <c r="K142" s="793" t="s">
        <v>69</v>
      </c>
      <c r="L142" s="793" t="s">
        <v>59</v>
      </c>
      <c r="M142" s="793" t="s">
        <v>58</v>
      </c>
      <c r="N142" s="807" t="s">
        <v>59</v>
      </c>
      <c r="O142" s="804">
        <f t="shared" si="361"/>
        <v>0</v>
      </c>
      <c r="P142" s="421"/>
      <c r="Q142" s="423">
        <f t="shared" si="308"/>
        <v>23</v>
      </c>
      <c r="R142" s="794">
        <v>7.28</v>
      </c>
      <c r="S142" s="425"/>
      <c r="T142" s="426"/>
      <c r="U142" s="427"/>
      <c r="V142" s="428" t="s">
        <v>62</v>
      </c>
      <c r="W142" s="429">
        <f t="shared" si="362"/>
        <v>10</v>
      </c>
      <c r="X142" s="429">
        <f t="shared" si="363"/>
        <v>6</v>
      </c>
      <c r="Y142" s="429">
        <f t="shared" si="364"/>
        <v>7</v>
      </c>
      <c r="Z142" s="429">
        <f t="shared" si="365"/>
        <v>9</v>
      </c>
      <c r="AA142" s="429">
        <f t="shared" si="366"/>
        <v>6</v>
      </c>
      <c r="AB142" s="429">
        <f t="shared" si="367"/>
        <v>7</v>
      </c>
      <c r="AC142" s="429">
        <f t="shared" si="368"/>
        <v>10</v>
      </c>
      <c r="AD142" s="429">
        <f t="shared" si="369"/>
        <v>7</v>
      </c>
      <c r="AE142" s="429"/>
      <c r="AF142" s="429"/>
      <c r="AG142" s="430">
        <f t="shared" si="370"/>
        <v>174</v>
      </c>
      <c r="AH142" s="430">
        <f t="shared" si="371"/>
        <v>23</v>
      </c>
      <c r="AI142" s="431">
        <f t="shared" si="309"/>
        <v>7.56521739130435</v>
      </c>
      <c r="AJ142" s="408" t="str">
        <f t="shared" si="372"/>
        <v>P</v>
      </c>
      <c r="AK142" s="408">
        <f t="shared" si="310"/>
        <v>0</v>
      </c>
      <c r="AL142" s="408">
        <f t="shared" si="311"/>
        <v>0</v>
      </c>
      <c r="AM142" s="408">
        <f t="shared" si="312"/>
        <v>0</v>
      </c>
      <c r="AN142" s="408">
        <f t="shared" si="313"/>
        <v>0</v>
      </c>
      <c r="AO142" s="408">
        <f t="shared" si="314"/>
        <v>0</v>
      </c>
      <c r="AP142" s="408">
        <f t="shared" si="315"/>
        <v>0</v>
      </c>
      <c r="AQ142" s="408">
        <f t="shared" si="316"/>
        <v>1</v>
      </c>
      <c r="AR142" s="6"/>
      <c r="AS142" s="408">
        <f t="shared" si="317"/>
        <v>0</v>
      </c>
      <c r="AT142" s="408">
        <f t="shared" si="318"/>
        <v>0</v>
      </c>
      <c r="AU142" s="408">
        <f t="shared" si="319"/>
        <v>0</v>
      </c>
      <c r="AV142" s="408">
        <f t="shared" si="320"/>
        <v>0</v>
      </c>
      <c r="AW142" s="408">
        <f t="shared" si="321"/>
        <v>0</v>
      </c>
      <c r="AX142" s="408">
        <f t="shared" si="322"/>
        <v>0</v>
      </c>
      <c r="AY142" s="408" t="str">
        <f t="shared" si="323"/>
        <v>P</v>
      </c>
      <c r="AZ142" s="409" t="str">
        <f t="shared" si="324"/>
        <v>HM</v>
      </c>
      <c r="BA142" s="409" t="str">
        <f t="shared" si="325"/>
        <v>HMT</v>
      </c>
      <c r="BB142" s="409" t="str">
        <f t="shared" si="326"/>
        <v>P</v>
      </c>
      <c r="BC142" s="409" t="str">
        <f t="shared" si="327"/>
        <v>#</v>
      </c>
      <c r="BD142" s="409" t="str">
        <f t="shared" si="328"/>
        <v>#</v>
      </c>
      <c r="BE142" s="409" t="str">
        <f t="shared" si="329"/>
        <v>#</v>
      </c>
      <c r="BF142" s="409"/>
      <c r="BG142" s="409">
        <f t="shared" si="330"/>
        <v>0</v>
      </c>
      <c r="BH142" s="409" t="str">
        <f t="shared" si="331"/>
        <v>#</v>
      </c>
      <c r="BI142" s="409" t="str">
        <f t="shared" si="332"/>
        <v>#</v>
      </c>
      <c r="BJ142" s="409" t="str">
        <f t="shared" si="333"/>
        <v>#</v>
      </c>
      <c r="BK142" s="409">
        <f t="shared" si="334"/>
        <v>0</v>
      </c>
      <c r="BL142" s="409" t="str">
        <f t="shared" si="335"/>
        <v>#</v>
      </c>
      <c r="BM142" s="7"/>
      <c r="BN142" s="7"/>
      <c r="BO142" s="7"/>
      <c r="BP142" s="409" t="str">
        <f t="shared" si="336"/>
        <v>P</v>
      </c>
      <c r="BQ142" s="409" t="str">
        <f t="shared" si="337"/>
        <v>#</v>
      </c>
      <c r="BR142" s="409" t="str">
        <f t="shared" si="338"/>
        <v>#</v>
      </c>
      <c r="BS142" s="409" t="str">
        <f t="shared" si="339"/>
        <v>#</v>
      </c>
      <c r="BT142" s="409" t="str">
        <f t="shared" si="340"/>
        <v>#</v>
      </c>
      <c r="BU142" s="409" t="str">
        <f t="shared" si="341"/>
        <v>#</v>
      </c>
      <c r="BV142" s="409" t="str">
        <f t="shared" si="342"/>
        <v>#</v>
      </c>
      <c r="BW142" s="409" t="str">
        <f t="shared" si="343"/>
        <v>#</v>
      </c>
      <c r="BX142" s="409"/>
      <c r="BY142" s="409">
        <f t="shared" si="344"/>
        <v>0</v>
      </c>
      <c r="BZ142" s="409" t="str">
        <f t="shared" si="345"/>
        <v>#</v>
      </c>
      <c r="CA142" s="409" t="str">
        <f t="shared" si="346"/>
        <v>#</v>
      </c>
      <c r="CB142" s="409" t="str">
        <f t="shared" si="347"/>
        <v>#</v>
      </c>
      <c r="CC142" s="409" t="str">
        <f t="shared" si="348"/>
        <v>#</v>
      </c>
      <c r="CD142" s="409" t="str">
        <f t="shared" si="349"/>
        <v>#</v>
      </c>
      <c r="CE142" s="409" t="str">
        <f t="shared" si="350"/>
        <v>#</v>
      </c>
      <c r="CF142" s="409" t="str">
        <f t="shared" si="351"/>
        <v>#</v>
      </c>
      <c r="CG142" s="409">
        <f t="shared" si="352"/>
        <v>0</v>
      </c>
      <c r="CH142" s="409" t="str">
        <f t="shared" si="353"/>
        <v>#</v>
      </c>
      <c r="CI142" s="7"/>
      <c r="CJ142" s="7"/>
      <c r="CK142" s="409" t="str">
        <f t="shared" si="373"/>
        <v> </v>
      </c>
      <c r="CL142" s="409" t="str">
        <f t="shared" si="374"/>
        <v> </v>
      </c>
      <c r="CM142" s="409" t="str">
        <f t="shared" si="375"/>
        <v> </v>
      </c>
      <c r="CN142" s="409" t="str">
        <f t="shared" si="376"/>
        <v> </v>
      </c>
      <c r="CO142" s="409" t="str">
        <f t="shared" si="377"/>
        <v> </v>
      </c>
      <c r="CP142" s="409" t="str">
        <f t="shared" si="378"/>
        <v> </v>
      </c>
      <c r="CQ142" s="409" t="str">
        <f t="shared" si="379"/>
        <v> </v>
      </c>
      <c r="CR142" s="409" t="str">
        <f t="shared" si="380"/>
        <v> </v>
      </c>
      <c r="CS142" s="409"/>
      <c r="CT142" s="409">
        <f t="shared" si="354"/>
        <v>0</v>
      </c>
      <c r="CU142" s="409">
        <f t="shared" si="355"/>
        <v>135</v>
      </c>
      <c r="CV142" s="372" t="str">
        <f t="shared" si="356"/>
        <v>24IT0138</v>
      </c>
      <c r="CW142" s="432" t="str">
        <f t="shared" si="357"/>
        <v>SAICHARAN A</v>
      </c>
      <c r="CX142" s="433" t="str">
        <f t="shared" si="307"/>
        <v>        </v>
      </c>
      <c r="CY142" s="409">
        <f t="shared" si="358"/>
        <v>0</v>
      </c>
      <c r="CZ142" s="7"/>
      <c r="DA142" s="409">
        <f t="shared" si="359"/>
        <v>0</v>
      </c>
      <c r="DB142" s="409" t="str">
        <f t="shared" si="360"/>
        <v>#</v>
      </c>
      <c r="DC142" s="7"/>
      <c r="DD142" s="7"/>
      <c r="DE142" s="7"/>
    </row>
    <row r="143" ht="24.75" customHeight="1" spans="1:109">
      <c r="A143" s="413">
        <v>136</v>
      </c>
      <c r="B143" s="790" t="s">
        <v>336</v>
      </c>
      <c r="C143" s="791" t="s">
        <v>337</v>
      </c>
      <c r="D143" s="787" t="s">
        <v>41</v>
      </c>
      <c r="E143" s="787" t="s">
        <v>54</v>
      </c>
      <c r="F143" s="802"/>
      <c r="G143" s="792" t="s">
        <v>58</v>
      </c>
      <c r="H143" s="793" t="s">
        <v>59</v>
      </c>
      <c r="I143" s="793" t="s">
        <v>59</v>
      </c>
      <c r="J143" s="793" t="s">
        <v>60</v>
      </c>
      <c r="K143" s="793" t="s">
        <v>69</v>
      </c>
      <c r="L143" s="793" t="s">
        <v>69</v>
      </c>
      <c r="M143" s="793" t="s">
        <v>58</v>
      </c>
      <c r="N143" s="807" t="s">
        <v>72</v>
      </c>
      <c r="O143" s="804">
        <f t="shared" si="361"/>
        <v>0</v>
      </c>
      <c r="P143" s="421"/>
      <c r="Q143" s="423">
        <f t="shared" si="308"/>
        <v>23</v>
      </c>
      <c r="R143" s="794">
        <v>6.92</v>
      </c>
      <c r="S143" s="425"/>
      <c r="T143" s="426"/>
      <c r="U143" s="427"/>
      <c r="V143" s="428" t="s">
        <v>62</v>
      </c>
      <c r="W143" s="429">
        <f t="shared" si="362"/>
        <v>10</v>
      </c>
      <c r="X143" s="429">
        <f t="shared" si="363"/>
        <v>7</v>
      </c>
      <c r="Y143" s="429">
        <f t="shared" si="364"/>
        <v>7</v>
      </c>
      <c r="Z143" s="429">
        <f t="shared" si="365"/>
        <v>9</v>
      </c>
      <c r="AA143" s="429">
        <f t="shared" si="366"/>
        <v>6</v>
      </c>
      <c r="AB143" s="429">
        <f t="shared" si="367"/>
        <v>6</v>
      </c>
      <c r="AC143" s="429">
        <f t="shared" si="368"/>
        <v>10</v>
      </c>
      <c r="AD143" s="429">
        <f t="shared" si="369"/>
        <v>5</v>
      </c>
      <c r="AE143" s="429"/>
      <c r="AF143" s="429"/>
      <c r="AG143" s="430">
        <f t="shared" si="370"/>
        <v>171</v>
      </c>
      <c r="AH143" s="430">
        <f t="shared" si="371"/>
        <v>23</v>
      </c>
      <c r="AI143" s="431">
        <f t="shared" si="309"/>
        <v>7.43478260869565</v>
      </c>
      <c r="AJ143" s="408" t="str">
        <f t="shared" si="372"/>
        <v>P</v>
      </c>
      <c r="AK143" s="408">
        <f t="shared" si="310"/>
        <v>0</v>
      </c>
      <c r="AL143" s="408">
        <f t="shared" si="311"/>
        <v>0</v>
      </c>
      <c r="AM143" s="408">
        <f t="shared" si="312"/>
        <v>0</v>
      </c>
      <c r="AN143" s="408">
        <f t="shared" si="313"/>
        <v>0</v>
      </c>
      <c r="AO143" s="408">
        <f t="shared" si="314"/>
        <v>0</v>
      </c>
      <c r="AP143" s="408">
        <f t="shared" si="315"/>
        <v>0</v>
      </c>
      <c r="AQ143" s="408">
        <f t="shared" si="316"/>
        <v>1</v>
      </c>
      <c r="AR143" s="6"/>
      <c r="AS143" s="408">
        <f t="shared" si="317"/>
        <v>0</v>
      </c>
      <c r="AT143" s="408">
        <f t="shared" si="318"/>
        <v>0</v>
      </c>
      <c r="AU143" s="408">
        <f t="shared" si="319"/>
        <v>0</v>
      </c>
      <c r="AV143" s="408">
        <f t="shared" si="320"/>
        <v>0</v>
      </c>
      <c r="AW143" s="408">
        <f t="shared" si="321"/>
        <v>0</v>
      </c>
      <c r="AX143" s="408">
        <f t="shared" si="322"/>
        <v>0</v>
      </c>
      <c r="AY143" s="408" t="str">
        <f t="shared" si="323"/>
        <v>P</v>
      </c>
      <c r="AZ143" s="409" t="str">
        <f t="shared" si="324"/>
        <v>HM</v>
      </c>
      <c r="BA143" s="409" t="str">
        <f t="shared" si="325"/>
        <v>HMT</v>
      </c>
      <c r="BB143" s="409" t="str">
        <f t="shared" si="326"/>
        <v>P</v>
      </c>
      <c r="BC143" s="409" t="str">
        <f t="shared" si="327"/>
        <v>#</v>
      </c>
      <c r="BD143" s="409" t="str">
        <f t="shared" si="328"/>
        <v>#</v>
      </c>
      <c r="BE143" s="409" t="str">
        <f t="shared" si="329"/>
        <v>#</v>
      </c>
      <c r="BF143" s="409"/>
      <c r="BG143" s="409">
        <f t="shared" si="330"/>
        <v>0</v>
      </c>
      <c r="BH143" s="409" t="str">
        <f t="shared" si="331"/>
        <v>#</v>
      </c>
      <c r="BI143" s="409" t="str">
        <f t="shared" si="332"/>
        <v>#</v>
      </c>
      <c r="BJ143" s="409" t="str">
        <f t="shared" si="333"/>
        <v>#</v>
      </c>
      <c r="BK143" s="409">
        <f t="shared" si="334"/>
        <v>0</v>
      </c>
      <c r="BL143" s="409" t="str">
        <f t="shared" si="335"/>
        <v>#</v>
      </c>
      <c r="BM143" s="7"/>
      <c r="BN143" s="7"/>
      <c r="BO143" s="7"/>
      <c r="BP143" s="409" t="str">
        <f t="shared" si="336"/>
        <v>P</v>
      </c>
      <c r="BQ143" s="409" t="str">
        <f t="shared" si="337"/>
        <v>#</v>
      </c>
      <c r="BR143" s="409" t="str">
        <f t="shared" si="338"/>
        <v>#</v>
      </c>
      <c r="BS143" s="409" t="str">
        <f t="shared" si="339"/>
        <v>#</v>
      </c>
      <c r="BT143" s="409" t="str">
        <f t="shared" si="340"/>
        <v>#</v>
      </c>
      <c r="BU143" s="409" t="str">
        <f t="shared" si="341"/>
        <v>#</v>
      </c>
      <c r="BV143" s="409" t="str">
        <f t="shared" si="342"/>
        <v>#</v>
      </c>
      <c r="BW143" s="409" t="str">
        <f t="shared" si="343"/>
        <v>#</v>
      </c>
      <c r="BX143" s="409"/>
      <c r="BY143" s="409">
        <f t="shared" si="344"/>
        <v>0</v>
      </c>
      <c r="BZ143" s="409" t="str">
        <f t="shared" si="345"/>
        <v>#</v>
      </c>
      <c r="CA143" s="409" t="str">
        <f t="shared" si="346"/>
        <v>#</v>
      </c>
      <c r="CB143" s="409" t="str">
        <f t="shared" si="347"/>
        <v>#</v>
      </c>
      <c r="CC143" s="409" t="str">
        <f t="shared" si="348"/>
        <v>#</v>
      </c>
      <c r="CD143" s="409" t="str">
        <f t="shared" si="349"/>
        <v>#</v>
      </c>
      <c r="CE143" s="409" t="str">
        <f t="shared" si="350"/>
        <v>#</v>
      </c>
      <c r="CF143" s="409" t="str">
        <f t="shared" si="351"/>
        <v>#</v>
      </c>
      <c r="CG143" s="409">
        <f t="shared" si="352"/>
        <v>0</v>
      </c>
      <c r="CH143" s="409" t="str">
        <f t="shared" si="353"/>
        <v>#</v>
      </c>
      <c r="CI143" s="7"/>
      <c r="CJ143" s="7"/>
      <c r="CK143" s="409" t="str">
        <f t="shared" si="373"/>
        <v> </v>
      </c>
      <c r="CL143" s="409" t="str">
        <f t="shared" si="374"/>
        <v> </v>
      </c>
      <c r="CM143" s="409" t="str">
        <f t="shared" si="375"/>
        <v> </v>
      </c>
      <c r="CN143" s="409" t="str">
        <f t="shared" si="376"/>
        <v> </v>
      </c>
      <c r="CO143" s="409" t="str">
        <f t="shared" si="377"/>
        <v> </v>
      </c>
      <c r="CP143" s="409" t="str">
        <f t="shared" si="378"/>
        <v> </v>
      </c>
      <c r="CQ143" s="409" t="str">
        <f t="shared" si="379"/>
        <v> </v>
      </c>
      <c r="CR143" s="409" t="str">
        <f t="shared" si="380"/>
        <v> </v>
      </c>
      <c r="CS143" s="409"/>
      <c r="CT143" s="409">
        <f t="shared" si="354"/>
        <v>0</v>
      </c>
      <c r="CU143" s="409">
        <f t="shared" si="355"/>
        <v>136</v>
      </c>
      <c r="CV143" s="372" t="str">
        <f t="shared" si="356"/>
        <v>24IT0139</v>
      </c>
      <c r="CW143" s="432" t="str">
        <f t="shared" si="357"/>
        <v>SAM BENNIE F</v>
      </c>
      <c r="CX143" s="433" t="str">
        <f t="shared" si="307"/>
        <v>        </v>
      </c>
      <c r="CY143" s="409">
        <f t="shared" si="358"/>
        <v>0</v>
      </c>
      <c r="CZ143" s="7"/>
      <c r="DA143" s="409">
        <f t="shared" si="359"/>
        <v>0</v>
      </c>
      <c r="DB143" s="409" t="str">
        <f t="shared" si="360"/>
        <v>#</v>
      </c>
      <c r="DC143" s="7"/>
      <c r="DD143" s="7"/>
      <c r="DE143" s="7"/>
    </row>
    <row r="144" ht="24.75" customHeight="1" spans="1:109">
      <c r="A144" s="413">
        <v>137</v>
      </c>
      <c r="B144" s="790" t="s">
        <v>338</v>
      </c>
      <c r="C144" s="791" t="s">
        <v>339</v>
      </c>
      <c r="D144" s="799" t="s">
        <v>41</v>
      </c>
      <c r="E144" s="799" t="s">
        <v>55</v>
      </c>
      <c r="F144" s="802"/>
      <c r="G144" s="792" t="s">
        <v>58</v>
      </c>
      <c r="H144" s="793" t="s">
        <v>59</v>
      </c>
      <c r="I144" s="793" t="s">
        <v>59</v>
      </c>
      <c r="J144" s="793" t="s">
        <v>60</v>
      </c>
      <c r="K144" s="793" t="s">
        <v>69</v>
      </c>
      <c r="L144" s="793" t="s">
        <v>69</v>
      </c>
      <c r="M144" s="793" t="s">
        <v>58</v>
      </c>
      <c r="N144" s="812" t="s">
        <v>77</v>
      </c>
      <c r="O144" s="804">
        <f t="shared" si="361"/>
        <v>0</v>
      </c>
      <c r="P144" s="421"/>
      <c r="Q144" s="423">
        <f t="shared" si="308"/>
        <v>20</v>
      </c>
      <c r="R144" s="794">
        <v>7.29</v>
      </c>
      <c r="S144" s="425"/>
      <c r="T144" s="426"/>
      <c r="U144" s="427"/>
      <c r="V144" s="428" t="s">
        <v>62</v>
      </c>
      <c r="W144" s="429">
        <f t="shared" si="362"/>
        <v>10</v>
      </c>
      <c r="X144" s="429">
        <f t="shared" si="363"/>
        <v>7</v>
      </c>
      <c r="Y144" s="429">
        <f t="shared" si="364"/>
        <v>7</v>
      </c>
      <c r="Z144" s="429">
        <f t="shared" si="365"/>
        <v>9</v>
      </c>
      <c r="AA144" s="429">
        <f t="shared" si="366"/>
        <v>6</v>
      </c>
      <c r="AB144" s="429">
        <f t="shared" si="367"/>
        <v>6</v>
      </c>
      <c r="AC144" s="429">
        <f t="shared" si="368"/>
        <v>10</v>
      </c>
      <c r="AD144" s="429">
        <f t="shared" si="369"/>
        <v>0</v>
      </c>
      <c r="AE144" s="429"/>
      <c r="AF144" s="429"/>
      <c r="AG144" s="430">
        <f t="shared" si="370"/>
        <v>156</v>
      </c>
      <c r="AH144" s="430">
        <f t="shared" si="371"/>
        <v>20</v>
      </c>
      <c r="AI144" s="431">
        <f t="shared" si="309"/>
        <v>7.8</v>
      </c>
      <c r="AJ144" s="408" t="str">
        <f t="shared" si="372"/>
        <v>F</v>
      </c>
      <c r="AK144" s="408">
        <f t="shared" si="310"/>
        <v>0</v>
      </c>
      <c r="AL144" s="408">
        <f t="shared" si="311"/>
        <v>0</v>
      </c>
      <c r="AM144" s="408">
        <f t="shared" si="312"/>
        <v>0</v>
      </c>
      <c r="AN144" s="408">
        <f t="shared" si="313"/>
        <v>0</v>
      </c>
      <c r="AO144" s="408">
        <f t="shared" si="314"/>
        <v>0</v>
      </c>
      <c r="AP144" s="408">
        <f t="shared" si="315"/>
        <v>0</v>
      </c>
      <c r="AQ144" s="408">
        <f t="shared" si="316"/>
        <v>1</v>
      </c>
      <c r="AR144" s="6"/>
      <c r="AS144" s="408">
        <f t="shared" si="317"/>
        <v>0</v>
      </c>
      <c r="AT144" s="408">
        <f t="shared" si="318"/>
        <v>0</v>
      </c>
      <c r="AU144" s="408">
        <f t="shared" si="319"/>
        <v>0</v>
      </c>
      <c r="AV144" s="408">
        <f t="shared" si="320"/>
        <v>0</v>
      </c>
      <c r="AW144" s="408">
        <f t="shared" si="321"/>
        <v>0</v>
      </c>
      <c r="AX144" s="408">
        <f t="shared" si="322"/>
        <v>0</v>
      </c>
      <c r="AY144" s="408" t="str">
        <f t="shared" si="323"/>
        <v>F</v>
      </c>
      <c r="AZ144" s="409" t="str">
        <f t="shared" si="324"/>
        <v>DM</v>
      </c>
      <c r="BA144" s="409" t="str">
        <f t="shared" si="325"/>
        <v>DMT</v>
      </c>
      <c r="BB144" s="409" t="str">
        <f t="shared" si="326"/>
        <v>#</v>
      </c>
      <c r="BC144" s="409" t="str">
        <f t="shared" si="327"/>
        <v>#</v>
      </c>
      <c r="BD144" s="409" t="str">
        <f t="shared" si="328"/>
        <v>F</v>
      </c>
      <c r="BE144" s="409" t="str">
        <f t="shared" si="329"/>
        <v>#</v>
      </c>
      <c r="BF144" s="409"/>
      <c r="BG144" s="409" t="str">
        <f t="shared" si="330"/>
        <v>#</v>
      </c>
      <c r="BH144" s="409" t="str">
        <f t="shared" si="331"/>
        <v>#</v>
      </c>
      <c r="BI144" s="409">
        <f t="shared" si="332"/>
        <v>0</v>
      </c>
      <c r="BJ144" s="409" t="str">
        <f t="shared" si="333"/>
        <v>#</v>
      </c>
      <c r="BK144" s="409">
        <f t="shared" si="334"/>
        <v>0</v>
      </c>
      <c r="BL144" s="409" t="str">
        <f t="shared" si="335"/>
        <v>#</v>
      </c>
      <c r="BM144" s="7"/>
      <c r="BN144" s="7"/>
      <c r="BO144" s="7"/>
      <c r="BP144" s="409" t="str">
        <f t="shared" si="336"/>
        <v>#</v>
      </c>
      <c r="BQ144" s="409" t="str">
        <f t="shared" si="337"/>
        <v>#</v>
      </c>
      <c r="BR144" s="409" t="str">
        <f t="shared" si="338"/>
        <v>F</v>
      </c>
      <c r="BS144" s="409" t="str">
        <f t="shared" si="339"/>
        <v>#</v>
      </c>
      <c r="BT144" s="409" t="str">
        <f t="shared" si="340"/>
        <v>#</v>
      </c>
      <c r="BU144" s="409" t="str">
        <f t="shared" si="341"/>
        <v>#</v>
      </c>
      <c r="BV144" s="409" t="str">
        <f t="shared" si="342"/>
        <v>#</v>
      </c>
      <c r="BW144" s="409" t="str">
        <f t="shared" si="343"/>
        <v>#</v>
      </c>
      <c r="BX144" s="409"/>
      <c r="BY144" s="409" t="str">
        <f t="shared" si="344"/>
        <v>#</v>
      </c>
      <c r="BZ144" s="409" t="str">
        <f t="shared" si="345"/>
        <v>#</v>
      </c>
      <c r="CA144" s="409">
        <f t="shared" si="346"/>
        <v>0</v>
      </c>
      <c r="CB144" s="409" t="str">
        <f t="shared" si="347"/>
        <v>#</v>
      </c>
      <c r="CC144" s="409" t="str">
        <f t="shared" si="348"/>
        <v>#</v>
      </c>
      <c r="CD144" s="409" t="str">
        <f t="shared" si="349"/>
        <v>#</v>
      </c>
      <c r="CE144" s="409" t="str">
        <f t="shared" si="350"/>
        <v>#</v>
      </c>
      <c r="CF144" s="409" t="str">
        <f t="shared" si="351"/>
        <v>#</v>
      </c>
      <c r="CG144" s="409">
        <f t="shared" si="352"/>
        <v>0</v>
      </c>
      <c r="CH144" s="409" t="str">
        <f t="shared" si="353"/>
        <v>#</v>
      </c>
      <c r="CI144" s="7"/>
      <c r="CJ144" s="7"/>
      <c r="CK144" s="409" t="str">
        <f t="shared" si="373"/>
        <v> </v>
      </c>
      <c r="CL144" s="409" t="str">
        <f t="shared" si="374"/>
        <v> </v>
      </c>
      <c r="CM144" s="409" t="str">
        <f t="shared" si="375"/>
        <v> </v>
      </c>
      <c r="CN144" s="409" t="str">
        <f t="shared" si="376"/>
        <v> </v>
      </c>
      <c r="CO144" s="409" t="str">
        <f t="shared" si="377"/>
        <v> </v>
      </c>
      <c r="CP144" s="409" t="str">
        <f t="shared" si="378"/>
        <v> </v>
      </c>
      <c r="CQ144" s="409" t="str">
        <f t="shared" si="379"/>
        <v> </v>
      </c>
      <c r="CR144" s="409" t="str">
        <f t="shared" si="380"/>
        <v>DEV,</v>
      </c>
      <c r="CS144" s="409"/>
      <c r="CT144" s="409">
        <f t="shared" si="354"/>
        <v>0</v>
      </c>
      <c r="CU144" s="409">
        <f t="shared" si="355"/>
        <v>137</v>
      </c>
      <c r="CV144" s="372" t="str">
        <f t="shared" si="356"/>
        <v>24IT0140</v>
      </c>
      <c r="CW144" s="432" t="str">
        <f t="shared" si="357"/>
        <v>SAM JOSHUA S</v>
      </c>
      <c r="CX144" s="433" t="str">
        <f t="shared" si="307"/>
        <v>       DEV,</v>
      </c>
      <c r="CY144" s="409">
        <f t="shared" si="358"/>
        <v>0</v>
      </c>
      <c r="CZ144" s="7"/>
      <c r="DA144" s="409" t="str">
        <f t="shared" si="359"/>
        <v>#</v>
      </c>
      <c r="DB144" s="409">
        <f t="shared" si="360"/>
        <v>0</v>
      </c>
      <c r="DC144" s="7"/>
      <c r="DD144" s="7"/>
      <c r="DE144" s="7"/>
    </row>
    <row r="145" ht="24.75" customHeight="1" spans="1:109">
      <c r="A145" s="413">
        <v>138</v>
      </c>
      <c r="B145" s="790" t="s">
        <v>340</v>
      </c>
      <c r="C145" s="791" t="s">
        <v>341</v>
      </c>
      <c r="D145" s="787" t="s">
        <v>42</v>
      </c>
      <c r="E145" s="787" t="s">
        <v>54</v>
      </c>
      <c r="F145" s="802"/>
      <c r="G145" s="792" t="s">
        <v>58</v>
      </c>
      <c r="H145" s="793" t="s">
        <v>59</v>
      </c>
      <c r="I145" s="793" t="s">
        <v>59</v>
      </c>
      <c r="J145" s="793" t="s">
        <v>58</v>
      </c>
      <c r="K145" s="793" t="s">
        <v>61</v>
      </c>
      <c r="L145" s="793" t="s">
        <v>59</v>
      </c>
      <c r="M145" s="793" t="s">
        <v>58</v>
      </c>
      <c r="N145" s="807" t="s">
        <v>59</v>
      </c>
      <c r="O145" s="804">
        <f t="shared" si="361"/>
        <v>0</v>
      </c>
      <c r="P145" s="421"/>
      <c r="Q145" s="423">
        <f t="shared" si="308"/>
        <v>23</v>
      </c>
      <c r="R145" s="794">
        <v>7.88</v>
      </c>
      <c r="S145" s="425"/>
      <c r="T145" s="426"/>
      <c r="U145" s="427"/>
      <c r="V145" s="428" t="s">
        <v>62</v>
      </c>
      <c r="W145" s="429">
        <f t="shared" si="362"/>
        <v>10</v>
      </c>
      <c r="X145" s="429">
        <f t="shared" si="363"/>
        <v>7</v>
      </c>
      <c r="Y145" s="429">
        <f t="shared" si="364"/>
        <v>7</v>
      </c>
      <c r="Z145" s="429">
        <f t="shared" si="365"/>
        <v>10</v>
      </c>
      <c r="AA145" s="429">
        <f t="shared" si="366"/>
        <v>8</v>
      </c>
      <c r="AB145" s="429">
        <f t="shared" si="367"/>
        <v>7</v>
      </c>
      <c r="AC145" s="429">
        <f t="shared" si="368"/>
        <v>10</v>
      </c>
      <c r="AD145" s="429">
        <f t="shared" si="369"/>
        <v>7</v>
      </c>
      <c r="AE145" s="429"/>
      <c r="AF145" s="429"/>
      <c r="AG145" s="430">
        <f t="shared" si="370"/>
        <v>188</v>
      </c>
      <c r="AH145" s="430">
        <f t="shared" si="371"/>
        <v>23</v>
      </c>
      <c r="AI145" s="431">
        <f t="shared" si="309"/>
        <v>8.17391304347826</v>
      </c>
      <c r="AJ145" s="408" t="str">
        <f t="shared" si="372"/>
        <v>P</v>
      </c>
      <c r="AK145" s="408">
        <f t="shared" si="310"/>
        <v>0</v>
      </c>
      <c r="AL145" s="408">
        <f t="shared" si="311"/>
        <v>0</v>
      </c>
      <c r="AM145" s="408">
        <f t="shared" si="312"/>
        <v>0</v>
      </c>
      <c r="AN145" s="408">
        <f t="shared" si="313"/>
        <v>0</v>
      </c>
      <c r="AO145" s="408">
        <f t="shared" si="314"/>
        <v>0</v>
      </c>
      <c r="AP145" s="408">
        <f t="shared" si="315"/>
        <v>0</v>
      </c>
      <c r="AQ145" s="408">
        <f t="shared" si="316"/>
        <v>1</v>
      </c>
      <c r="AR145" s="6"/>
      <c r="AS145" s="408">
        <f t="shared" si="317"/>
        <v>0</v>
      </c>
      <c r="AT145" s="408">
        <f t="shared" si="318"/>
        <v>0</v>
      </c>
      <c r="AU145" s="408">
        <f t="shared" si="319"/>
        <v>0</v>
      </c>
      <c r="AV145" s="408">
        <f t="shared" si="320"/>
        <v>0</v>
      </c>
      <c r="AW145" s="408">
        <f t="shared" si="321"/>
        <v>0</v>
      </c>
      <c r="AX145" s="408">
        <f t="shared" si="322"/>
        <v>0</v>
      </c>
      <c r="AY145" s="408" t="str">
        <f t="shared" si="323"/>
        <v>P</v>
      </c>
      <c r="AZ145" s="409" t="str">
        <f t="shared" si="324"/>
        <v>HF</v>
      </c>
      <c r="BA145" s="409" t="str">
        <f t="shared" si="325"/>
        <v>HFT</v>
      </c>
      <c r="BB145" s="409" t="str">
        <f t="shared" si="326"/>
        <v>#</v>
      </c>
      <c r="BC145" s="409" t="str">
        <f t="shared" si="327"/>
        <v>P</v>
      </c>
      <c r="BD145" s="409" t="str">
        <f t="shared" si="328"/>
        <v>#</v>
      </c>
      <c r="BE145" s="409" t="str">
        <f t="shared" si="329"/>
        <v>#</v>
      </c>
      <c r="BF145" s="409"/>
      <c r="BG145" s="409" t="str">
        <f t="shared" si="330"/>
        <v>#</v>
      </c>
      <c r="BH145" s="409">
        <f t="shared" si="331"/>
        <v>0</v>
      </c>
      <c r="BI145" s="409" t="str">
        <f t="shared" si="332"/>
        <v>#</v>
      </c>
      <c r="BJ145" s="409" t="str">
        <f t="shared" si="333"/>
        <v>#</v>
      </c>
      <c r="BK145" s="409" t="str">
        <f t="shared" si="334"/>
        <v>#</v>
      </c>
      <c r="BL145" s="409">
        <f t="shared" si="335"/>
        <v>0</v>
      </c>
      <c r="BM145" s="7"/>
      <c r="BN145" s="7"/>
      <c r="BO145" s="7"/>
      <c r="BP145" s="409" t="str">
        <f t="shared" si="336"/>
        <v>#</v>
      </c>
      <c r="BQ145" s="409" t="str">
        <f t="shared" si="337"/>
        <v>P</v>
      </c>
      <c r="BR145" s="409" t="str">
        <f t="shared" si="338"/>
        <v>#</v>
      </c>
      <c r="BS145" s="409" t="str">
        <f t="shared" si="339"/>
        <v>#</v>
      </c>
      <c r="BT145" s="409" t="str">
        <f t="shared" si="340"/>
        <v>#</v>
      </c>
      <c r="BU145" s="409" t="str">
        <f t="shared" si="341"/>
        <v>#</v>
      </c>
      <c r="BV145" s="409" t="str">
        <f t="shared" si="342"/>
        <v>#</v>
      </c>
      <c r="BW145" s="409" t="str">
        <f t="shared" si="343"/>
        <v>#</v>
      </c>
      <c r="BX145" s="409"/>
      <c r="BY145" s="409" t="str">
        <f t="shared" si="344"/>
        <v>#</v>
      </c>
      <c r="BZ145" s="409">
        <f t="shared" si="345"/>
        <v>0</v>
      </c>
      <c r="CA145" s="409" t="str">
        <f t="shared" si="346"/>
        <v>#</v>
      </c>
      <c r="CB145" s="409" t="str">
        <f t="shared" si="347"/>
        <v>#</v>
      </c>
      <c r="CC145" s="409" t="str">
        <f t="shared" si="348"/>
        <v>#</v>
      </c>
      <c r="CD145" s="409" t="str">
        <f t="shared" si="349"/>
        <v>#</v>
      </c>
      <c r="CE145" s="409" t="str">
        <f t="shared" si="350"/>
        <v>#</v>
      </c>
      <c r="CF145" s="409" t="str">
        <f t="shared" si="351"/>
        <v>#</v>
      </c>
      <c r="CG145" s="409" t="str">
        <f t="shared" si="352"/>
        <v>#</v>
      </c>
      <c r="CH145" s="409">
        <f t="shared" si="353"/>
        <v>0</v>
      </c>
      <c r="CI145" s="7"/>
      <c r="CJ145" s="7"/>
      <c r="CK145" s="409" t="str">
        <f t="shared" si="373"/>
        <v> </v>
      </c>
      <c r="CL145" s="409" t="str">
        <f t="shared" si="374"/>
        <v> </v>
      </c>
      <c r="CM145" s="409" t="str">
        <f t="shared" si="375"/>
        <v> </v>
      </c>
      <c r="CN145" s="409" t="str">
        <f t="shared" si="376"/>
        <v> </v>
      </c>
      <c r="CO145" s="409" t="str">
        <f t="shared" si="377"/>
        <v> </v>
      </c>
      <c r="CP145" s="409" t="str">
        <f t="shared" si="378"/>
        <v> </v>
      </c>
      <c r="CQ145" s="409" t="str">
        <f t="shared" si="379"/>
        <v> </v>
      </c>
      <c r="CR145" s="409" t="str">
        <f t="shared" si="380"/>
        <v> </v>
      </c>
      <c r="CS145" s="409"/>
      <c r="CT145" s="409">
        <f t="shared" si="354"/>
        <v>0</v>
      </c>
      <c r="CU145" s="409">
        <f t="shared" si="355"/>
        <v>138</v>
      </c>
      <c r="CV145" s="372" t="str">
        <f t="shared" si="356"/>
        <v>24IT0141</v>
      </c>
      <c r="CW145" s="432" t="str">
        <f t="shared" si="357"/>
        <v>SANTHIYA N</v>
      </c>
      <c r="CX145" s="433" t="str">
        <f t="shared" si="307"/>
        <v>        </v>
      </c>
      <c r="CY145" s="409">
        <f t="shared" si="358"/>
        <v>0</v>
      </c>
      <c r="CZ145" s="7"/>
      <c r="DA145" s="409">
        <f t="shared" si="359"/>
        <v>0</v>
      </c>
      <c r="DB145" s="409" t="str">
        <f t="shared" si="360"/>
        <v>#</v>
      </c>
      <c r="DC145" s="7"/>
      <c r="DD145" s="7"/>
      <c r="DE145" s="7"/>
    </row>
    <row r="146" ht="24.75" customHeight="1" spans="1:109">
      <c r="A146" s="413">
        <v>139</v>
      </c>
      <c r="B146" s="790" t="s">
        <v>342</v>
      </c>
      <c r="C146" s="791" t="s">
        <v>343</v>
      </c>
      <c r="D146" s="787" t="s">
        <v>41</v>
      </c>
      <c r="E146" s="787" t="s">
        <v>55</v>
      </c>
      <c r="F146" s="802"/>
      <c r="G146" s="792" t="s">
        <v>58</v>
      </c>
      <c r="H146" s="793" t="s">
        <v>69</v>
      </c>
      <c r="I146" s="793" t="s">
        <v>59</v>
      </c>
      <c r="J146" s="793" t="s">
        <v>60</v>
      </c>
      <c r="K146" s="793" t="s">
        <v>59</v>
      </c>
      <c r="L146" s="793" t="s">
        <v>59</v>
      </c>
      <c r="M146" s="793" t="s">
        <v>58</v>
      </c>
      <c r="N146" s="807" t="s">
        <v>59</v>
      </c>
      <c r="O146" s="804">
        <f t="shared" si="361"/>
        <v>0</v>
      </c>
      <c r="P146" s="421"/>
      <c r="Q146" s="423">
        <f t="shared" si="308"/>
        <v>23</v>
      </c>
      <c r="R146" s="794">
        <v>7.44</v>
      </c>
      <c r="S146" s="425"/>
      <c r="T146" s="426"/>
      <c r="U146" s="427"/>
      <c r="V146" s="428" t="s">
        <v>62</v>
      </c>
      <c r="W146" s="429">
        <f t="shared" si="362"/>
        <v>10</v>
      </c>
      <c r="X146" s="429">
        <f t="shared" si="363"/>
        <v>6</v>
      </c>
      <c r="Y146" s="429">
        <f t="shared" si="364"/>
        <v>7</v>
      </c>
      <c r="Z146" s="429">
        <f t="shared" si="365"/>
        <v>9</v>
      </c>
      <c r="AA146" s="429">
        <f t="shared" si="366"/>
        <v>7</v>
      </c>
      <c r="AB146" s="429">
        <f t="shared" si="367"/>
        <v>7</v>
      </c>
      <c r="AC146" s="429">
        <f t="shared" si="368"/>
        <v>10</v>
      </c>
      <c r="AD146" s="429">
        <f t="shared" si="369"/>
        <v>7</v>
      </c>
      <c r="AE146" s="429"/>
      <c r="AF146" s="429"/>
      <c r="AG146" s="430">
        <f t="shared" si="370"/>
        <v>177</v>
      </c>
      <c r="AH146" s="430">
        <f t="shared" si="371"/>
        <v>23</v>
      </c>
      <c r="AI146" s="431">
        <f t="shared" si="309"/>
        <v>7.69565217391304</v>
      </c>
      <c r="AJ146" s="408" t="str">
        <f t="shared" si="372"/>
        <v>P</v>
      </c>
      <c r="AK146" s="408">
        <f t="shared" si="310"/>
        <v>0</v>
      </c>
      <c r="AL146" s="408">
        <f t="shared" si="311"/>
        <v>0</v>
      </c>
      <c r="AM146" s="408">
        <f t="shared" si="312"/>
        <v>0</v>
      </c>
      <c r="AN146" s="408">
        <f t="shared" si="313"/>
        <v>0</v>
      </c>
      <c r="AO146" s="408">
        <f t="shared" si="314"/>
        <v>0</v>
      </c>
      <c r="AP146" s="408">
        <f t="shared" si="315"/>
        <v>0</v>
      </c>
      <c r="AQ146" s="408">
        <f t="shared" si="316"/>
        <v>1</v>
      </c>
      <c r="AR146" s="6"/>
      <c r="AS146" s="408">
        <f t="shared" si="317"/>
        <v>0</v>
      </c>
      <c r="AT146" s="408">
        <f t="shared" si="318"/>
        <v>0</v>
      </c>
      <c r="AU146" s="408">
        <f t="shared" si="319"/>
        <v>0</v>
      </c>
      <c r="AV146" s="408">
        <f t="shared" si="320"/>
        <v>0</v>
      </c>
      <c r="AW146" s="408">
        <f t="shared" si="321"/>
        <v>0</v>
      </c>
      <c r="AX146" s="408">
        <f t="shared" si="322"/>
        <v>0</v>
      </c>
      <c r="AY146" s="408" t="str">
        <f t="shared" si="323"/>
        <v>P</v>
      </c>
      <c r="AZ146" s="409" t="str">
        <f t="shared" si="324"/>
        <v>DM</v>
      </c>
      <c r="BA146" s="409" t="str">
        <f t="shared" si="325"/>
        <v>DMT</v>
      </c>
      <c r="BB146" s="409" t="str">
        <f t="shared" si="326"/>
        <v>#</v>
      </c>
      <c r="BC146" s="409" t="str">
        <f t="shared" si="327"/>
        <v>#</v>
      </c>
      <c r="BD146" s="409" t="str">
        <f t="shared" si="328"/>
        <v>P</v>
      </c>
      <c r="BE146" s="409" t="str">
        <f t="shared" si="329"/>
        <v>#</v>
      </c>
      <c r="BF146" s="409"/>
      <c r="BG146" s="409" t="str">
        <f t="shared" si="330"/>
        <v>#</v>
      </c>
      <c r="BH146" s="409" t="str">
        <f t="shared" si="331"/>
        <v>#</v>
      </c>
      <c r="BI146" s="409">
        <f t="shared" si="332"/>
        <v>0</v>
      </c>
      <c r="BJ146" s="409" t="str">
        <f t="shared" si="333"/>
        <v>#</v>
      </c>
      <c r="BK146" s="409">
        <f t="shared" si="334"/>
        <v>0</v>
      </c>
      <c r="BL146" s="409" t="str">
        <f t="shared" si="335"/>
        <v>#</v>
      </c>
      <c r="BM146" s="7"/>
      <c r="BN146" s="7"/>
      <c r="BO146" s="7"/>
      <c r="BP146" s="409" t="str">
        <f t="shared" si="336"/>
        <v>#</v>
      </c>
      <c r="BQ146" s="409" t="str">
        <f t="shared" si="337"/>
        <v>#</v>
      </c>
      <c r="BR146" s="409" t="str">
        <f t="shared" si="338"/>
        <v>P</v>
      </c>
      <c r="BS146" s="409" t="str">
        <f t="shared" si="339"/>
        <v>#</v>
      </c>
      <c r="BT146" s="409" t="str">
        <f t="shared" si="340"/>
        <v>#</v>
      </c>
      <c r="BU146" s="409" t="str">
        <f t="shared" si="341"/>
        <v>#</v>
      </c>
      <c r="BV146" s="409" t="str">
        <f t="shared" si="342"/>
        <v>#</v>
      </c>
      <c r="BW146" s="409" t="str">
        <f t="shared" si="343"/>
        <v>#</v>
      </c>
      <c r="BX146" s="409"/>
      <c r="BY146" s="409" t="str">
        <f t="shared" si="344"/>
        <v>#</v>
      </c>
      <c r="BZ146" s="409" t="str">
        <f t="shared" si="345"/>
        <v>#</v>
      </c>
      <c r="CA146" s="409">
        <f t="shared" si="346"/>
        <v>0</v>
      </c>
      <c r="CB146" s="409" t="str">
        <f t="shared" si="347"/>
        <v>#</v>
      </c>
      <c r="CC146" s="409" t="str">
        <f t="shared" si="348"/>
        <v>#</v>
      </c>
      <c r="CD146" s="409" t="str">
        <f t="shared" si="349"/>
        <v>#</v>
      </c>
      <c r="CE146" s="409" t="str">
        <f t="shared" si="350"/>
        <v>#</v>
      </c>
      <c r="CF146" s="409" t="str">
        <f t="shared" si="351"/>
        <v>#</v>
      </c>
      <c r="CG146" s="409">
        <f t="shared" si="352"/>
        <v>0</v>
      </c>
      <c r="CH146" s="409" t="str">
        <f t="shared" si="353"/>
        <v>#</v>
      </c>
      <c r="CI146" s="7"/>
      <c r="CJ146" s="7"/>
      <c r="CK146" s="409" t="str">
        <f t="shared" si="373"/>
        <v> </v>
      </c>
      <c r="CL146" s="409" t="str">
        <f t="shared" si="374"/>
        <v> </v>
      </c>
      <c r="CM146" s="409" t="str">
        <f t="shared" si="375"/>
        <v> </v>
      </c>
      <c r="CN146" s="409" t="str">
        <f t="shared" si="376"/>
        <v> </v>
      </c>
      <c r="CO146" s="409" t="str">
        <f t="shared" si="377"/>
        <v> </v>
      </c>
      <c r="CP146" s="409" t="str">
        <f t="shared" si="378"/>
        <v> </v>
      </c>
      <c r="CQ146" s="409" t="str">
        <f t="shared" si="379"/>
        <v> </v>
      </c>
      <c r="CR146" s="409" t="str">
        <f t="shared" si="380"/>
        <v> </v>
      </c>
      <c r="CS146" s="409"/>
      <c r="CT146" s="409">
        <f t="shared" si="354"/>
        <v>0</v>
      </c>
      <c r="CU146" s="409">
        <f t="shared" si="355"/>
        <v>139</v>
      </c>
      <c r="CV146" s="372" t="str">
        <f t="shared" si="356"/>
        <v>24IT0142</v>
      </c>
      <c r="CW146" s="432" t="str">
        <f t="shared" si="357"/>
        <v>SANTHOSH KUMAR V</v>
      </c>
      <c r="CX146" s="433" t="str">
        <f t="shared" si="307"/>
        <v>        </v>
      </c>
      <c r="CY146" s="409">
        <f t="shared" si="358"/>
        <v>0</v>
      </c>
      <c r="CZ146" s="7"/>
      <c r="DA146" s="409" t="str">
        <f t="shared" si="359"/>
        <v>#</v>
      </c>
      <c r="DB146" s="409">
        <f t="shared" si="360"/>
        <v>0</v>
      </c>
      <c r="DC146" s="7"/>
      <c r="DD146" s="7"/>
      <c r="DE146" s="7"/>
    </row>
    <row r="147" ht="24.75" customHeight="1" spans="1:109">
      <c r="A147" s="413">
        <v>140</v>
      </c>
      <c r="B147" s="790" t="s">
        <v>344</v>
      </c>
      <c r="C147" s="791" t="s">
        <v>345</v>
      </c>
      <c r="D147" s="787" t="s">
        <v>42</v>
      </c>
      <c r="E147" s="787" t="s">
        <v>54</v>
      </c>
      <c r="F147" s="802"/>
      <c r="G147" s="792" t="s">
        <v>58</v>
      </c>
      <c r="H147" s="793" t="s">
        <v>59</v>
      </c>
      <c r="I147" s="793" t="s">
        <v>61</v>
      </c>
      <c r="J147" s="793" t="s">
        <v>60</v>
      </c>
      <c r="K147" s="793" t="s">
        <v>59</v>
      </c>
      <c r="L147" s="793" t="s">
        <v>61</v>
      </c>
      <c r="M147" s="793" t="s">
        <v>58</v>
      </c>
      <c r="N147" s="807" t="s">
        <v>59</v>
      </c>
      <c r="O147" s="804">
        <f t="shared" si="361"/>
        <v>0</v>
      </c>
      <c r="P147" s="421"/>
      <c r="Q147" s="423">
        <f t="shared" si="308"/>
        <v>23</v>
      </c>
      <c r="R147" s="794">
        <v>7.88</v>
      </c>
      <c r="S147" s="425"/>
      <c r="T147" s="426"/>
      <c r="U147" s="427"/>
      <c r="V147" s="428" t="s">
        <v>62</v>
      </c>
      <c r="W147" s="429">
        <f t="shared" si="362"/>
        <v>10</v>
      </c>
      <c r="X147" s="429">
        <f t="shared" si="363"/>
        <v>7</v>
      </c>
      <c r="Y147" s="429">
        <f t="shared" si="364"/>
        <v>8</v>
      </c>
      <c r="Z147" s="429">
        <f t="shared" si="365"/>
        <v>9</v>
      </c>
      <c r="AA147" s="429">
        <f t="shared" si="366"/>
        <v>7</v>
      </c>
      <c r="AB147" s="429">
        <f t="shared" si="367"/>
        <v>8</v>
      </c>
      <c r="AC147" s="429">
        <f t="shared" si="368"/>
        <v>10</v>
      </c>
      <c r="AD147" s="429">
        <f t="shared" si="369"/>
        <v>7</v>
      </c>
      <c r="AE147" s="429"/>
      <c r="AF147" s="429"/>
      <c r="AG147" s="430">
        <f t="shared" si="370"/>
        <v>186</v>
      </c>
      <c r="AH147" s="430">
        <f t="shared" si="371"/>
        <v>23</v>
      </c>
      <c r="AI147" s="431">
        <f t="shared" si="309"/>
        <v>8.08695652173913</v>
      </c>
      <c r="AJ147" s="408" t="str">
        <f t="shared" si="372"/>
        <v>P</v>
      </c>
      <c r="AK147" s="408">
        <f t="shared" si="310"/>
        <v>0</v>
      </c>
      <c r="AL147" s="408">
        <f t="shared" si="311"/>
        <v>0</v>
      </c>
      <c r="AM147" s="408">
        <f t="shared" si="312"/>
        <v>0</v>
      </c>
      <c r="AN147" s="408">
        <f t="shared" si="313"/>
        <v>0</v>
      </c>
      <c r="AO147" s="408">
        <f t="shared" si="314"/>
        <v>0</v>
      </c>
      <c r="AP147" s="408">
        <f t="shared" si="315"/>
        <v>0</v>
      </c>
      <c r="AQ147" s="408">
        <f t="shared" si="316"/>
        <v>1</v>
      </c>
      <c r="AR147" s="6"/>
      <c r="AS147" s="408">
        <f t="shared" si="317"/>
        <v>0</v>
      </c>
      <c r="AT147" s="408">
        <f t="shared" si="318"/>
        <v>0</v>
      </c>
      <c r="AU147" s="408">
        <f t="shared" si="319"/>
        <v>0</v>
      </c>
      <c r="AV147" s="408">
        <f t="shared" si="320"/>
        <v>0</v>
      </c>
      <c r="AW147" s="408">
        <f t="shared" si="321"/>
        <v>0</v>
      </c>
      <c r="AX147" s="408">
        <f t="shared" si="322"/>
        <v>0</v>
      </c>
      <c r="AY147" s="408" t="str">
        <f t="shared" si="323"/>
        <v>P</v>
      </c>
      <c r="AZ147" s="409" t="str">
        <f t="shared" si="324"/>
        <v>HF</v>
      </c>
      <c r="BA147" s="409" t="str">
        <f t="shared" si="325"/>
        <v>HFT</v>
      </c>
      <c r="BB147" s="409" t="str">
        <f t="shared" si="326"/>
        <v>#</v>
      </c>
      <c r="BC147" s="409" t="str">
        <f t="shared" si="327"/>
        <v>P</v>
      </c>
      <c r="BD147" s="409" t="str">
        <f t="shared" si="328"/>
        <v>#</v>
      </c>
      <c r="BE147" s="409" t="str">
        <f t="shared" si="329"/>
        <v>#</v>
      </c>
      <c r="BF147" s="409"/>
      <c r="BG147" s="409" t="str">
        <f t="shared" si="330"/>
        <v>#</v>
      </c>
      <c r="BH147" s="409">
        <f t="shared" si="331"/>
        <v>0</v>
      </c>
      <c r="BI147" s="409" t="str">
        <f t="shared" si="332"/>
        <v>#</v>
      </c>
      <c r="BJ147" s="409" t="str">
        <f t="shared" si="333"/>
        <v>#</v>
      </c>
      <c r="BK147" s="409" t="str">
        <f t="shared" si="334"/>
        <v>#</v>
      </c>
      <c r="BL147" s="409">
        <f t="shared" si="335"/>
        <v>0</v>
      </c>
      <c r="BM147" s="7"/>
      <c r="BN147" s="7"/>
      <c r="BO147" s="7"/>
      <c r="BP147" s="409" t="str">
        <f t="shared" si="336"/>
        <v>#</v>
      </c>
      <c r="BQ147" s="409" t="str">
        <f t="shared" si="337"/>
        <v>P</v>
      </c>
      <c r="BR147" s="409" t="str">
        <f t="shared" si="338"/>
        <v>#</v>
      </c>
      <c r="BS147" s="409" t="str">
        <f t="shared" si="339"/>
        <v>#</v>
      </c>
      <c r="BT147" s="409" t="str">
        <f t="shared" si="340"/>
        <v>#</v>
      </c>
      <c r="BU147" s="409" t="str">
        <f t="shared" si="341"/>
        <v>#</v>
      </c>
      <c r="BV147" s="409" t="str">
        <f t="shared" si="342"/>
        <v>#</v>
      </c>
      <c r="BW147" s="409" t="str">
        <f t="shared" si="343"/>
        <v>#</v>
      </c>
      <c r="BX147" s="409"/>
      <c r="BY147" s="409" t="str">
        <f t="shared" si="344"/>
        <v>#</v>
      </c>
      <c r="BZ147" s="409">
        <f t="shared" si="345"/>
        <v>0</v>
      </c>
      <c r="CA147" s="409" t="str">
        <f t="shared" si="346"/>
        <v>#</v>
      </c>
      <c r="CB147" s="409" t="str">
        <f t="shared" si="347"/>
        <v>#</v>
      </c>
      <c r="CC147" s="409" t="str">
        <f t="shared" si="348"/>
        <v>#</v>
      </c>
      <c r="CD147" s="409" t="str">
        <f t="shared" si="349"/>
        <v>#</v>
      </c>
      <c r="CE147" s="409" t="str">
        <f t="shared" si="350"/>
        <v>#</v>
      </c>
      <c r="CF147" s="409" t="str">
        <f t="shared" si="351"/>
        <v>#</v>
      </c>
      <c r="CG147" s="409" t="str">
        <f t="shared" si="352"/>
        <v>#</v>
      </c>
      <c r="CH147" s="409">
        <f t="shared" si="353"/>
        <v>0</v>
      </c>
      <c r="CI147" s="7"/>
      <c r="CJ147" s="7"/>
      <c r="CK147" s="409" t="str">
        <f t="shared" si="373"/>
        <v> </v>
      </c>
      <c r="CL147" s="409" t="str">
        <f t="shared" si="374"/>
        <v> </v>
      </c>
      <c r="CM147" s="409" t="str">
        <f t="shared" si="375"/>
        <v> </v>
      </c>
      <c r="CN147" s="409" t="str">
        <f t="shared" si="376"/>
        <v> </v>
      </c>
      <c r="CO147" s="409" t="str">
        <f t="shared" si="377"/>
        <v> </v>
      </c>
      <c r="CP147" s="409" t="str">
        <f t="shared" si="378"/>
        <v> </v>
      </c>
      <c r="CQ147" s="409" t="str">
        <f t="shared" si="379"/>
        <v> </v>
      </c>
      <c r="CR147" s="409" t="str">
        <f t="shared" si="380"/>
        <v> </v>
      </c>
      <c r="CS147" s="409"/>
      <c r="CT147" s="409">
        <f t="shared" si="354"/>
        <v>0</v>
      </c>
      <c r="CU147" s="409">
        <f t="shared" si="355"/>
        <v>140</v>
      </c>
      <c r="CV147" s="372" t="str">
        <f t="shared" si="356"/>
        <v>24IT0143</v>
      </c>
      <c r="CW147" s="432" t="str">
        <f t="shared" si="357"/>
        <v>SANTHOSHINI V</v>
      </c>
      <c r="CX147" s="433" t="str">
        <f t="shared" si="307"/>
        <v>        </v>
      </c>
      <c r="CY147" s="409">
        <f t="shared" si="358"/>
        <v>0</v>
      </c>
      <c r="CZ147" s="7"/>
      <c r="DA147" s="409">
        <f t="shared" si="359"/>
        <v>0</v>
      </c>
      <c r="DB147" s="409" t="str">
        <f t="shared" si="360"/>
        <v>#</v>
      </c>
      <c r="DC147" s="7"/>
      <c r="DD147" s="7"/>
      <c r="DE147" s="7"/>
    </row>
    <row r="148" ht="24.75" customHeight="1" spans="1:109">
      <c r="A148" s="413">
        <v>141</v>
      </c>
      <c r="B148" s="790" t="s">
        <v>346</v>
      </c>
      <c r="C148" s="791" t="s">
        <v>347</v>
      </c>
      <c r="D148" s="787" t="s">
        <v>41</v>
      </c>
      <c r="E148" s="787" t="s">
        <v>54</v>
      </c>
      <c r="F148" s="802"/>
      <c r="G148" s="792" t="s">
        <v>58</v>
      </c>
      <c r="H148" s="793" t="s">
        <v>59</v>
      </c>
      <c r="I148" s="793" t="s">
        <v>60</v>
      </c>
      <c r="J148" s="793" t="s">
        <v>58</v>
      </c>
      <c r="K148" s="793" t="s">
        <v>60</v>
      </c>
      <c r="L148" s="793" t="s">
        <v>61</v>
      </c>
      <c r="M148" s="793" t="s">
        <v>58</v>
      </c>
      <c r="N148" s="807" t="s">
        <v>61</v>
      </c>
      <c r="O148" s="804">
        <f t="shared" si="361"/>
        <v>0</v>
      </c>
      <c r="P148" s="421"/>
      <c r="Q148" s="423">
        <f t="shared" si="308"/>
        <v>23</v>
      </c>
      <c r="R148" s="795">
        <v>8.68</v>
      </c>
      <c r="S148" s="425"/>
      <c r="T148" s="426"/>
      <c r="U148" s="427"/>
      <c r="V148" s="428" t="s">
        <v>62</v>
      </c>
      <c r="W148" s="429">
        <f t="shared" si="362"/>
        <v>10</v>
      </c>
      <c r="X148" s="429">
        <f t="shared" si="363"/>
        <v>7</v>
      </c>
      <c r="Y148" s="429">
        <f t="shared" si="364"/>
        <v>9</v>
      </c>
      <c r="Z148" s="429">
        <f t="shared" si="365"/>
        <v>10</v>
      </c>
      <c r="AA148" s="429">
        <f t="shared" si="366"/>
        <v>9</v>
      </c>
      <c r="AB148" s="429">
        <f t="shared" si="367"/>
        <v>8</v>
      </c>
      <c r="AC148" s="429">
        <f t="shared" si="368"/>
        <v>10</v>
      </c>
      <c r="AD148" s="429">
        <f t="shared" si="369"/>
        <v>8</v>
      </c>
      <c r="AE148" s="429"/>
      <c r="AF148" s="429"/>
      <c r="AG148" s="430">
        <f t="shared" si="370"/>
        <v>203</v>
      </c>
      <c r="AH148" s="430">
        <f t="shared" si="371"/>
        <v>23</v>
      </c>
      <c r="AI148" s="431">
        <f t="shared" si="309"/>
        <v>8.82608695652174</v>
      </c>
      <c r="AJ148" s="408" t="str">
        <f t="shared" si="372"/>
        <v>P</v>
      </c>
      <c r="AK148" s="408">
        <f t="shared" si="310"/>
        <v>0</v>
      </c>
      <c r="AL148" s="408">
        <f t="shared" si="311"/>
        <v>0</v>
      </c>
      <c r="AM148" s="408">
        <f t="shared" si="312"/>
        <v>0</v>
      </c>
      <c r="AN148" s="408">
        <f t="shared" si="313"/>
        <v>0</v>
      </c>
      <c r="AO148" s="408">
        <f t="shared" si="314"/>
        <v>0</v>
      </c>
      <c r="AP148" s="408">
        <f t="shared" si="315"/>
        <v>0</v>
      </c>
      <c r="AQ148" s="408">
        <f t="shared" si="316"/>
        <v>1</v>
      </c>
      <c r="AR148" s="6"/>
      <c r="AS148" s="408">
        <f t="shared" si="317"/>
        <v>0</v>
      </c>
      <c r="AT148" s="408">
        <f t="shared" si="318"/>
        <v>0</v>
      </c>
      <c r="AU148" s="408">
        <f t="shared" si="319"/>
        <v>0</v>
      </c>
      <c r="AV148" s="408">
        <f t="shared" si="320"/>
        <v>0</v>
      </c>
      <c r="AW148" s="408">
        <f t="shared" si="321"/>
        <v>0</v>
      </c>
      <c r="AX148" s="408">
        <f t="shared" si="322"/>
        <v>0</v>
      </c>
      <c r="AY148" s="408" t="str">
        <f t="shared" si="323"/>
        <v>P</v>
      </c>
      <c r="AZ148" s="409" t="str">
        <f t="shared" si="324"/>
        <v>HM</v>
      </c>
      <c r="BA148" s="409" t="str">
        <f t="shared" si="325"/>
        <v>HMT</v>
      </c>
      <c r="BB148" s="409" t="str">
        <f t="shared" si="326"/>
        <v>P</v>
      </c>
      <c r="BC148" s="409" t="str">
        <f t="shared" si="327"/>
        <v>#</v>
      </c>
      <c r="BD148" s="409" t="str">
        <f t="shared" si="328"/>
        <v>#</v>
      </c>
      <c r="BE148" s="409" t="str">
        <f t="shared" si="329"/>
        <v>#</v>
      </c>
      <c r="BF148" s="409"/>
      <c r="BG148" s="409">
        <f t="shared" si="330"/>
        <v>0</v>
      </c>
      <c r="BH148" s="409" t="str">
        <f t="shared" si="331"/>
        <v>#</v>
      </c>
      <c r="BI148" s="409" t="str">
        <f t="shared" si="332"/>
        <v>#</v>
      </c>
      <c r="BJ148" s="409" t="str">
        <f t="shared" si="333"/>
        <v>#</v>
      </c>
      <c r="BK148" s="409">
        <f t="shared" si="334"/>
        <v>0</v>
      </c>
      <c r="BL148" s="409" t="str">
        <f t="shared" si="335"/>
        <v>#</v>
      </c>
      <c r="BM148" s="7"/>
      <c r="BN148" s="7"/>
      <c r="BO148" s="7"/>
      <c r="BP148" s="409" t="str">
        <f t="shared" si="336"/>
        <v>P</v>
      </c>
      <c r="BQ148" s="409" t="str">
        <f t="shared" si="337"/>
        <v>#</v>
      </c>
      <c r="BR148" s="409" t="str">
        <f t="shared" si="338"/>
        <v>#</v>
      </c>
      <c r="BS148" s="409" t="str">
        <f t="shared" si="339"/>
        <v>#</v>
      </c>
      <c r="BT148" s="409" t="str">
        <f t="shared" si="340"/>
        <v>#</v>
      </c>
      <c r="BU148" s="409" t="str">
        <f t="shared" si="341"/>
        <v>#</v>
      </c>
      <c r="BV148" s="409" t="str">
        <f t="shared" si="342"/>
        <v>#</v>
      </c>
      <c r="BW148" s="409" t="str">
        <f t="shared" si="343"/>
        <v>#</v>
      </c>
      <c r="BX148" s="409"/>
      <c r="BY148" s="409">
        <f t="shared" si="344"/>
        <v>0</v>
      </c>
      <c r="BZ148" s="409" t="str">
        <f t="shared" si="345"/>
        <v>#</v>
      </c>
      <c r="CA148" s="409" t="str">
        <f t="shared" si="346"/>
        <v>#</v>
      </c>
      <c r="CB148" s="409" t="str">
        <f t="shared" si="347"/>
        <v>#</v>
      </c>
      <c r="CC148" s="409" t="str">
        <f t="shared" si="348"/>
        <v>#</v>
      </c>
      <c r="CD148" s="409" t="str">
        <f t="shared" si="349"/>
        <v>#</v>
      </c>
      <c r="CE148" s="409" t="str">
        <f t="shared" si="350"/>
        <v>#</v>
      </c>
      <c r="CF148" s="409" t="str">
        <f t="shared" si="351"/>
        <v>#</v>
      </c>
      <c r="CG148" s="409">
        <f t="shared" si="352"/>
        <v>0</v>
      </c>
      <c r="CH148" s="409" t="str">
        <f t="shared" si="353"/>
        <v>#</v>
      </c>
      <c r="CI148" s="7"/>
      <c r="CJ148" s="7"/>
      <c r="CK148" s="409" t="str">
        <f t="shared" si="373"/>
        <v> </v>
      </c>
      <c r="CL148" s="409" t="str">
        <f t="shared" si="374"/>
        <v> </v>
      </c>
      <c r="CM148" s="409" t="str">
        <f t="shared" si="375"/>
        <v> </v>
      </c>
      <c r="CN148" s="409" t="str">
        <f t="shared" si="376"/>
        <v> </v>
      </c>
      <c r="CO148" s="409" t="str">
        <f t="shared" si="377"/>
        <v> </v>
      </c>
      <c r="CP148" s="409" t="str">
        <f t="shared" si="378"/>
        <v> </v>
      </c>
      <c r="CQ148" s="409" t="str">
        <f t="shared" si="379"/>
        <v> </v>
      </c>
      <c r="CR148" s="409" t="str">
        <f t="shared" si="380"/>
        <v> </v>
      </c>
      <c r="CS148" s="409"/>
      <c r="CT148" s="409">
        <f t="shared" si="354"/>
        <v>0</v>
      </c>
      <c r="CU148" s="409">
        <f t="shared" si="355"/>
        <v>141</v>
      </c>
      <c r="CV148" s="372" t="str">
        <f t="shared" si="356"/>
        <v>24IT0144</v>
      </c>
      <c r="CW148" s="432" t="str">
        <f t="shared" si="357"/>
        <v>SARATH NIVAS A</v>
      </c>
      <c r="CX148" s="433" t="str">
        <f t="shared" si="307"/>
        <v>        </v>
      </c>
      <c r="CY148" s="409">
        <f t="shared" si="358"/>
        <v>0</v>
      </c>
      <c r="CZ148" s="7"/>
      <c r="DA148" s="409">
        <f t="shared" si="359"/>
        <v>0</v>
      </c>
      <c r="DB148" s="409" t="str">
        <f t="shared" si="360"/>
        <v>#</v>
      </c>
      <c r="DC148" s="7"/>
      <c r="DD148" s="7"/>
      <c r="DE148" s="7"/>
    </row>
    <row r="149" ht="24.75" customHeight="1" spans="1:109">
      <c r="A149" s="413">
        <v>142</v>
      </c>
      <c r="B149" s="790" t="s">
        <v>348</v>
      </c>
      <c r="C149" s="791" t="s">
        <v>349</v>
      </c>
      <c r="D149" s="787" t="s">
        <v>41</v>
      </c>
      <c r="E149" s="787" t="s">
        <v>54</v>
      </c>
      <c r="F149" s="802"/>
      <c r="G149" s="792" t="s">
        <v>58</v>
      </c>
      <c r="H149" s="793" t="s">
        <v>69</v>
      </c>
      <c r="I149" s="793" t="s">
        <v>61</v>
      </c>
      <c r="J149" s="793" t="s">
        <v>58</v>
      </c>
      <c r="K149" s="793" t="s">
        <v>61</v>
      </c>
      <c r="L149" s="793" t="s">
        <v>61</v>
      </c>
      <c r="M149" s="793" t="s">
        <v>58</v>
      </c>
      <c r="N149" s="807" t="s">
        <v>59</v>
      </c>
      <c r="O149" s="804">
        <f t="shared" si="361"/>
        <v>0</v>
      </c>
      <c r="P149" s="421"/>
      <c r="Q149" s="423">
        <f t="shared" si="308"/>
        <v>23</v>
      </c>
      <c r="R149" s="794">
        <v>8.08</v>
      </c>
      <c r="S149" s="425"/>
      <c r="T149" s="426"/>
      <c r="U149" s="427"/>
      <c r="V149" s="428" t="s">
        <v>62</v>
      </c>
      <c r="W149" s="429">
        <f t="shared" si="362"/>
        <v>10</v>
      </c>
      <c r="X149" s="429">
        <f t="shared" si="363"/>
        <v>6</v>
      </c>
      <c r="Y149" s="429">
        <f t="shared" si="364"/>
        <v>8</v>
      </c>
      <c r="Z149" s="429">
        <f t="shared" si="365"/>
        <v>10</v>
      </c>
      <c r="AA149" s="429">
        <f t="shared" si="366"/>
        <v>8</v>
      </c>
      <c r="AB149" s="429">
        <f t="shared" si="367"/>
        <v>8</v>
      </c>
      <c r="AC149" s="429">
        <f t="shared" si="368"/>
        <v>10</v>
      </c>
      <c r="AD149" s="429">
        <f t="shared" si="369"/>
        <v>7</v>
      </c>
      <c r="AE149" s="429"/>
      <c r="AF149" s="429"/>
      <c r="AG149" s="430">
        <f t="shared" si="370"/>
        <v>189</v>
      </c>
      <c r="AH149" s="430">
        <f t="shared" si="371"/>
        <v>23</v>
      </c>
      <c r="AI149" s="431">
        <f t="shared" si="309"/>
        <v>8.21739130434783</v>
      </c>
      <c r="AJ149" s="408" t="str">
        <f t="shared" si="372"/>
        <v>P</v>
      </c>
      <c r="AK149" s="408">
        <f t="shared" si="310"/>
        <v>0</v>
      </c>
      <c r="AL149" s="408">
        <f t="shared" si="311"/>
        <v>0</v>
      </c>
      <c r="AM149" s="408">
        <f t="shared" si="312"/>
        <v>0</v>
      </c>
      <c r="AN149" s="408">
        <f t="shared" si="313"/>
        <v>0</v>
      </c>
      <c r="AO149" s="408">
        <f t="shared" si="314"/>
        <v>0</v>
      </c>
      <c r="AP149" s="408">
        <f t="shared" si="315"/>
        <v>0</v>
      </c>
      <c r="AQ149" s="408">
        <f t="shared" si="316"/>
        <v>1</v>
      </c>
      <c r="AR149" s="6"/>
      <c r="AS149" s="408">
        <f t="shared" si="317"/>
        <v>0</v>
      </c>
      <c r="AT149" s="408">
        <f t="shared" si="318"/>
        <v>0</v>
      </c>
      <c r="AU149" s="408">
        <f t="shared" si="319"/>
        <v>0</v>
      </c>
      <c r="AV149" s="408">
        <f t="shared" si="320"/>
        <v>0</v>
      </c>
      <c r="AW149" s="408">
        <f t="shared" si="321"/>
        <v>0</v>
      </c>
      <c r="AX149" s="408">
        <f t="shared" si="322"/>
        <v>0</v>
      </c>
      <c r="AY149" s="408" t="str">
        <f t="shared" si="323"/>
        <v>P</v>
      </c>
      <c r="AZ149" s="409" t="str">
        <f t="shared" si="324"/>
        <v>HM</v>
      </c>
      <c r="BA149" s="409" t="str">
        <f t="shared" si="325"/>
        <v>HMT</v>
      </c>
      <c r="BB149" s="409" t="str">
        <f t="shared" si="326"/>
        <v>P</v>
      </c>
      <c r="BC149" s="409" t="str">
        <f t="shared" si="327"/>
        <v>#</v>
      </c>
      <c r="BD149" s="409" t="str">
        <f t="shared" si="328"/>
        <v>#</v>
      </c>
      <c r="BE149" s="409" t="str">
        <f t="shared" si="329"/>
        <v>#</v>
      </c>
      <c r="BF149" s="409"/>
      <c r="BG149" s="409">
        <f t="shared" si="330"/>
        <v>0</v>
      </c>
      <c r="BH149" s="409" t="str">
        <f t="shared" si="331"/>
        <v>#</v>
      </c>
      <c r="BI149" s="409" t="str">
        <f t="shared" si="332"/>
        <v>#</v>
      </c>
      <c r="BJ149" s="409" t="str">
        <f t="shared" si="333"/>
        <v>#</v>
      </c>
      <c r="BK149" s="409">
        <f t="shared" si="334"/>
        <v>0</v>
      </c>
      <c r="BL149" s="409" t="str">
        <f t="shared" si="335"/>
        <v>#</v>
      </c>
      <c r="BM149" s="7"/>
      <c r="BN149" s="7"/>
      <c r="BO149" s="7"/>
      <c r="BP149" s="409" t="str">
        <f t="shared" si="336"/>
        <v>P</v>
      </c>
      <c r="BQ149" s="409" t="str">
        <f t="shared" si="337"/>
        <v>#</v>
      </c>
      <c r="BR149" s="409" t="str">
        <f t="shared" si="338"/>
        <v>#</v>
      </c>
      <c r="BS149" s="409" t="str">
        <f t="shared" si="339"/>
        <v>#</v>
      </c>
      <c r="BT149" s="409" t="str">
        <f t="shared" si="340"/>
        <v>#</v>
      </c>
      <c r="BU149" s="409" t="str">
        <f t="shared" si="341"/>
        <v>#</v>
      </c>
      <c r="BV149" s="409" t="str">
        <f t="shared" si="342"/>
        <v>#</v>
      </c>
      <c r="BW149" s="409" t="str">
        <f t="shared" si="343"/>
        <v>#</v>
      </c>
      <c r="BX149" s="409"/>
      <c r="BY149" s="409">
        <f t="shared" si="344"/>
        <v>0</v>
      </c>
      <c r="BZ149" s="409" t="str">
        <f t="shared" si="345"/>
        <v>#</v>
      </c>
      <c r="CA149" s="409" t="str">
        <f t="shared" si="346"/>
        <v>#</v>
      </c>
      <c r="CB149" s="409" t="str">
        <f t="shared" si="347"/>
        <v>#</v>
      </c>
      <c r="CC149" s="409" t="str">
        <f t="shared" si="348"/>
        <v>#</v>
      </c>
      <c r="CD149" s="409" t="str">
        <f t="shared" si="349"/>
        <v>#</v>
      </c>
      <c r="CE149" s="409" t="str">
        <f t="shared" si="350"/>
        <v>#</v>
      </c>
      <c r="CF149" s="409" t="str">
        <f t="shared" si="351"/>
        <v>#</v>
      </c>
      <c r="CG149" s="409">
        <f t="shared" si="352"/>
        <v>0</v>
      </c>
      <c r="CH149" s="409" t="str">
        <f t="shared" si="353"/>
        <v>#</v>
      </c>
      <c r="CI149" s="7"/>
      <c r="CJ149" s="7"/>
      <c r="CK149" s="409" t="str">
        <f t="shared" si="373"/>
        <v> </v>
      </c>
      <c r="CL149" s="409" t="str">
        <f t="shared" si="374"/>
        <v> </v>
      </c>
      <c r="CM149" s="409" t="str">
        <f t="shared" si="375"/>
        <v> </v>
      </c>
      <c r="CN149" s="409" t="str">
        <f t="shared" si="376"/>
        <v> </v>
      </c>
      <c r="CO149" s="409" t="str">
        <f t="shared" si="377"/>
        <v> </v>
      </c>
      <c r="CP149" s="409" t="str">
        <f t="shared" si="378"/>
        <v> </v>
      </c>
      <c r="CQ149" s="409" t="str">
        <f t="shared" si="379"/>
        <v> </v>
      </c>
      <c r="CR149" s="409" t="str">
        <f t="shared" si="380"/>
        <v> </v>
      </c>
      <c r="CS149" s="409"/>
      <c r="CT149" s="409">
        <f t="shared" si="354"/>
        <v>0</v>
      </c>
      <c r="CU149" s="409">
        <f t="shared" si="355"/>
        <v>142</v>
      </c>
      <c r="CV149" s="372" t="str">
        <f t="shared" si="356"/>
        <v>24IT0145</v>
      </c>
      <c r="CW149" s="432" t="str">
        <f t="shared" si="357"/>
        <v>SARVESH R</v>
      </c>
      <c r="CX149" s="433" t="str">
        <f t="shared" si="307"/>
        <v>        </v>
      </c>
      <c r="CY149" s="409">
        <f t="shared" si="358"/>
        <v>0</v>
      </c>
      <c r="CZ149" s="7"/>
      <c r="DA149" s="409">
        <f t="shared" si="359"/>
        <v>0</v>
      </c>
      <c r="DB149" s="409" t="str">
        <f t="shared" si="360"/>
        <v>#</v>
      </c>
      <c r="DC149" s="7"/>
      <c r="DD149" s="7"/>
      <c r="DE149" s="7"/>
    </row>
    <row r="150" ht="24.75" customHeight="1" spans="1:109">
      <c r="A150" s="413">
        <v>143</v>
      </c>
      <c r="B150" s="790" t="s">
        <v>350</v>
      </c>
      <c r="C150" s="791" t="s">
        <v>351</v>
      </c>
      <c r="D150" s="799" t="s">
        <v>41</v>
      </c>
      <c r="E150" s="799" t="s">
        <v>55</v>
      </c>
      <c r="F150" s="802"/>
      <c r="G150" s="792" t="s">
        <v>58</v>
      </c>
      <c r="H150" s="793" t="s">
        <v>59</v>
      </c>
      <c r="I150" s="796" t="s">
        <v>352</v>
      </c>
      <c r="J150" s="793" t="s">
        <v>60</v>
      </c>
      <c r="K150" s="796" t="s">
        <v>352</v>
      </c>
      <c r="L150" s="796" t="s">
        <v>352</v>
      </c>
      <c r="M150" s="793" t="s">
        <v>58</v>
      </c>
      <c r="N150" s="807" t="s">
        <v>59</v>
      </c>
      <c r="O150" s="804">
        <f t="shared" si="361"/>
        <v>0</v>
      </c>
      <c r="P150" s="421"/>
      <c r="Q150" s="423">
        <f t="shared" si="308"/>
        <v>15</v>
      </c>
      <c r="R150" s="794">
        <v>8.08</v>
      </c>
      <c r="S150" s="425"/>
      <c r="T150" s="426"/>
      <c r="U150" s="427"/>
      <c r="V150" s="428" t="s">
        <v>62</v>
      </c>
      <c r="W150" s="429">
        <f t="shared" si="362"/>
        <v>10</v>
      </c>
      <c r="X150" s="429">
        <f t="shared" si="363"/>
        <v>7</v>
      </c>
      <c r="Y150" s="429">
        <f t="shared" si="364"/>
        <v>0</v>
      </c>
      <c r="Z150" s="429">
        <f t="shared" si="365"/>
        <v>9</v>
      </c>
      <c r="AA150" s="429">
        <f t="shared" si="366"/>
        <v>0</v>
      </c>
      <c r="AB150" s="429">
        <f t="shared" si="367"/>
        <v>0</v>
      </c>
      <c r="AC150" s="429">
        <f t="shared" si="368"/>
        <v>10</v>
      </c>
      <c r="AD150" s="429">
        <f t="shared" si="369"/>
        <v>7</v>
      </c>
      <c r="AE150" s="429"/>
      <c r="AF150" s="429"/>
      <c r="AG150" s="430">
        <f t="shared" si="370"/>
        <v>125</v>
      </c>
      <c r="AH150" s="430">
        <f t="shared" si="371"/>
        <v>15</v>
      </c>
      <c r="AI150" s="431">
        <f t="shared" si="309"/>
        <v>8.33333333333333</v>
      </c>
      <c r="AJ150" s="408" t="str">
        <f t="shared" si="372"/>
        <v>F</v>
      </c>
      <c r="AK150" s="408">
        <f t="shared" si="310"/>
        <v>0</v>
      </c>
      <c r="AL150" s="408">
        <f t="shared" si="311"/>
        <v>0</v>
      </c>
      <c r="AM150" s="408">
        <f t="shared" si="312"/>
        <v>0</v>
      </c>
      <c r="AN150" s="408">
        <f t="shared" si="313"/>
        <v>0</v>
      </c>
      <c r="AO150" s="408">
        <f t="shared" si="314"/>
        <v>0</v>
      </c>
      <c r="AP150" s="408">
        <f t="shared" si="315"/>
        <v>0</v>
      </c>
      <c r="AQ150" s="408">
        <f t="shared" si="316"/>
        <v>1</v>
      </c>
      <c r="AR150" s="6"/>
      <c r="AS150" s="408">
        <f t="shared" si="317"/>
        <v>0</v>
      </c>
      <c r="AT150" s="408">
        <f t="shared" si="318"/>
        <v>0</v>
      </c>
      <c r="AU150" s="408">
        <f t="shared" si="319"/>
        <v>0</v>
      </c>
      <c r="AV150" s="408">
        <f t="shared" si="320"/>
        <v>0</v>
      </c>
      <c r="AW150" s="408">
        <f t="shared" si="321"/>
        <v>0</v>
      </c>
      <c r="AX150" s="408">
        <f t="shared" si="322"/>
        <v>0</v>
      </c>
      <c r="AY150" s="408" t="str">
        <f t="shared" si="323"/>
        <v>F</v>
      </c>
      <c r="AZ150" s="409" t="str">
        <f t="shared" si="324"/>
        <v>DM</v>
      </c>
      <c r="BA150" s="409" t="str">
        <f t="shared" si="325"/>
        <v>DMT</v>
      </c>
      <c r="BB150" s="409" t="str">
        <f t="shared" si="326"/>
        <v>#</v>
      </c>
      <c r="BC150" s="409" t="str">
        <f t="shared" si="327"/>
        <v>#</v>
      </c>
      <c r="BD150" s="409" t="str">
        <f t="shared" si="328"/>
        <v>F</v>
      </c>
      <c r="BE150" s="409" t="str">
        <f t="shared" si="329"/>
        <v>#</v>
      </c>
      <c r="BF150" s="409"/>
      <c r="BG150" s="409" t="str">
        <f t="shared" si="330"/>
        <v>#</v>
      </c>
      <c r="BH150" s="409" t="str">
        <f t="shared" si="331"/>
        <v>#</v>
      </c>
      <c r="BI150" s="409">
        <f t="shared" si="332"/>
        <v>0</v>
      </c>
      <c r="BJ150" s="409" t="str">
        <f t="shared" si="333"/>
        <v>#</v>
      </c>
      <c r="BK150" s="409">
        <f t="shared" si="334"/>
        <v>0</v>
      </c>
      <c r="BL150" s="409" t="str">
        <f t="shared" si="335"/>
        <v>#</v>
      </c>
      <c r="BM150" s="7"/>
      <c r="BN150" s="7"/>
      <c r="BO150" s="7"/>
      <c r="BP150" s="409" t="str">
        <f t="shared" si="336"/>
        <v>#</v>
      </c>
      <c r="BQ150" s="409" t="str">
        <f t="shared" si="337"/>
        <v>#</v>
      </c>
      <c r="BR150" s="409" t="str">
        <f t="shared" si="338"/>
        <v>F</v>
      </c>
      <c r="BS150" s="409" t="str">
        <f t="shared" si="339"/>
        <v>#</v>
      </c>
      <c r="BT150" s="409" t="str">
        <f t="shared" si="340"/>
        <v>#</v>
      </c>
      <c r="BU150" s="409" t="str">
        <f t="shared" si="341"/>
        <v>#</v>
      </c>
      <c r="BV150" s="409" t="str">
        <f t="shared" si="342"/>
        <v>#</v>
      </c>
      <c r="BW150" s="409" t="str">
        <f t="shared" si="343"/>
        <v>#</v>
      </c>
      <c r="BX150" s="409"/>
      <c r="BY150" s="409" t="str">
        <f t="shared" si="344"/>
        <v>#</v>
      </c>
      <c r="BZ150" s="409" t="str">
        <f t="shared" si="345"/>
        <v>#</v>
      </c>
      <c r="CA150" s="409">
        <f t="shared" si="346"/>
        <v>0</v>
      </c>
      <c r="CB150" s="409" t="str">
        <f t="shared" si="347"/>
        <v>#</v>
      </c>
      <c r="CC150" s="409" t="str">
        <f t="shared" si="348"/>
        <v>#</v>
      </c>
      <c r="CD150" s="409" t="str">
        <f t="shared" si="349"/>
        <v>#</v>
      </c>
      <c r="CE150" s="409" t="str">
        <f t="shared" si="350"/>
        <v>#</v>
      </c>
      <c r="CF150" s="409" t="str">
        <f t="shared" si="351"/>
        <v>#</v>
      </c>
      <c r="CG150" s="409">
        <f t="shared" si="352"/>
        <v>0</v>
      </c>
      <c r="CH150" s="409" t="str">
        <f t="shared" si="353"/>
        <v>#</v>
      </c>
      <c r="CI150" s="7"/>
      <c r="CJ150" s="7"/>
      <c r="CK150" s="409" t="str">
        <f t="shared" si="373"/>
        <v> </v>
      </c>
      <c r="CL150" s="409" t="str">
        <f t="shared" si="374"/>
        <v> </v>
      </c>
      <c r="CM150" s="409" t="str">
        <f t="shared" si="375"/>
        <v>DAV,</v>
      </c>
      <c r="CN150" s="409" t="str">
        <f t="shared" si="376"/>
        <v> </v>
      </c>
      <c r="CO150" s="409" t="str">
        <f t="shared" si="377"/>
        <v>MAD,</v>
      </c>
      <c r="CP150" s="409" t="str">
        <f t="shared" si="378"/>
        <v>CCP,</v>
      </c>
      <c r="CQ150" s="409" t="str">
        <f t="shared" si="379"/>
        <v> </v>
      </c>
      <c r="CR150" s="409" t="str">
        <f t="shared" si="380"/>
        <v> </v>
      </c>
      <c r="CS150" s="409"/>
      <c r="CT150" s="409">
        <f t="shared" si="354"/>
        <v>0</v>
      </c>
      <c r="CU150" s="409">
        <f t="shared" si="355"/>
        <v>143</v>
      </c>
      <c r="CV150" s="372" t="str">
        <f t="shared" si="356"/>
        <v>24IT0146</v>
      </c>
      <c r="CW150" s="432" t="str">
        <f t="shared" si="357"/>
        <v>SARVESH S</v>
      </c>
      <c r="CX150" s="433" t="str">
        <f t="shared" si="307"/>
        <v>  DAV, MAD,CCP,  </v>
      </c>
      <c r="CY150" s="409">
        <f t="shared" si="358"/>
        <v>0</v>
      </c>
      <c r="CZ150" s="7"/>
      <c r="DA150" s="409" t="str">
        <f t="shared" si="359"/>
        <v>#</v>
      </c>
      <c r="DB150" s="409">
        <f t="shared" si="360"/>
        <v>0</v>
      </c>
      <c r="DC150" s="7"/>
      <c r="DD150" s="7"/>
      <c r="DE150" s="7"/>
    </row>
    <row r="151" ht="24.75" customHeight="1" spans="1:109">
      <c r="A151" s="413">
        <v>144</v>
      </c>
      <c r="B151" s="790" t="s">
        <v>353</v>
      </c>
      <c r="C151" s="791" t="s">
        <v>354</v>
      </c>
      <c r="D151" s="787" t="s">
        <v>41</v>
      </c>
      <c r="E151" s="787" t="s">
        <v>55</v>
      </c>
      <c r="F151" s="802"/>
      <c r="G151" s="817" t="s">
        <v>77</v>
      </c>
      <c r="H151" s="796" t="s">
        <v>352</v>
      </c>
      <c r="I151" s="796" t="s">
        <v>352</v>
      </c>
      <c r="J151" s="796" t="s">
        <v>352</v>
      </c>
      <c r="K151" s="796" t="s">
        <v>352</v>
      </c>
      <c r="L151" s="796" t="s">
        <v>352</v>
      </c>
      <c r="M151" s="796" t="s">
        <v>77</v>
      </c>
      <c r="N151" s="812" t="s">
        <v>352</v>
      </c>
      <c r="O151" s="804">
        <f t="shared" si="361"/>
        <v>0</v>
      </c>
      <c r="P151" s="421"/>
      <c r="Q151" s="423">
        <f t="shared" si="308"/>
        <v>0</v>
      </c>
      <c r="R151" s="794">
        <v>0</v>
      </c>
      <c r="S151" s="425"/>
      <c r="T151" s="426"/>
      <c r="U151" s="427"/>
      <c r="V151" s="428" t="s">
        <v>62</v>
      </c>
      <c r="W151" s="429">
        <f t="shared" si="362"/>
        <v>0</v>
      </c>
      <c r="X151" s="429">
        <f t="shared" si="363"/>
        <v>0</v>
      </c>
      <c r="Y151" s="429">
        <f t="shared" si="364"/>
        <v>0</v>
      </c>
      <c r="Z151" s="429">
        <f t="shared" si="365"/>
        <v>0</v>
      </c>
      <c r="AA151" s="429">
        <f t="shared" si="366"/>
        <v>0</v>
      </c>
      <c r="AB151" s="429">
        <f t="shared" si="367"/>
        <v>0</v>
      </c>
      <c r="AC151" s="429">
        <f t="shared" si="368"/>
        <v>0</v>
      </c>
      <c r="AD151" s="429">
        <f t="shared" si="369"/>
        <v>0</v>
      </c>
      <c r="AE151" s="429"/>
      <c r="AF151" s="429"/>
      <c r="AG151" s="430">
        <f t="shared" si="370"/>
        <v>0</v>
      </c>
      <c r="AH151" s="430">
        <f t="shared" si="371"/>
        <v>0</v>
      </c>
      <c r="AI151" s="431">
        <f t="shared" si="309"/>
        <v>0</v>
      </c>
      <c r="AJ151" s="408" t="str">
        <f t="shared" si="372"/>
        <v>F</v>
      </c>
      <c r="AK151" s="408">
        <f t="shared" si="310"/>
        <v>0</v>
      </c>
      <c r="AL151" s="408">
        <f t="shared" si="311"/>
        <v>0</v>
      </c>
      <c r="AM151" s="408">
        <f t="shared" si="312"/>
        <v>0</v>
      </c>
      <c r="AN151" s="408">
        <f t="shared" si="313"/>
        <v>0</v>
      </c>
      <c r="AO151" s="408">
        <f t="shared" si="314"/>
        <v>0</v>
      </c>
      <c r="AP151" s="408">
        <f t="shared" si="315"/>
        <v>0</v>
      </c>
      <c r="AQ151" s="408">
        <f t="shared" si="316"/>
        <v>1</v>
      </c>
      <c r="AR151" s="6"/>
      <c r="AS151" s="408">
        <f t="shared" si="317"/>
        <v>0</v>
      </c>
      <c r="AT151" s="408">
        <f t="shared" si="318"/>
        <v>0</v>
      </c>
      <c r="AU151" s="408">
        <f t="shared" si="319"/>
        <v>0</v>
      </c>
      <c r="AV151" s="408">
        <f t="shared" si="320"/>
        <v>0</v>
      </c>
      <c r="AW151" s="408">
        <f t="shared" si="321"/>
        <v>0</v>
      </c>
      <c r="AX151" s="408">
        <f t="shared" si="322"/>
        <v>0</v>
      </c>
      <c r="AY151" s="408" t="str">
        <f t="shared" si="323"/>
        <v>F</v>
      </c>
      <c r="AZ151" s="409" t="str">
        <f t="shared" si="324"/>
        <v>DM</v>
      </c>
      <c r="BA151" s="409" t="str">
        <f t="shared" si="325"/>
        <v>DMT</v>
      </c>
      <c r="BB151" s="409" t="str">
        <f t="shared" si="326"/>
        <v>#</v>
      </c>
      <c r="BC151" s="409" t="str">
        <f t="shared" si="327"/>
        <v>#</v>
      </c>
      <c r="BD151" s="409" t="str">
        <f t="shared" si="328"/>
        <v>F</v>
      </c>
      <c r="BE151" s="409" t="str">
        <f t="shared" si="329"/>
        <v>#</v>
      </c>
      <c r="BF151" s="409"/>
      <c r="BG151" s="409" t="str">
        <f t="shared" si="330"/>
        <v>#</v>
      </c>
      <c r="BH151" s="409" t="str">
        <f t="shared" si="331"/>
        <v>#</v>
      </c>
      <c r="BI151" s="409">
        <f t="shared" si="332"/>
        <v>0</v>
      </c>
      <c r="BJ151" s="409" t="str">
        <f t="shared" si="333"/>
        <v>#</v>
      </c>
      <c r="BK151" s="409">
        <f t="shared" si="334"/>
        <v>0</v>
      </c>
      <c r="BL151" s="409" t="str">
        <f t="shared" si="335"/>
        <v>#</v>
      </c>
      <c r="BM151" s="7"/>
      <c r="BN151" s="7"/>
      <c r="BO151" s="7"/>
      <c r="BP151" s="409" t="str">
        <f t="shared" si="336"/>
        <v>#</v>
      </c>
      <c r="BQ151" s="409" t="str">
        <f t="shared" si="337"/>
        <v>#</v>
      </c>
      <c r="BR151" s="409" t="str">
        <f t="shared" si="338"/>
        <v>F</v>
      </c>
      <c r="BS151" s="409" t="str">
        <f t="shared" si="339"/>
        <v>#</v>
      </c>
      <c r="BT151" s="409" t="str">
        <f t="shared" si="340"/>
        <v>#</v>
      </c>
      <c r="BU151" s="409" t="str">
        <f t="shared" si="341"/>
        <v>#</v>
      </c>
      <c r="BV151" s="409" t="str">
        <f t="shared" si="342"/>
        <v>#</v>
      </c>
      <c r="BW151" s="409" t="str">
        <f t="shared" si="343"/>
        <v>#</v>
      </c>
      <c r="BX151" s="409"/>
      <c r="BY151" s="409" t="str">
        <f t="shared" si="344"/>
        <v>#</v>
      </c>
      <c r="BZ151" s="409" t="str">
        <f t="shared" si="345"/>
        <v>#</v>
      </c>
      <c r="CA151" s="409">
        <f t="shared" si="346"/>
        <v>0</v>
      </c>
      <c r="CB151" s="409" t="str">
        <f t="shared" si="347"/>
        <v>#</v>
      </c>
      <c r="CC151" s="409" t="str">
        <f t="shared" si="348"/>
        <v>#</v>
      </c>
      <c r="CD151" s="409" t="str">
        <f t="shared" si="349"/>
        <v>#</v>
      </c>
      <c r="CE151" s="409" t="str">
        <f t="shared" si="350"/>
        <v>#</v>
      </c>
      <c r="CF151" s="409" t="str">
        <f t="shared" si="351"/>
        <v>#</v>
      </c>
      <c r="CG151" s="409">
        <f t="shared" si="352"/>
        <v>0</v>
      </c>
      <c r="CH151" s="409" t="str">
        <f t="shared" si="353"/>
        <v>#</v>
      </c>
      <c r="CI151" s="7"/>
      <c r="CJ151" s="7"/>
      <c r="CK151" s="409" t="str">
        <f t="shared" si="373"/>
        <v>EEP,</v>
      </c>
      <c r="CL151" s="409" t="str">
        <f t="shared" si="374"/>
        <v>POC,</v>
      </c>
      <c r="CM151" s="409" t="str">
        <f t="shared" si="375"/>
        <v>DAV,</v>
      </c>
      <c r="CN151" s="409" t="str">
        <f t="shared" si="376"/>
        <v>EP,</v>
      </c>
      <c r="CO151" s="409" t="str">
        <f t="shared" si="377"/>
        <v>MAD,</v>
      </c>
      <c r="CP151" s="409" t="str">
        <f t="shared" si="378"/>
        <v>CCP,</v>
      </c>
      <c r="CQ151" s="409" t="str">
        <f t="shared" si="379"/>
        <v>UIUX,</v>
      </c>
      <c r="CR151" s="409" t="str">
        <f t="shared" si="380"/>
        <v>DEV,</v>
      </c>
      <c r="CS151" s="409"/>
      <c r="CT151" s="409">
        <f t="shared" si="354"/>
        <v>0</v>
      </c>
      <c r="CU151" s="409">
        <f t="shared" si="355"/>
        <v>144</v>
      </c>
      <c r="CV151" s="372" t="str">
        <f t="shared" si="356"/>
        <v>24IT0147</v>
      </c>
      <c r="CW151" s="432" t="str">
        <f t="shared" si="357"/>
        <v>SASIDHARAN G</v>
      </c>
      <c r="CX151" s="433" t="str">
        <f t="shared" si="307"/>
        <v>EEP,POC,DAV,EP,MAD,CCP,UIUX,DEV,</v>
      </c>
      <c r="CY151" s="409">
        <f t="shared" si="358"/>
        <v>0</v>
      </c>
      <c r="CZ151" s="7"/>
      <c r="DA151" s="409" t="str">
        <f t="shared" si="359"/>
        <v>#</v>
      </c>
      <c r="DB151" s="409">
        <f t="shared" si="360"/>
        <v>0</v>
      </c>
      <c r="DC151" s="7"/>
      <c r="DD151" s="7"/>
      <c r="DE151" s="7"/>
    </row>
    <row r="152" ht="24.75" customHeight="1" spans="1:109">
      <c r="A152" s="413">
        <v>145</v>
      </c>
      <c r="B152" s="790" t="s">
        <v>355</v>
      </c>
      <c r="C152" s="791" t="s">
        <v>356</v>
      </c>
      <c r="D152" s="787" t="s">
        <v>42</v>
      </c>
      <c r="E152" s="787" t="s">
        <v>55</v>
      </c>
      <c r="F152" s="802"/>
      <c r="G152" s="792" t="s">
        <v>58</v>
      </c>
      <c r="H152" s="793" t="s">
        <v>61</v>
      </c>
      <c r="I152" s="793" t="s">
        <v>58</v>
      </c>
      <c r="J152" s="793" t="s">
        <v>58</v>
      </c>
      <c r="K152" s="793" t="s">
        <v>58</v>
      </c>
      <c r="L152" s="793" t="s">
        <v>61</v>
      </c>
      <c r="M152" s="793" t="s">
        <v>58</v>
      </c>
      <c r="N152" s="807" t="s">
        <v>59</v>
      </c>
      <c r="O152" s="804">
        <f t="shared" si="361"/>
        <v>0</v>
      </c>
      <c r="P152" s="421"/>
      <c r="Q152" s="423">
        <f t="shared" si="308"/>
        <v>23</v>
      </c>
      <c r="R152" s="795">
        <v>8.96</v>
      </c>
      <c r="S152" s="425"/>
      <c r="T152" s="426"/>
      <c r="U152" s="427"/>
      <c r="V152" s="428" t="s">
        <v>62</v>
      </c>
      <c r="W152" s="429">
        <f t="shared" si="362"/>
        <v>10</v>
      </c>
      <c r="X152" s="429">
        <f t="shared" si="363"/>
        <v>8</v>
      </c>
      <c r="Y152" s="429">
        <f t="shared" si="364"/>
        <v>10</v>
      </c>
      <c r="Z152" s="429">
        <f t="shared" si="365"/>
        <v>10</v>
      </c>
      <c r="AA152" s="429">
        <f t="shared" si="366"/>
        <v>10</v>
      </c>
      <c r="AB152" s="429">
        <f t="shared" si="367"/>
        <v>8</v>
      </c>
      <c r="AC152" s="429">
        <f t="shared" si="368"/>
        <v>10</v>
      </c>
      <c r="AD152" s="429">
        <f t="shared" si="369"/>
        <v>7</v>
      </c>
      <c r="AE152" s="429"/>
      <c r="AF152" s="429"/>
      <c r="AG152" s="430">
        <f t="shared" si="370"/>
        <v>211</v>
      </c>
      <c r="AH152" s="430">
        <f t="shared" si="371"/>
        <v>23</v>
      </c>
      <c r="AI152" s="431">
        <f t="shared" si="309"/>
        <v>9.17391304347826</v>
      </c>
      <c r="AJ152" s="408" t="str">
        <f t="shared" si="372"/>
        <v>P</v>
      </c>
      <c r="AK152" s="408">
        <f t="shared" si="310"/>
        <v>0</v>
      </c>
      <c r="AL152" s="408">
        <f t="shared" si="311"/>
        <v>0</v>
      </c>
      <c r="AM152" s="408">
        <f t="shared" si="312"/>
        <v>0</v>
      </c>
      <c r="AN152" s="408">
        <f t="shared" si="313"/>
        <v>0</v>
      </c>
      <c r="AO152" s="408">
        <f t="shared" si="314"/>
        <v>0</v>
      </c>
      <c r="AP152" s="408">
        <f t="shared" si="315"/>
        <v>0</v>
      </c>
      <c r="AQ152" s="408">
        <f t="shared" si="316"/>
        <v>1</v>
      </c>
      <c r="AR152" s="6"/>
      <c r="AS152" s="408">
        <f t="shared" si="317"/>
        <v>0</v>
      </c>
      <c r="AT152" s="408">
        <f t="shared" si="318"/>
        <v>0</v>
      </c>
      <c r="AU152" s="408">
        <f t="shared" si="319"/>
        <v>0</v>
      </c>
      <c r="AV152" s="408">
        <f t="shared" si="320"/>
        <v>0</v>
      </c>
      <c r="AW152" s="408">
        <f t="shared" si="321"/>
        <v>0</v>
      </c>
      <c r="AX152" s="408">
        <f t="shared" si="322"/>
        <v>0</v>
      </c>
      <c r="AY152" s="408" t="str">
        <f t="shared" si="323"/>
        <v>P</v>
      </c>
      <c r="AZ152" s="409" t="str">
        <f t="shared" si="324"/>
        <v>DF</v>
      </c>
      <c r="BA152" s="409" t="str">
        <f t="shared" si="325"/>
        <v>DFT</v>
      </c>
      <c r="BB152" s="409" t="str">
        <f t="shared" si="326"/>
        <v>#</v>
      </c>
      <c r="BC152" s="409" t="str">
        <f t="shared" si="327"/>
        <v>#</v>
      </c>
      <c r="BD152" s="409" t="str">
        <f t="shared" si="328"/>
        <v>#</v>
      </c>
      <c r="BE152" s="409" t="str">
        <f t="shared" si="329"/>
        <v>P</v>
      </c>
      <c r="BF152" s="409"/>
      <c r="BG152" s="409" t="str">
        <f t="shared" si="330"/>
        <v>#</v>
      </c>
      <c r="BH152" s="409" t="str">
        <f t="shared" si="331"/>
        <v>#</v>
      </c>
      <c r="BI152" s="409" t="str">
        <f t="shared" si="332"/>
        <v>#</v>
      </c>
      <c r="BJ152" s="409">
        <f t="shared" si="333"/>
        <v>0</v>
      </c>
      <c r="BK152" s="409" t="str">
        <f t="shared" si="334"/>
        <v>#</v>
      </c>
      <c r="BL152" s="409">
        <f t="shared" si="335"/>
        <v>0</v>
      </c>
      <c r="BM152" s="7"/>
      <c r="BN152" s="7"/>
      <c r="BO152" s="7"/>
      <c r="BP152" s="409" t="str">
        <f t="shared" si="336"/>
        <v>#</v>
      </c>
      <c r="BQ152" s="409" t="str">
        <f t="shared" si="337"/>
        <v>#</v>
      </c>
      <c r="BR152" s="409" t="str">
        <f t="shared" si="338"/>
        <v>#</v>
      </c>
      <c r="BS152" s="409" t="str">
        <f t="shared" si="339"/>
        <v>P</v>
      </c>
      <c r="BT152" s="409" t="str">
        <f t="shared" si="340"/>
        <v>#</v>
      </c>
      <c r="BU152" s="409" t="str">
        <f t="shared" si="341"/>
        <v>#</v>
      </c>
      <c r="BV152" s="409" t="str">
        <f t="shared" si="342"/>
        <v>#</v>
      </c>
      <c r="BW152" s="409" t="str">
        <f t="shared" si="343"/>
        <v>#</v>
      </c>
      <c r="BX152" s="409"/>
      <c r="BY152" s="409" t="str">
        <f t="shared" si="344"/>
        <v>#</v>
      </c>
      <c r="BZ152" s="409" t="str">
        <f t="shared" si="345"/>
        <v>#</v>
      </c>
      <c r="CA152" s="409" t="str">
        <f t="shared" si="346"/>
        <v>#</v>
      </c>
      <c r="CB152" s="409">
        <f t="shared" si="347"/>
        <v>0</v>
      </c>
      <c r="CC152" s="409" t="str">
        <f t="shared" si="348"/>
        <v>#</v>
      </c>
      <c r="CD152" s="409" t="str">
        <f t="shared" si="349"/>
        <v>#</v>
      </c>
      <c r="CE152" s="409" t="str">
        <f t="shared" si="350"/>
        <v>#</v>
      </c>
      <c r="CF152" s="409" t="str">
        <f t="shared" si="351"/>
        <v>#</v>
      </c>
      <c r="CG152" s="409" t="str">
        <f t="shared" si="352"/>
        <v>#</v>
      </c>
      <c r="CH152" s="409">
        <f t="shared" si="353"/>
        <v>0</v>
      </c>
      <c r="CI152" s="7"/>
      <c r="CJ152" s="7"/>
      <c r="CK152" s="409" t="str">
        <f t="shared" si="373"/>
        <v> </v>
      </c>
      <c r="CL152" s="409" t="str">
        <f t="shared" si="374"/>
        <v> </v>
      </c>
      <c r="CM152" s="409" t="str">
        <f t="shared" si="375"/>
        <v> </v>
      </c>
      <c r="CN152" s="409" t="str">
        <f t="shared" si="376"/>
        <v> </v>
      </c>
      <c r="CO152" s="409" t="str">
        <f t="shared" si="377"/>
        <v> </v>
      </c>
      <c r="CP152" s="409" t="str">
        <f t="shared" si="378"/>
        <v> </v>
      </c>
      <c r="CQ152" s="409" t="str">
        <f t="shared" si="379"/>
        <v> </v>
      </c>
      <c r="CR152" s="409" t="str">
        <f t="shared" si="380"/>
        <v> </v>
      </c>
      <c r="CS152" s="409"/>
      <c r="CT152" s="409">
        <f t="shared" si="354"/>
        <v>0</v>
      </c>
      <c r="CU152" s="409">
        <f t="shared" si="355"/>
        <v>145</v>
      </c>
      <c r="CV152" s="372" t="str">
        <f t="shared" si="356"/>
        <v>24IT0148</v>
      </c>
      <c r="CW152" s="432" t="str">
        <f t="shared" si="357"/>
        <v>SEMAMALINI A</v>
      </c>
      <c r="CX152" s="433" t="str">
        <f t="shared" si="307"/>
        <v>        </v>
      </c>
      <c r="CY152" s="409">
        <f t="shared" si="358"/>
        <v>0</v>
      </c>
      <c r="CZ152" s="7"/>
      <c r="DA152" s="409" t="str">
        <f t="shared" si="359"/>
        <v>#</v>
      </c>
      <c r="DB152" s="409">
        <f t="shared" si="360"/>
        <v>0</v>
      </c>
      <c r="DC152" s="7"/>
      <c r="DD152" s="7"/>
      <c r="DE152" s="7"/>
    </row>
    <row r="153" ht="24.75" customHeight="1" spans="1:109">
      <c r="A153" s="413">
        <v>146</v>
      </c>
      <c r="B153" s="790" t="s">
        <v>357</v>
      </c>
      <c r="C153" s="791" t="s">
        <v>358</v>
      </c>
      <c r="D153" s="787" t="s">
        <v>42</v>
      </c>
      <c r="E153" s="787" t="s">
        <v>55</v>
      </c>
      <c r="F153" s="802"/>
      <c r="G153" s="792" t="s">
        <v>58</v>
      </c>
      <c r="H153" s="793" t="s">
        <v>60</v>
      </c>
      <c r="I153" s="793" t="s">
        <v>58</v>
      </c>
      <c r="J153" s="793" t="s">
        <v>58</v>
      </c>
      <c r="K153" s="793" t="s">
        <v>58</v>
      </c>
      <c r="L153" s="793" t="s">
        <v>58</v>
      </c>
      <c r="M153" s="793" t="s">
        <v>58</v>
      </c>
      <c r="N153" s="807" t="s">
        <v>60</v>
      </c>
      <c r="O153" s="804">
        <f t="shared" si="361"/>
        <v>0</v>
      </c>
      <c r="P153" s="421"/>
      <c r="Q153" s="423">
        <f t="shared" si="308"/>
        <v>23</v>
      </c>
      <c r="R153" s="797">
        <v>9.72</v>
      </c>
      <c r="S153" s="425"/>
      <c r="T153" s="426"/>
      <c r="U153" s="427"/>
      <c r="V153" s="428" t="s">
        <v>62</v>
      </c>
      <c r="W153" s="429">
        <f t="shared" si="362"/>
        <v>10</v>
      </c>
      <c r="X153" s="429">
        <f t="shared" si="363"/>
        <v>9</v>
      </c>
      <c r="Y153" s="429">
        <f t="shared" si="364"/>
        <v>10</v>
      </c>
      <c r="Z153" s="429">
        <f t="shared" si="365"/>
        <v>10</v>
      </c>
      <c r="AA153" s="429">
        <f t="shared" si="366"/>
        <v>10</v>
      </c>
      <c r="AB153" s="429">
        <f t="shared" si="367"/>
        <v>10</v>
      </c>
      <c r="AC153" s="429">
        <f t="shared" si="368"/>
        <v>10</v>
      </c>
      <c r="AD153" s="429">
        <f t="shared" si="369"/>
        <v>9</v>
      </c>
      <c r="AE153" s="429"/>
      <c r="AF153" s="429"/>
      <c r="AG153" s="430">
        <f t="shared" si="370"/>
        <v>223</v>
      </c>
      <c r="AH153" s="430">
        <f t="shared" si="371"/>
        <v>23</v>
      </c>
      <c r="AI153" s="431">
        <f t="shared" si="309"/>
        <v>9.69565217391304</v>
      </c>
      <c r="AJ153" s="408" t="str">
        <f t="shared" si="372"/>
        <v>P</v>
      </c>
      <c r="AK153" s="408">
        <f t="shared" si="310"/>
        <v>0</v>
      </c>
      <c r="AL153" s="408">
        <f t="shared" si="311"/>
        <v>0</v>
      </c>
      <c r="AM153" s="408">
        <f t="shared" si="312"/>
        <v>0</v>
      </c>
      <c r="AN153" s="408">
        <f t="shared" si="313"/>
        <v>0</v>
      </c>
      <c r="AO153" s="408">
        <f t="shared" si="314"/>
        <v>0</v>
      </c>
      <c r="AP153" s="408">
        <f t="shared" si="315"/>
        <v>0</v>
      </c>
      <c r="AQ153" s="408">
        <f t="shared" si="316"/>
        <v>1</v>
      </c>
      <c r="AR153" s="6"/>
      <c r="AS153" s="408">
        <f t="shared" si="317"/>
        <v>0</v>
      </c>
      <c r="AT153" s="408">
        <f t="shared" si="318"/>
        <v>0</v>
      </c>
      <c r="AU153" s="408">
        <f t="shared" si="319"/>
        <v>0</v>
      </c>
      <c r="AV153" s="408">
        <f t="shared" si="320"/>
        <v>0</v>
      </c>
      <c r="AW153" s="408">
        <f t="shared" si="321"/>
        <v>0</v>
      </c>
      <c r="AX153" s="408">
        <f t="shared" si="322"/>
        <v>0</v>
      </c>
      <c r="AY153" s="408" t="str">
        <f t="shared" si="323"/>
        <v>P</v>
      </c>
      <c r="AZ153" s="409" t="str">
        <f t="shared" si="324"/>
        <v>DF</v>
      </c>
      <c r="BA153" s="409" t="str">
        <f t="shared" si="325"/>
        <v>DFT</v>
      </c>
      <c r="BB153" s="409" t="str">
        <f t="shared" si="326"/>
        <v>#</v>
      </c>
      <c r="BC153" s="409" t="str">
        <f t="shared" si="327"/>
        <v>#</v>
      </c>
      <c r="BD153" s="409" t="str">
        <f t="shared" si="328"/>
        <v>#</v>
      </c>
      <c r="BE153" s="409" t="str">
        <f t="shared" si="329"/>
        <v>P</v>
      </c>
      <c r="BF153" s="409"/>
      <c r="BG153" s="409" t="str">
        <f t="shared" si="330"/>
        <v>#</v>
      </c>
      <c r="BH153" s="409" t="str">
        <f t="shared" si="331"/>
        <v>#</v>
      </c>
      <c r="BI153" s="409" t="str">
        <f t="shared" si="332"/>
        <v>#</v>
      </c>
      <c r="BJ153" s="409">
        <f t="shared" si="333"/>
        <v>0</v>
      </c>
      <c r="BK153" s="409" t="str">
        <f t="shared" si="334"/>
        <v>#</v>
      </c>
      <c r="BL153" s="409">
        <f t="shared" si="335"/>
        <v>0</v>
      </c>
      <c r="BM153" s="7"/>
      <c r="BN153" s="7"/>
      <c r="BO153" s="7"/>
      <c r="BP153" s="409" t="str">
        <f t="shared" si="336"/>
        <v>#</v>
      </c>
      <c r="BQ153" s="409" t="str">
        <f t="shared" si="337"/>
        <v>#</v>
      </c>
      <c r="BR153" s="409" t="str">
        <f t="shared" si="338"/>
        <v>#</v>
      </c>
      <c r="BS153" s="409" t="str">
        <f t="shared" si="339"/>
        <v>P</v>
      </c>
      <c r="BT153" s="409" t="str">
        <f t="shared" si="340"/>
        <v>#</v>
      </c>
      <c r="BU153" s="409" t="str">
        <f t="shared" si="341"/>
        <v>#</v>
      </c>
      <c r="BV153" s="409" t="str">
        <f t="shared" si="342"/>
        <v>#</v>
      </c>
      <c r="BW153" s="409" t="str">
        <f t="shared" si="343"/>
        <v>#</v>
      </c>
      <c r="BX153" s="409"/>
      <c r="BY153" s="409" t="str">
        <f t="shared" si="344"/>
        <v>#</v>
      </c>
      <c r="BZ153" s="409" t="str">
        <f t="shared" si="345"/>
        <v>#</v>
      </c>
      <c r="CA153" s="409" t="str">
        <f t="shared" si="346"/>
        <v>#</v>
      </c>
      <c r="CB153" s="409">
        <f t="shared" si="347"/>
        <v>0</v>
      </c>
      <c r="CC153" s="409" t="str">
        <f t="shared" si="348"/>
        <v>#</v>
      </c>
      <c r="CD153" s="409" t="str">
        <f t="shared" si="349"/>
        <v>#</v>
      </c>
      <c r="CE153" s="409" t="str">
        <f t="shared" si="350"/>
        <v>#</v>
      </c>
      <c r="CF153" s="409" t="str">
        <f t="shared" si="351"/>
        <v>#</v>
      </c>
      <c r="CG153" s="409" t="str">
        <f t="shared" si="352"/>
        <v>#</v>
      </c>
      <c r="CH153" s="409">
        <f t="shared" si="353"/>
        <v>0</v>
      </c>
      <c r="CI153" s="7"/>
      <c r="CJ153" s="7"/>
      <c r="CK153" s="409" t="str">
        <f t="shared" si="373"/>
        <v> </v>
      </c>
      <c r="CL153" s="409" t="str">
        <f t="shared" si="374"/>
        <v> </v>
      </c>
      <c r="CM153" s="409" t="str">
        <f t="shared" si="375"/>
        <v> </v>
      </c>
      <c r="CN153" s="409" t="str">
        <f t="shared" si="376"/>
        <v> </v>
      </c>
      <c r="CO153" s="409" t="str">
        <f t="shared" si="377"/>
        <v> </v>
      </c>
      <c r="CP153" s="409" t="str">
        <f t="shared" si="378"/>
        <v> </v>
      </c>
      <c r="CQ153" s="409" t="str">
        <f t="shared" si="379"/>
        <v> </v>
      </c>
      <c r="CR153" s="409" t="str">
        <f t="shared" si="380"/>
        <v> </v>
      </c>
      <c r="CS153" s="409"/>
      <c r="CT153" s="409">
        <f t="shared" si="354"/>
        <v>0</v>
      </c>
      <c r="CU153" s="409">
        <f t="shared" si="355"/>
        <v>146</v>
      </c>
      <c r="CV153" s="372" t="str">
        <f t="shared" si="356"/>
        <v>24IT0149</v>
      </c>
      <c r="CW153" s="432" t="str">
        <f t="shared" si="357"/>
        <v>SERIL EVANJALINE S</v>
      </c>
      <c r="CX153" s="433" t="str">
        <f t="shared" si="307"/>
        <v>        </v>
      </c>
      <c r="CY153" s="409">
        <f t="shared" si="358"/>
        <v>0</v>
      </c>
      <c r="CZ153" s="7"/>
      <c r="DA153" s="409" t="str">
        <f t="shared" si="359"/>
        <v>#</v>
      </c>
      <c r="DB153" s="409">
        <f t="shared" si="360"/>
        <v>0</v>
      </c>
      <c r="DC153" s="7"/>
      <c r="DD153" s="7"/>
      <c r="DE153" s="7"/>
    </row>
    <row r="154" ht="24.75" customHeight="1" spans="1:109">
      <c r="A154" s="413">
        <v>147</v>
      </c>
      <c r="B154" s="790" t="s">
        <v>359</v>
      </c>
      <c r="C154" s="791" t="s">
        <v>360</v>
      </c>
      <c r="D154" s="787" t="s">
        <v>41</v>
      </c>
      <c r="E154" s="787" t="s">
        <v>55</v>
      </c>
      <c r="F154" s="802"/>
      <c r="G154" s="792" t="s">
        <v>58</v>
      </c>
      <c r="H154" s="793" t="s">
        <v>59</v>
      </c>
      <c r="I154" s="793" t="s">
        <v>60</v>
      </c>
      <c r="J154" s="793" t="s">
        <v>60</v>
      </c>
      <c r="K154" s="793" t="s">
        <v>61</v>
      </c>
      <c r="L154" s="793" t="s">
        <v>61</v>
      </c>
      <c r="M154" s="793" t="s">
        <v>58</v>
      </c>
      <c r="N154" s="807" t="s">
        <v>59</v>
      </c>
      <c r="O154" s="804">
        <f t="shared" si="361"/>
        <v>0</v>
      </c>
      <c r="P154" s="421"/>
      <c r="Q154" s="423">
        <f t="shared" si="308"/>
        <v>23</v>
      </c>
      <c r="R154" s="794">
        <v>8.2</v>
      </c>
      <c r="S154" s="425"/>
      <c r="T154" s="426"/>
      <c r="U154" s="427"/>
      <c r="V154" s="428" t="s">
        <v>62</v>
      </c>
      <c r="W154" s="429">
        <f t="shared" si="362"/>
        <v>10</v>
      </c>
      <c r="X154" s="429">
        <f t="shared" si="363"/>
        <v>7</v>
      </c>
      <c r="Y154" s="429">
        <f t="shared" si="364"/>
        <v>9</v>
      </c>
      <c r="Z154" s="429">
        <f t="shared" si="365"/>
        <v>9</v>
      </c>
      <c r="AA154" s="429">
        <f t="shared" si="366"/>
        <v>8</v>
      </c>
      <c r="AB154" s="429">
        <f t="shared" si="367"/>
        <v>8</v>
      </c>
      <c r="AC154" s="429">
        <f t="shared" si="368"/>
        <v>10</v>
      </c>
      <c r="AD154" s="429">
        <f t="shared" si="369"/>
        <v>7</v>
      </c>
      <c r="AE154" s="429"/>
      <c r="AF154" s="429"/>
      <c r="AG154" s="430">
        <f t="shared" si="370"/>
        <v>193</v>
      </c>
      <c r="AH154" s="430">
        <f t="shared" si="371"/>
        <v>23</v>
      </c>
      <c r="AI154" s="431">
        <f t="shared" si="309"/>
        <v>8.39130434782609</v>
      </c>
      <c r="AJ154" s="408" t="str">
        <f t="shared" si="372"/>
        <v>P</v>
      </c>
      <c r="AK154" s="408">
        <f t="shared" si="310"/>
        <v>0</v>
      </c>
      <c r="AL154" s="408">
        <f t="shared" si="311"/>
        <v>0</v>
      </c>
      <c r="AM154" s="408">
        <f t="shared" si="312"/>
        <v>0</v>
      </c>
      <c r="AN154" s="408">
        <f t="shared" si="313"/>
        <v>0</v>
      </c>
      <c r="AO154" s="408">
        <f t="shared" si="314"/>
        <v>0</v>
      </c>
      <c r="AP154" s="408">
        <f t="shared" si="315"/>
        <v>0</v>
      </c>
      <c r="AQ154" s="408">
        <f t="shared" si="316"/>
        <v>1</v>
      </c>
      <c r="AR154" s="6"/>
      <c r="AS154" s="408">
        <f t="shared" si="317"/>
        <v>0</v>
      </c>
      <c r="AT154" s="408">
        <f t="shared" si="318"/>
        <v>0</v>
      </c>
      <c r="AU154" s="408">
        <f t="shared" si="319"/>
        <v>0</v>
      </c>
      <c r="AV154" s="408">
        <f t="shared" si="320"/>
        <v>0</v>
      </c>
      <c r="AW154" s="408">
        <f t="shared" si="321"/>
        <v>0</v>
      </c>
      <c r="AX154" s="408">
        <f t="shared" si="322"/>
        <v>0</v>
      </c>
      <c r="AY154" s="408" t="str">
        <f t="shared" si="323"/>
        <v>P</v>
      </c>
      <c r="AZ154" s="409" t="str">
        <f t="shared" si="324"/>
        <v>DM</v>
      </c>
      <c r="BA154" s="409" t="str">
        <f t="shared" si="325"/>
        <v>DMT</v>
      </c>
      <c r="BB154" s="409" t="str">
        <f t="shared" si="326"/>
        <v>#</v>
      </c>
      <c r="BC154" s="409" t="str">
        <f t="shared" si="327"/>
        <v>#</v>
      </c>
      <c r="BD154" s="409" t="str">
        <f t="shared" si="328"/>
        <v>P</v>
      </c>
      <c r="BE154" s="409" t="str">
        <f t="shared" si="329"/>
        <v>#</v>
      </c>
      <c r="BF154" s="409"/>
      <c r="BG154" s="409" t="str">
        <f t="shared" si="330"/>
        <v>#</v>
      </c>
      <c r="BH154" s="409" t="str">
        <f t="shared" si="331"/>
        <v>#</v>
      </c>
      <c r="BI154" s="409">
        <f t="shared" si="332"/>
        <v>0</v>
      </c>
      <c r="BJ154" s="409" t="str">
        <f t="shared" si="333"/>
        <v>#</v>
      </c>
      <c r="BK154" s="409">
        <f t="shared" si="334"/>
        <v>0</v>
      </c>
      <c r="BL154" s="409" t="str">
        <f t="shared" si="335"/>
        <v>#</v>
      </c>
      <c r="BM154" s="7"/>
      <c r="BN154" s="7"/>
      <c r="BO154" s="7"/>
      <c r="BP154" s="409" t="str">
        <f t="shared" si="336"/>
        <v>#</v>
      </c>
      <c r="BQ154" s="409" t="str">
        <f t="shared" si="337"/>
        <v>#</v>
      </c>
      <c r="BR154" s="409" t="str">
        <f t="shared" si="338"/>
        <v>P</v>
      </c>
      <c r="BS154" s="409" t="str">
        <f t="shared" si="339"/>
        <v>#</v>
      </c>
      <c r="BT154" s="409" t="str">
        <f t="shared" si="340"/>
        <v>#</v>
      </c>
      <c r="BU154" s="409" t="str">
        <f t="shared" si="341"/>
        <v>#</v>
      </c>
      <c r="BV154" s="409" t="str">
        <f t="shared" si="342"/>
        <v>#</v>
      </c>
      <c r="BW154" s="409" t="str">
        <f t="shared" si="343"/>
        <v>#</v>
      </c>
      <c r="BX154" s="409"/>
      <c r="BY154" s="409" t="str">
        <f t="shared" si="344"/>
        <v>#</v>
      </c>
      <c r="BZ154" s="409" t="str">
        <f t="shared" si="345"/>
        <v>#</v>
      </c>
      <c r="CA154" s="409">
        <f t="shared" si="346"/>
        <v>0</v>
      </c>
      <c r="CB154" s="409" t="str">
        <f t="shared" si="347"/>
        <v>#</v>
      </c>
      <c r="CC154" s="409" t="str">
        <f t="shared" si="348"/>
        <v>#</v>
      </c>
      <c r="CD154" s="409" t="str">
        <f t="shared" si="349"/>
        <v>#</v>
      </c>
      <c r="CE154" s="409" t="str">
        <f t="shared" si="350"/>
        <v>#</v>
      </c>
      <c r="CF154" s="409" t="str">
        <f t="shared" si="351"/>
        <v>#</v>
      </c>
      <c r="CG154" s="409">
        <f t="shared" si="352"/>
        <v>0</v>
      </c>
      <c r="CH154" s="409" t="str">
        <f t="shared" si="353"/>
        <v>#</v>
      </c>
      <c r="CI154" s="7"/>
      <c r="CJ154" s="7"/>
      <c r="CK154" s="409" t="str">
        <f t="shared" si="373"/>
        <v> </v>
      </c>
      <c r="CL154" s="409" t="str">
        <f t="shared" si="374"/>
        <v> </v>
      </c>
      <c r="CM154" s="409" t="str">
        <f t="shared" si="375"/>
        <v> </v>
      </c>
      <c r="CN154" s="409" t="str">
        <f t="shared" si="376"/>
        <v> </v>
      </c>
      <c r="CO154" s="409" t="str">
        <f t="shared" si="377"/>
        <v> </v>
      </c>
      <c r="CP154" s="409" t="str">
        <f t="shared" si="378"/>
        <v> </v>
      </c>
      <c r="CQ154" s="409" t="str">
        <f t="shared" si="379"/>
        <v> </v>
      </c>
      <c r="CR154" s="409" t="str">
        <f t="shared" si="380"/>
        <v> </v>
      </c>
      <c r="CS154" s="409"/>
      <c r="CT154" s="409">
        <f t="shared" si="354"/>
        <v>0</v>
      </c>
      <c r="CU154" s="409">
        <f t="shared" si="355"/>
        <v>147</v>
      </c>
      <c r="CV154" s="372" t="str">
        <f t="shared" si="356"/>
        <v>24IT0150</v>
      </c>
      <c r="CW154" s="432" t="str">
        <f t="shared" si="357"/>
        <v>SHAPTHA GIRI M</v>
      </c>
      <c r="CX154" s="433" t="str">
        <f t="shared" si="307"/>
        <v>        </v>
      </c>
      <c r="CY154" s="409">
        <f t="shared" si="358"/>
        <v>0</v>
      </c>
      <c r="CZ154" s="7"/>
      <c r="DA154" s="409" t="str">
        <f t="shared" si="359"/>
        <v>#</v>
      </c>
      <c r="DB154" s="409">
        <f t="shared" si="360"/>
        <v>0</v>
      </c>
      <c r="DC154" s="7"/>
      <c r="DD154" s="7"/>
      <c r="DE154" s="7"/>
    </row>
    <row r="155" ht="24.75" customHeight="1" spans="1:109">
      <c r="A155" s="413">
        <v>148</v>
      </c>
      <c r="B155" s="790" t="s">
        <v>361</v>
      </c>
      <c r="C155" s="791" t="s">
        <v>362</v>
      </c>
      <c r="D155" s="787" t="s">
        <v>41</v>
      </c>
      <c r="E155" s="787" t="s">
        <v>55</v>
      </c>
      <c r="F155" s="802"/>
      <c r="G155" s="792" t="s">
        <v>58</v>
      </c>
      <c r="H155" s="793" t="s">
        <v>61</v>
      </c>
      <c r="I155" s="793" t="s">
        <v>60</v>
      </c>
      <c r="J155" s="793" t="s">
        <v>58</v>
      </c>
      <c r="K155" s="793" t="s">
        <v>61</v>
      </c>
      <c r="L155" s="793" t="s">
        <v>61</v>
      </c>
      <c r="M155" s="793" t="s">
        <v>58</v>
      </c>
      <c r="N155" s="807" t="s">
        <v>61</v>
      </c>
      <c r="O155" s="804">
        <f t="shared" si="361"/>
        <v>0</v>
      </c>
      <c r="P155" s="421"/>
      <c r="Q155" s="423">
        <f t="shared" si="308"/>
        <v>23</v>
      </c>
      <c r="R155" s="795">
        <v>8.64</v>
      </c>
      <c r="S155" s="425"/>
      <c r="T155" s="426"/>
      <c r="U155" s="427"/>
      <c r="V155" s="428" t="s">
        <v>62</v>
      </c>
      <c r="W155" s="429">
        <f t="shared" si="362"/>
        <v>10</v>
      </c>
      <c r="X155" s="429">
        <f t="shared" si="363"/>
        <v>8</v>
      </c>
      <c r="Y155" s="429">
        <f t="shared" si="364"/>
        <v>9</v>
      </c>
      <c r="Z155" s="429">
        <f t="shared" si="365"/>
        <v>10</v>
      </c>
      <c r="AA155" s="429">
        <f t="shared" si="366"/>
        <v>8</v>
      </c>
      <c r="AB155" s="429">
        <f t="shared" si="367"/>
        <v>8</v>
      </c>
      <c r="AC155" s="429">
        <f t="shared" si="368"/>
        <v>10</v>
      </c>
      <c r="AD155" s="429">
        <f t="shared" si="369"/>
        <v>8</v>
      </c>
      <c r="AE155" s="429"/>
      <c r="AF155" s="429"/>
      <c r="AG155" s="430">
        <f t="shared" si="370"/>
        <v>204</v>
      </c>
      <c r="AH155" s="430">
        <f t="shared" si="371"/>
        <v>23</v>
      </c>
      <c r="AI155" s="431">
        <f t="shared" si="309"/>
        <v>8.8695652173913</v>
      </c>
      <c r="AJ155" s="408" t="str">
        <f t="shared" si="372"/>
        <v>P</v>
      </c>
      <c r="AK155" s="408">
        <f t="shared" si="310"/>
        <v>0</v>
      </c>
      <c r="AL155" s="408">
        <f t="shared" si="311"/>
        <v>0</v>
      </c>
      <c r="AM155" s="408">
        <f t="shared" si="312"/>
        <v>0</v>
      </c>
      <c r="AN155" s="408">
        <f t="shared" si="313"/>
        <v>0</v>
      </c>
      <c r="AO155" s="408">
        <f t="shared" si="314"/>
        <v>0</v>
      </c>
      <c r="AP155" s="408">
        <f t="shared" si="315"/>
        <v>0</v>
      </c>
      <c r="AQ155" s="408">
        <f t="shared" si="316"/>
        <v>1</v>
      </c>
      <c r="AR155" s="6"/>
      <c r="AS155" s="408">
        <f t="shared" si="317"/>
        <v>0</v>
      </c>
      <c r="AT155" s="408">
        <f t="shared" si="318"/>
        <v>0</v>
      </c>
      <c r="AU155" s="408">
        <f t="shared" si="319"/>
        <v>0</v>
      </c>
      <c r="AV155" s="408">
        <f t="shared" si="320"/>
        <v>0</v>
      </c>
      <c r="AW155" s="408">
        <f t="shared" si="321"/>
        <v>0</v>
      </c>
      <c r="AX155" s="408">
        <f t="shared" si="322"/>
        <v>0</v>
      </c>
      <c r="AY155" s="408" t="str">
        <f t="shared" si="323"/>
        <v>P</v>
      </c>
      <c r="AZ155" s="409" t="str">
        <f t="shared" si="324"/>
        <v>DM</v>
      </c>
      <c r="BA155" s="409" t="str">
        <f t="shared" si="325"/>
        <v>DMT</v>
      </c>
      <c r="BB155" s="409" t="str">
        <f t="shared" si="326"/>
        <v>#</v>
      </c>
      <c r="BC155" s="409" t="str">
        <f t="shared" si="327"/>
        <v>#</v>
      </c>
      <c r="BD155" s="409" t="str">
        <f t="shared" si="328"/>
        <v>P</v>
      </c>
      <c r="BE155" s="409" t="str">
        <f t="shared" si="329"/>
        <v>#</v>
      </c>
      <c r="BF155" s="409"/>
      <c r="BG155" s="409" t="str">
        <f t="shared" si="330"/>
        <v>#</v>
      </c>
      <c r="BH155" s="409" t="str">
        <f t="shared" si="331"/>
        <v>#</v>
      </c>
      <c r="BI155" s="409">
        <f t="shared" si="332"/>
        <v>0</v>
      </c>
      <c r="BJ155" s="409" t="str">
        <f t="shared" si="333"/>
        <v>#</v>
      </c>
      <c r="BK155" s="409">
        <f t="shared" si="334"/>
        <v>0</v>
      </c>
      <c r="BL155" s="409" t="str">
        <f t="shared" si="335"/>
        <v>#</v>
      </c>
      <c r="BM155" s="7"/>
      <c r="BN155" s="7"/>
      <c r="BO155" s="7"/>
      <c r="BP155" s="409" t="str">
        <f t="shared" si="336"/>
        <v>#</v>
      </c>
      <c r="BQ155" s="409" t="str">
        <f t="shared" si="337"/>
        <v>#</v>
      </c>
      <c r="BR155" s="409" t="str">
        <f t="shared" si="338"/>
        <v>P</v>
      </c>
      <c r="BS155" s="409" t="str">
        <f t="shared" si="339"/>
        <v>#</v>
      </c>
      <c r="BT155" s="409" t="str">
        <f t="shared" si="340"/>
        <v>#</v>
      </c>
      <c r="BU155" s="409" t="str">
        <f t="shared" si="341"/>
        <v>#</v>
      </c>
      <c r="BV155" s="409" t="str">
        <f t="shared" si="342"/>
        <v>#</v>
      </c>
      <c r="BW155" s="409" t="str">
        <f t="shared" si="343"/>
        <v>#</v>
      </c>
      <c r="BX155" s="409"/>
      <c r="BY155" s="409" t="str">
        <f t="shared" si="344"/>
        <v>#</v>
      </c>
      <c r="BZ155" s="409" t="str">
        <f t="shared" si="345"/>
        <v>#</v>
      </c>
      <c r="CA155" s="409">
        <f t="shared" si="346"/>
        <v>0</v>
      </c>
      <c r="CB155" s="409" t="str">
        <f t="shared" si="347"/>
        <v>#</v>
      </c>
      <c r="CC155" s="409" t="str">
        <f t="shared" si="348"/>
        <v>#</v>
      </c>
      <c r="CD155" s="409" t="str">
        <f t="shared" si="349"/>
        <v>#</v>
      </c>
      <c r="CE155" s="409" t="str">
        <f t="shared" si="350"/>
        <v>#</v>
      </c>
      <c r="CF155" s="409" t="str">
        <f t="shared" si="351"/>
        <v>#</v>
      </c>
      <c r="CG155" s="409">
        <f t="shared" si="352"/>
        <v>0</v>
      </c>
      <c r="CH155" s="409" t="str">
        <f t="shared" si="353"/>
        <v>#</v>
      </c>
      <c r="CI155" s="7"/>
      <c r="CJ155" s="7"/>
      <c r="CK155" s="409" t="str">
        <f t="shared" si="373"/>
        <v> </v>
      </c>
      <c r="CL155" s="409" t="str">
        <f t="shared" si="374"/>
        <v> </v>
      </c>
      <c r="CM155" s="409" t="str">
        <f t="shared" si="375"/>
        <v> </v>
      </c>
      <c r="CN155" s="409" t="str">
        <f t="shared" si="376"/>
        <v> </v>
      </c>
      <c r="CO155" s="409" t="str">
        <f t="shared" si="377"/>
        <v> </v>
      </c>
      <c r="CP155" s="409" t="str">
        <f t="shared" si="378"/>
        <v> </v>
      </c>
      <c r="CQ155" s="409" t="str">
        <f t="shared" si="379"/>
        <v> </v>
      </c>
      <c r="CR155" s="409" t="str">
        <f t="shared" si="380"/>
        <v> </v>
      </c>
      <c r="CS155" s="409"/>
      <c r="CT155" s="409">
        <f t="shared" si="354"/>
        <v>0</v>
      </c>
      <c r="CU155" s="409">
        <f t="shared" si="355"/>
        <v>148</v>
      </c>
      <c r="CV155" s="372" t="str">
        <f t="shared" si="356"/>
        <v>24IT0151</v>
      </c>
      <c r="CW155" s="432" t="str">
        <f t="shared" si="357"/>
        <v>SHARVENTHRAN RAJENDRA</v>
      </c>
      <c r="CX155" s="433" t="str">
        <f t="shared" si="307"/>
        <v>        </v>
      </c>
      <c r="CY155" s="409">
        <f t="shared" si="358"/>
        <v>0</v>
      </c>
      <c r="CZ155" s="7"/>
      <c r="DA155" s="409" t="str">
        <f t="shared" si="359"/>
        <v>#</v>
      </c>
      <c r="DB155" s="409">
        <f t="shared" si="360"/>
        <v>0</v>
      </c>
      <c r="DC155" s="7"/>
      <c r="DD155" s="7"/>
      <c r="DE155" s="7"/>
    </row>
    <row r="156" ht="24.75" customHeight="1" spans="1:109">
      <c r="A156" s="413">
        <v>149</v>
      </c>
      <c r="B156" s="790" t="s">
        <v>363</v>
      </c>
      <c r="C156" s="791" t="s">
        <v>364</v>
      </c>
      <c r="D156" s="787" t="s">
        <v>41</v>
      </c>
      <c r="E156" s="787" t="s">
        <v>55</v>
      </c>
      <c r="F156" s="802"/>
      <c r="G156" s="792" t="s">
        <v>58</v>
      </c>
      <c r="H156" s="793" t="s">
        <v>59</v>
      </c>
      <c r="I156" s="793" t="s">
        <v>59</v>
      </c>
      <c r="J156" s="793" t="s">
        <v>60</v>
      </c>
      <c r="K156" s="793" t="s">
        <v>59</v>
      </c>
      <c r="L156" s="793" t="s">
        <v>59</v>
      </c>
      <c r="M156" s="793" t="s">
        <v>58</v>
      </c>
      <c r="N156" s="807" t="s">
        <v>59</v>
      </c>
      <c r="O156" s="804">
        <f t="shared" si="361"/>
        <v>0</v>
      </c>
      <c r="P156" s="421"/>
      <c r="Q156" s="423">
        <f t="shared" si="308"/>
        <v>23</v>
      </c>
      <c r="R156" s="794">
        <v>7.56</v>
      </c>
      <c r="S156" s="425"/>
      <c r="T156" s="426"/>
      <c r="U156" s="427"/>
      <c r="V156" s="428" t="s">
        <v>62</v>
      </c>
      <c r="W156" s="429">
        <f t="shared" si="362"/>
        <v>10</v>
      </c>
      <c r="X156" s="429">
        <f t="shared" si="363"/>
        <v>7</v>
      </c>
      <c r="Y156" s="429">
        <f t="shared" si="364"/>
        <v>7</v>
      </c>
      <c r="Z156" s="429">
        <f t="shared" si="365"/>
        <v>9</v>
      </c>
      <c r="AA156" s="429">
        <f t="shared" si="366"/>
        <v>7</v>
      </c>
      <c r="AB156" s="429">
        <f t="shared" si="367"/>
        <v>7</v>
      </c>
      <c r="AC156" s="429">
        <f t="shared" si="368"/>
        <v>10</v>
      </c>
      <c r="AD156" s="429">
        <f t="shared" si="369"/>
        <v>7</v>
      </c>
      <c r="AE156" s="429"/>
      <c r="AF156" s="429"/>
      <c r="AG156" s="430">
        <f t="shared" si="370"/>
        <v>181</v>
      </c>
      <c r="AH156" s="430">
        <f t="shared" si="371"/>
        <v>23</v>
      </c>
      <c r="AI156" s="431">
        <f t="shared" si="309"/>
        <v>7.8695652173913</v>
      </c>
      <c r="AJ156" s="408" t="str">
        <f t="shared" si="372"/>
        <v>P</v>
      </c>
      <c r="AK156" s="408">
        <f t="shared" si="310"/>
        <v>0</v>
      </c>
      <c r="AL156" s="408">
        <f t="shared" si="311"/>
        <v>0</v>
      </c>
      <c r="AM156" s="408">
        <f t="shared" si="312"/>
        <v>0</v>
      </c>
      <c r="AN156" s="408">
        <f t="shared" si="313"/>
        <v>0</v>
      </c>
      <c r="AO156" s="408">
        <f t="shared" si="314"/>
        <v>0</v>
      </c>
      <c r="AP156" s="408">
        <f t="shared" si="315"/>
        <v>0</v>
      </c>
      <c r="AQ156" s="408">
        <f t="shared" si="316"/>
        <v>1</v>
      </c>
      <c r="AR156" s="6"/>
      <c r="AS156" s="408">
        <f t="shared" si="317"/>
        <v>0</v>
      </c>
      <c r="AT156" s="408">
        <f t="shared" si="318"/>
        <v>0</v>
      </c>
      <c r="AU156" s="408">
        <f t="shared" si="319"/>
        <v>0</v>
      </c>
      <c r="AV156" s="408">
        <f t="shared" si="320"/>
        <v>0</v>
      </c>
      <c r="AW156" s="408">
        <f t="shared" si="321"/>
        <v>0</v>
      </c>
      <c r="AX156" s="408">
        <f t="shared" si="322"/>
        <v>0</v>
      </c>
      <c r="AY156" s="408" t="str">
        <f t="shared" si="323"/>
        <v>P</v>
      </c>
      <c r="AZ156" s="409" t="str">
        <f t="shared" si="324"/>
        <v>DM</v>
      </c>
      <c r="BA156" s="409" t="str">
        <f t="shared" si="325"/>
        <v>DMT</v>
      </c>
      <c r="BB156" s="409" t="str">
        <f t="shared" si="326"/>
        <v>#</v>
      </c>
      <c r="BC156" s="409" t="str">
        <f t="shared" si="327"/>
        <v>#</v>
      </c>
      <c r="BD156" s="409" t="str">
        <f t="shared" si="328"/>
        <v>P</v>
      </c>
      <c r="BE156" s="409" t="str">
        <f t="shared" si="329"/>
        <v>#</v>
      </c>
      <c r="BF156" s="409"/>
      <c r="BG156" s="409" t="str">
        <f t="shared" si="330"/>
        <v>#</v>
      </c>
      <c r="BH156" s="409" t="str">
        <f t="shared" si="331"/>
        <v>#</v>
      </c>
      <c r="BI156" s="409">
        <f t="shared" si="332"/>
        <v>0</v>
      </c>
      <c r="BJ156" s="409" t="str">
        <f t="shared" si="333"/>
        <v>#</v>
      </c>
      <c r="BK156" s="409">
        <f t="shared" si="334"/>
        <v>0</v>
      </c>
      <c r="BL156" s="409" t="str">
        <f t="shared" si="335"/>
        <v>#</v>
      </c>
      <c r="BM156" s="7"/>
      <c r="BN156" s="7"/>
      <c r="BO156" s="7"/>
      <c r="BP156" s="409" t="str">
        <f t="shared" si="336"/>
        <v>#</v>
      </c>
      <c r="BQ156" s="409" t="str">
        <f t="shared" si="337"/>
        <v>#</v>
      </c>
      <c r="BR156" s="409" t="str">
        <f t="shared" si="338"/>
        <v>P</v>
      </c>
      <c r="BS156" s="409" t="str">
        <f t="shared" si="339"/>
        <v>#</v>
      </c>
      <c r="BT156" s="409" t="str">
        <f t="shared" si="340"/>
        <v>#</v>
      </c>
      <c r="BU156" s="409" t="str">
        <f t="shared" si="341"/>
        <v>#</v>
      </c>
      <c r="BV156" s="409" t="str">
        <f t="shared" si="342"/>
        <v>#</v>
      </c>
      <c r="BW156" s="409" t="str">
        <f t="shared" si="343"/>
        <v>#</v>
      </c>
      <c r="BX156" s="409"/>
      <c r="BY156" s="409" t="str">
        <f t="shared" si="344"/>
        <v>#</v>
      </c>
      <c r="BZ156" s="409" t="str">
        <f t="shared" si="345"/>
        <v>#</v>
      </c>
      <c r="CA156" s="409">
        <f t="shared" si="346"/>
        <v>0</v>
      </c>
      <c r="CB156" s="409" t="str">
        <f t="shared" si="347"/>
        <v>#</v>
      </c>
      <c r="CC156" s="409" t="str">
        <f t="shared" si="348"/>
        <v>#</v>
      </c>
      <c r="CD156" s="409" t="str">
        <f t="shared" si="349"/>
        <v>#</v>
      </c>
      <c r="CE156" s="409" t="str">
        <f t="shared" si="350"/>
        <v>#</v>
      </c>
      <c r="CF156" s="409" t="str">
        <f t="shared" si="351"/>
        <v>#</v>
      </c>
      <c r="CG156" s="409">
        <f t="shared" si="352"/>
        <v>0</v>
      </c>
      <c r="CH156" s="409" t="str">
        <f t="shared" si="353"/>
        <v>#</v>
      </c>
      <c r="CI156" s="7"/>
      <c r="CJ156" s="7"/>
      <c r="CK156" s="409" t="str">
        <f t="shared" si="373"/>
        <v> </v>
      </c>
      <c r="CL156" s="409" t="str">
        <f t="shared" si="374"/>
        <v> </v>
      </c>
      <c r="CM156" s="409" t="str">
        <f t="shared" si="375"/>
        <v> </v>
      </c>
      <c r="CN156" s="409" t="str">
        <f t="shared" si="376"/>
        <v> </v>
      </c>
      <c r="CO156" s="409" t="str">
        <f t="shared" si="377"/>
        <v> </v>
      </c>
      <c r="CP156" s="409" t="str">
        <f t="shared" si="378"/>
        <v> </v>
      </c>
      <c r="CQ156" s="409" t="str">
        <f t="shared" si="379"/>
        <v> </v>
      </c>
      <c r="CR156" s="409" t="str">
        <f t="shared" si="380"/>
        <v> </v>
      </c>
      <c r="CS156" s="409"/>
      <c r="CT156" s="409">
        <f t="shared" si="354"/>
        <v>0</v>
      </c>
      <c r="CU156" s="409">
        <f t="shared" si="355"/>
        <v>149</v>
      </c>
      <c r="CV156" s="372" t="str">
        <f t="shared" si="356"/>
        <v>24IT0152</v>
      </c>
      <c r="CW156" s="432" t="str">
        <f t="shared" si="357"/>
        <v>SHASHAANK VAIDYANATHAN</v>
      </c>
      <c r="CX156" s="433" t="str">
        <f t="shared" si="307"/>
        <v>        </v>
      </c>
      <c r="CY156" s="409">
        <f t="shared" si="358"/>
        <v>0</v>
      </c>
      <c r="CZ156" s="7"/>
      <c r="DA156" s="409" t="str">
        <f t="shared" si="359"/>
        <v>#</v>
      </c>
      <c r="DB156" s="409">
        <f t="shared" si="360"/>
        <v>0</v>
      </c>
      <c r="DC156" s="7"/>
      <c r="DD156" s="7"/>
      <c r="DE156" s="7"/>
    </row>
    <row r="157" ht="24.75" customHeight="1" spans="1:109">
      <c r="A157" s="413">
        <v>150</v>
      </c>
      <c r="B157" s="790" t="s">
        <v>365</v>
      </c>
      <c r="C157" s="791" t="s">
        <v>366</v>
      </c>
      <c r="D157" s="787" t="s">
        <v>41</v>
      </c>
      <c r="E157" s="813" t="s">
        <v>54</v>
      </c>
      <c r="F157" s="802"/>
      <c r="G157" s="792" t="s">
        <v>58</v>
      </c>
      <c r="H157" s="793" t="s">
        <v>61</v>
      </c>
      <c r="I157" s="793" t="s">
        <v>61</v>
      </c>
      <c r="J157" s="793" t="s">
        <v>58</v>
      </c>
      <c r="K157" s="793" t="s">
        <v>59</v>
      </c>
      <c r="L157" s="793" t="s">
        <v>59</v>
      </c>
      <c r="M157" s="793" t="s">
        <v>58</v>
      </c>
      <c r="N157" s="807" t="s">
        <v>72</v>
      </c>
      <c r="O157" s="804">
        <f t="shared" si="361"/>
        <v>0</v>
      </c>
      <c r="P157" s="421"/>
      <c r="Q157" s="423">
        <f t="shared" si="308"/>
        <v>23</v>
      </c>
      <c r="R157" s="794">
        <v>7.68</v>
      </c>
      <c r="S157" s="425"/>
      <c r="T157" s="426"/>
      <c r="U157" s="427"/>
      <c r="V157" s="428" t="s">
        <v>62</v>
      </c>
      <c r="W157" s="429">
        <f t="shared" si="362"/>
        <v>10</v>
      </c>
      <c r="X157" s="429">
        <f t="shared" si="363"/>
        <v>8</v>
      </c>
      <c r="Y157" s="429">
        <f t="shared" si="364"/>
        <v>8</v>
      </c>
      <c r="Z157" s="429">
        <f t="shared" si="365"/>
        <v>10</v>
      </c>
      <c r="AA157" s="429">
        <f t="shared" si="366"/>
        <v>7</v>
      </c>
      <c r="AB157" s="429">
        <f t="shared" si="367"/>
        <v>7</v>
      </c>
      <c r="AC157" s="429">
        <f t="shared" si="368"/>
        <v>10</v>
      </c>
      <c r="AD157" s="429">
        <f t="shared" si="369"/>
        <v>5</v>
      </c>
      <c r="AE157" s="429"/>
      <c r="AF157" s="429"/>
      <c r="AG157" s="430">
        <f t="shared" si="370"/>
        <v>187</v>
      </c>
      <c r="AH157" s="430">
        <f t="shared" si="371"/>
        <v>23</v>
      </c>
      <c r="AI157" s="431">
        <f t="shared" si="309"/>
        <v>8.1304347826087</v>
      </c>
      <c r="AJ157" s="408" t="str">
        <f t="shared" si="372"/>
        <v>P</v>
      </c>
      <c r="AK157" s="408">
        <f t="shared" si="310"/>
        <v>0</v>
      </c>
      <c r="AL157" s="408">
        <f t="shared" si="311"/>
        <v>0</v>
      </c>
      <c r="AM157" s="408">
        <f t="shared" si="312"/>
        <v>0</v>
      </c>
      <c r="AN157" s="408">
        <f t="shared" si="313"/>
        <v>0</v>
      </c>
      <c r="AO157" s="408">
        <f t="shared" si="314"/>
        <v>0</v>
      </c>
      <c r="AP157" s="408">
        <f t="shared" si="315"/>
        <v>0</v>
      </c>
      <c r="AQ157" s="408">
        <f t="shared" si="316"/>
        <v>1</v>
      </c>
      <c r="AR157" s="6"/>
      <c r="AS157" s="408">
        <f t="shared" si="317"/>
        <v>0</v>
      </c>
      <c r="AT157" s="408">
        <f t="shared" si="318"/>
        <v>0</v>
      </c>
      <c r="AU157" s="408">
        <f t="shared" si="319"/>
        <v>0</v>
      </c>
      <c r="AV157" s="408">
        <f t="shared" si="320"/>
        <v>0</v>
      </c>
      <c r="AW157" s="408">
        <f t="shared" si="321"/>
        <v>0</v>
      </c>
      <c r="AX157" s="408">
        <f t="shared" si="322"/>
        <v>0</v>
      </c>
      <c r="AY157" s="408" t="str">
        <f t="shared" si="323"/>
        <v>P</v>
      </c>
      <c r="AZ157" s="409" t="str">
        <f t="shared" si="324"/>
        <v>HM</v>
      </c>
      <c r="BA157" s="409" t="str">
        <f t="shared" si="325"/>
        <v>HMT</v>
      </c>
      <c r="BB157" s="409" t="str">
        <f t="shared" si="326"/>
        <v>P</v>
      </c>
      <c r="BC157" s="409" t="str">
        <f t="shared" si="327"/>
        <v>#</v>
      </c>
      <c r="BD157" s="409" t="str">
        <f t="shared" si="328"/>
        <v>#</v>
      </c>
      <c r="BE157" s="409" t="str">
        <f t="shared" si="329"/>
        <v>#</v>
      </c>
      <c r="BF157" s="409"/>
      <c r="BG157" s="409">
        <f t="shared" si="330"/>
        <v>0</v>
      </c>
      <c r="BH157" s="409" t="str">
        <f t="shared" si="331"/>
        <v>#</v>
      </c>
      <c r="BI157" s="409" t="str">
        <f t="shared" si="332"/>
        <v>#</v>
      </c>
      <c r="BJ157" s="409" t="str">
        <f t="shared" si="333"/>
        <v>#</v>
      </c>
      <c r="BK157" s="409">
        <f t="shared" si="334"/>
        <v>0</v>
      </c>
      <c r="BL157" s="409" t="str">
        <f t="shared" si="335"/>
        <v>#</v>
      </c>
      <c r="BM157" s="7"/>
      <c r="BN157" s="7"/>
      <c r="BO157" s="7"/>
      <c r="BP157" s="409" t="str">
        <f t="shared" si="336"/>
        <v>P</v>
      </c>
      <c r="BQ157" s="409" t="str">
        <f t="shared" si="337"/>
        <v>#</v>
      </c>
      <c r="BR157" s="409" t="str">
        <f t="shared" si="338"/>
        <v>#</v>
      </c>
      <c r="BS157" s="409" t="str">
        <f t="shared" si="339"/>
        <v>#</v>
      </c>
      <c r="BT157" s="409" t="str">
        <f t="shared" si="340"/>
        <v>#</v>
      </c>
      <c r="BU157" s="409" t="str">
        <f t="shared" si="341"/>
        <v>#</v>
      </c>
      <c r="BV157" s="409" t="str">
        <f t="shared" si="342"/>
        <v>#</v>
      </c>
      <c r="BW157" s="409" t="str">
        <f t="shared" si="343"/>
        <v>#</v>
      </c>
      <c r="BX157" s="409"/>
      <c r="BY157" s="409">
        <f t="shared" si="344"/>
        <v>0</v>
      </c>
      <c r="BZ157" s="409" t="str">
        <f t="shared" si="345"/>
        <v>#</v>
      </c>
      <c r="CA157" s="409" t="str">
        <f t="shared" si="346"/>
        <v>#</v>
      </c>
      <c r="CB157" s="409" t="str">
        <f t="shared" si="347"/>
        <v>#</v>
      </c>
      <c r="CC157" s="409" t="str">
        <f t="shared" si="348"/>
        <v>#</v>
      </c>
      <c r="CD157" s="409" t="str">
        <f t="shared" si="349"/>
        <v>#</v>
      </c>
      <c r="CE157" s="409" t="str">
        <f t="shared" si="350"/>
        <v>#</v>
      </c>
      <c r="CF157" s="409" t="str">
        <f t="shared" si="351"/>
        <v>#</v>
      </c>
      <c r="CG157" s="409">
        <f t="shared" si="352"/>
        <v>0</v>
      </c>
      <c r="CH157" s="409" t="str">
        <f t="shared" si="353"/>
        <v>#</v>
      </c>
      <c r="CI157" s="7"/>
      <c r="CJ157" s="7"/>
      <c r="CK157" s="409" t="str">
        <f t="shared" si="373"/>
        <v> </v>
      </c>
      <c r="CL157" s="409" t="str">
        <f t="shared" si="374"/>
        <v> </v>
      </c>
      <c r="CM157" s="409" t="str">
        <f t="shared" si="375"/>
        <v> </v>
      </c>
      <c r="CN157" s="409" t="str">
        <f t="shared" si="376"/>
        <v> </v>
      </c>
      <c r="CO157" s="409" t="str">
        <f t="shared" si="377"/>
        <v> </v>
      </c>
      <c r="CP157" s="409" t="str">
        <f t="shared" si="378"/>
        <v> </v>
      </c>
      <c r="CQ157" s="409" t="str">
        <f t="shared" si="379"/>
        <v> </v>
      </c>
      <c r="CR157" s="409" t="str">
        <f t="shared" si="380"/>
        <v> </v>
      </c>
      <c r="CS157" s="409"/>
      <c r="CT157" s="409">
        <f t="shared" si="354"/>
        <v>0</v>
      </c>
      <c r="CU157" s="409">
        <f t="shared" si="355"/>
        <v>150</v>
      </c>
      <c r="CV157" s="372" t="str">
        <f t="shared" si="356"/>
        <v>24IT0153</v>
      </c>
      <c r="CW157" s="432" t="str">
        <f t="shared" si="357"/>
        <v>SHESHAKANTH RA</v>
      </c>
      <c r="CX157" s="433" t="str">
        <f t="shared" si="307"/>
        <v>        </v>
      </c>
      <c r="CY157" s="409">
        <f t="shared" si="358"/>
        <v>0</v>
      </c>
      <c r="CZ157" s="7"/>
      <c r="DA157" s="409">
        <f t="shared" si="359"/>
        <v>0</v>
      </c>
      <c r="DB157" s="409" t="str">
        <f t="shared" si="360"/>
        <v>#</v>
      </c>
      <c r="DC157" s="7"/>
      <c r="DD157" s="7"/>
      <c r="DE157" s="7"/>
    </row>
    <row r="158" ht="24.75" customHeight="1" spans="1:109">
      <c r="A158" s="413">
        <v>151</v>
      </c>
      <c r="B158" s="790" t="s">
        <v>367</v>
      </c>
      <c r="C158" s="791" t="s">
        <v>368</v>
      </c>
      <c r="D158" s="787" t="s">
        <v>42</v>
      </c>
      <c r="E158" s="787" t="s">
        <v>55</v>
      </c>
      <c r="F158" s="802"/>
      <c r="G158" s="792" t="s">
        <v>58</v>
      </c>
      <c r="H158" s="793" t="s">
        <v>61</v>
      </c>
      <c r="I158" s="793" t="s">
        <v>59</v>
      </c>
      <c r="J158" s="793" t="s">
        <v>60</v>
      </c>
      <c r="K158" s="793" t="s">
        <v>59</v>
      </c>
      <c r="L158" s="793" t="s">
        <v>61</v>
      </c>
      <c r="M158" s="793" t="s">
        <v>58</v>
      </c>
      <c r="N158" s="812" t="s">
        <v>77</v>
      </c>
      <c r="O158" s="804">
        <f t="shared" si="361"/>
        <v>0</v>
      </c>
      <c r="P158" s="421"/>
      <c r="Q158" s="423">
        <f t="shared" si="308"/>
        <v>20</v>
      </c>
      <c r="R158" s="794">
        <v>8</v>
      </c>
      <c r="S158" s="425"/>
      <c r="T158" s="426"/>
      <c r="U158" s="427"/>
      <c r="V158" s="428" t="s">
        <v>62</v>
      </c>
      <c r="W158" s="429">
        <f t="shared" si="362"/>
        <v>10</v>
      </c>
      <c r="X158" s="429">
        <f t="shared" si="363"/>
        <v>8</v>
      </c>
      <c r="Y158" s="429">
        <f t="shared" si="364"/>
        <v>7</v>
      </c>
      <c r="Z158" s="429">
        <f t="shared" si="365"/>
        <v>9</v>
      </c>
      <c r="AA158" s="429">
        <f t="shared" si="366"/>
        <v>7</v>
      </c>
      <c r="AB158" s="429">
        <f t="shared" si="367"/>
        <v>8</v>
      </c>
      <c r="AC158" s="429">
        <f t="shared" si="368"/>
        <v>10</v>
      </c>
      <c r="AD158" s="429">
        <f t="shared" si="369"/>
        <v>0</v>
      </c>
      <c r="AE158" s="429"/>
      <c r="AF158" s="429"/>
      <c r="AG158" s="430">
        <f t="shared" si="370"/>
        <v>165</v>
      </c>
      <c r="AH158" s="430">
        <f t="shared" si="371"/>
        <v>20</v>
      </c>
      <c r="AI158" s="431">
        <f t="shared" si="309"/>
        <v>8.25</v>
      </c>
      <c r="AJ158" s="408" t="str">
        <f t="shared" si="372"/>
        <v>F</v>
      </c>
      <c r="AK158" s="408">
        <f t="shared" si="310"/>
        <v>0</v>
      </c>
      <c r="AL158" s="408">
        <f t="shared" si="311"/>
        <v>0</v>
      </c>
      <c r="AM158" s="408">
        <f t="shared" si="312"/>
        <v>0</v>
      </c>
      <c r="AN158" s="408">
        <f t="shared" si="313"/>
        <v>0</v>
      </c>
      <c r="AO158" s="408">
        <f t="shared" si="314"/>
        <v>0</v>
      </c>
      <c r="AP158" s="408">
        <f t="shared" si="315"/>
        <v>0</v>
      </c>
      <c r="AQ158" s="408">
        <f t="shared" si="316"/>
        <v>1</v>
      </c>
      <c r="AR158" s="6"/>
      <c r="AS158" s="408">
        <f t="shared" si="317"/>
        <v>0</v>
      </c>
      <c r="AT158" s="408">
        <f t="shared" si="318"/>
        <v>0</v>
      </c>
      <c r="AU158" s="408">
        <f t="shared" si="319"/>
        <v>0</v>
      </c>
      <c r="AV158" s="408">
        <f t="shared" si="320"/>
        <v>0</v>
      </c>
      <c r="AW158" s="408">
        <f t="shared" si="321"/>
        <v>0</v>
      </c>
      <c r="AX158" s="408">
        <f t="shared" si="322"/>
        <v>0</v>
      </c>
      <c r="AY158" s="408" t="str">
        <f t="shared" si="323"/>
        <v>F</v>
      </c>
      <c r="AZ158" s="409" t="str">
        <f t="shared" si="324"/>
        <v>DF</v>
      </c>
      <c r="BA158" s="409" t="str">
        <f t="shared" si="325"/>
        <v>DFT</v>
      </c>
      <c r="BB158" s="409" t="str">
        <f t="shared" si="326"/>
        <v>#</v>
      </c>
      <c r="BC158" s="409" t="str">
        <f t="shared" si="327"/>
        <v>#</v>
      </c>
      <c r="BD158" s="409" t="str">
        <f t="shared" si="328"/>
        <v>#</v>
      </c>
      <c r="BE158" s="409" t="str">
        <f t="shared" si="329"/>
        <v>F</v>
      </c>
      <c r="BF158" s="409"/>
      <c r="BG158" s="409" t="str">
        <f t="shared" si="330"/>
        <v>#</v>
      </c>
      <c r="BH158" s="409" t="str">
        <f t="shared" si="331"/>
        <v>#</v>
      </c>
      <c r="BI158" s="409" t="str">
        <f t="shared" si="332"/>
        <v>#</v>
      </c>
      <c r="BJ158" s="409">
        <f t="shared" si="333"/>
        <v>0</v>
      </c>
      <c r="BK158" s="409" t="str">
        <f t="shared" si="334"/>
        <v>#</v>
      </c>
      <c r="BL158" s="409">
        <f t="shared" si="335"/>
        <v>0</v>
      </c>
      <c r="BM158" s="7"/>
      <c r="BN158" s="7"/>
      <c r="BO158" s="7"/>
      <c r="BP158" s="409" t="str">
        <f t="shared" si="336"/>
        <v>#</v>
      </c>
      <c r="BQ158" s="409" t="str">
        <f t="shared" si="337"/>
        <v>#</v>
      </c>
      <c r="BR158" s="409" t="str">
        <f t="shared" si="338"/>
        <v>#</v>
      </c>
      <c r="BS158" s="409" t="str">
        <f t="shared" si="339"/>
        <v>F</v>
      </c>
      <c r="BT158" s="409" t="str">
        <f t="shared" si="340"/>
        <v>#</v>
      </c>
      <c r="BU158" s="409" t="str">
        <f t="shared" si="341"/>
        <v>#</v>
      </c>
      <c r="BV158" s="409" t="str">
        <f t="shared" si="342"/>
        <v>#</v>
      </c>
      <c r="BW158" s="409" t="str">
        <f t="shared" si="343"/>
        <v>#</v>
      </c>
      <c r="BX158" s="409"/>
      <c r="BY158" s="409" t="str">
        <f t="shared" si="344"/>
        <v>#</v>
      </c>
      <c r="BZ158" s="409" t="str">
        <f t="shared" si="345"/>
        <v>#</v>
      </c>
      <c r="CA158" s="409" t="str">
        <f t="shared" si="346"/>
        <v>#</v>
      </c>
      <c r="CB158" s="409">
        <f t="shared" si="347"/>
        <v>0</v>
      </c>
      <c r="CC158" s="409" t="str">
        <f t="shared" si="348"/>
        <v>#</v>
      </c>
      <c r="CD158" s="409" t="str">
        <f t="shared" si="349"/>
        <v>#</v>
      </c>
      <c r="CE158" s="409" t="str">
        <f t="shared" si="350"/>
        <v>#</v>
      </c>
      <c r="CF158" s="409" t="str">
        <f t="shared" si="351"/>
        <v>#</v>
      </c>
      <c r="CG158" s="409" t="str">
        <f t="shared" si="352"/>
        <v>#</v>
      </c>
      <c r="CH158" s="409">
        <f t="shared" si="353"/>
        <v>0</v>
      </c>
      <c r="CI158" s="7"/>
      <c r="CJ158" s="7"/>
      <c r="CK158" s="409" t="str">
        <f t="shared" si="373"/>
        <v> </v>
      </c>
      <c r="CL158" s="409" t="str">
        <f t="shared" si="374"/>
        <v> </v>
      </c>
      <c r="CM158" s="409" t="str">
        <f t="shared" si="375"/>
        <v> </v>
      </c>
      <c r="CN158" s="409" t="str">
        <f t="shared" si="376"/>
        <v> </v>
      </c>
      <c r="CO158" s="409" t="str">
        <f t="shared" si="377"/>
        <v> </v>
      </c>
      <c r="CP158" s="409" t="str">
        <f t="shared" si="378"/>
        <v> </v>
      </c>
      <c r="CQ158" s="409" t="str">
        <f t="shared" si="379"/>
        <v> </v>
      </c>
      <c r="CR158" s="409" t="str">
        <f t="shared" si="380"/>
        <v>DEV,</v>
      </c>
      <c r="CS158" s="409"/>
      <c r="CT158" s="409">
        <f t="shared" si="354"/>
        <v>0</v>
      </c>
      <c r="CU158" s="409">
        <f t="shared" si="355"/>
        <v>151</v>
      </c>
      <c r="CV158" s="372" t="str">
        <f t="shared" si="356"/>
        <v>24IT0154</v>
      </c>
      <c r="CW158" s="432" t="str">
        <f t="shared" si="357"/>
        <v>SHRUTHIKA THANDAVAN</v>
      </c>
      <c r="CX158" s="433" t="str">
        <f t="shared" si="307"/>
        <v>       DEV,</v>
      </c>
      <c r="CY158" s="409">
        <f t="shared" si="358"/>
        <v>0</v>
      </c>
      <c r="CZ158" s="7"/>
      <c r="DA158" s="409" t="str">
        <f t="shared" si="359"/>
        <v>#</v>
      </c>
      <c r="DB158" s="409">
        <f t="shared" si="360"/>
        <v>0</v>
      </c>
      <c r="DC158" s="7"/>
      <c r="DD158" s="7"/>
      <c r="DE158" s="7"/>
    </row>
    <row r="159" ht="24.75" customHeight="1" spans="1:109">
      <c r="A159" s="413">
        <v>152</v>
      </c>
      <c r="B159" s="790" t="s">
        <v>369</v>
      </c>
      <c r="C159" s="791" t="s">
        <v>370</v>
      </c>
      <c r="D159" s="787" t="s">
        <v>41</v>
      </c>
      <c r="E159" s="787" t="s">
        <v>55</v>
      </c>
      <c r="F159" s="802"/>
      <c r="G159" s="792" t="s">
        <v>58</v>
      </c>
      <c r="H159" s="793" t="s">
        <v>59</v>
      </c>
      <c r="I159" s="793" t="s">
        <v>59</v>
      </c>
      <c r="J159" s="793" t="s">
        <v>60</v>
      </c>
      <c r="K159" s="793" t="s">
        <v>61</v>
      </c>
      <c r="L159" s="793" t="s">
        <v>59</v>
      </c>
      <c r="M159" s="793" t="s">
        <v>58</v>
      </c>
      <c r="N159" s="807" t="s">
        <v>59</v>
      </c>
      <c r="O159" s="804">
        <f t="shared" si="361"/>
        <v>0</v>
      </c>
      <c r="P159" s="421"/>
      <c r="Q159" s="423">
        <f t="shared" si="308"/>
        <v>23</v>
      </c>
      <c r="R159" s="794">
        <v>7.72</v>
      </c>
      <c r="S159" s="425"/>
      <c r="T159" s="426"/>
      <c r="U159" s="427"/>
      <c r="V159" s="428" t="s">
        <v>62</v>
      </c>
      <c r="W159" s="429">
        <f t="shared" si="362"/>
        <v>10</v>
      </c>
      <c r="X159" s="429">
        <f t="shared" si="363"/>
        <v>7</v>
      </c>
      <c r="Y159" s="429">
        <f t="shared" si="364"/>
        <v>7</v>
      </c>
      <c r="Z159" s="429">
        <f t="shared" si="365"/>
        <v>9</v>
      </c>
      <c r="AA159" s="429">
        <f t="shared" si="366"/>
        <v>8</v>
      </c>
      <c r="AB159" s="429">
        <f t="shared" si="367"/>
        <v>7</v>
      </c>
      <c r="AC159" s="429">
        <f t="shared" si="368"/>
        <v>10</v>
      </c>
      <c r="AD159" s="429">
        <f t="shared" si="369"/>
        <v>7</v>
      </c>
      <c r="AE159" s="429"/>
      <c r="AF159" s="429"/>
      <c r="AG159" s="430">
        <f t="shared" si="370"/>
        <v>184</v>
      </c>
      <c r="AH159" s="430">
        <f t="shared" si="371"/>
        <v>23</v>
      </c>
      <c r="AI159" s="431">
        <f t="shared" si="309"/>
        <v>8</v>
      </c>
      <c r="AJ159" s="408" t="str">
        <f t="shared" si="372"/>
        <v>P</v>
      </c>
      <c r="AK159" s="408">
        <f t="shared" si="310"/>
        <v>0</v>
      </c>
      <c r="AL159" s="408">
        <f t="shared" si="311"/>
        <v>0</v>
      </c>
      <c r="AM159" s="408">
        <f t="shared" si="312"/>
        <v>0</v>
      </c>
      <c r="AN159" s="408">
        <f t="shared" si="313"/>
        <v>0</v>
      </c>
      <c r="AO159" s="408">
        <f t="shared" si="314"/>
        <v>0</v>
      </c>
      <c r="AP159" s="408">
        <f t="shared" si="315"/>
        <v>0</v>
      </c>
      <c r="AQ159" s="408">
        <f t="shared" si="316"/>
        <v>1</v>
      </c>
      <c r="AR159" s="6"/>
      <c r="AS159" s="408">
        <f t="shared" si="317"/>
        <v>0</v>
      </c>
      <c r="AT159" s="408">
        <f t="shared" si="318"/>
        <v>0</v>
      </c>
      <c r="AU159" s="408">
        <f t="shared" si="319"/>
        <v>0</v>
      </c>
      <c r="AV159" s="408">
        <f t="shared" si="320"/>
        <v>0</v>
      </c>
      <c r="AW159" s="408">
        <f t="shared" si="321"/>
        <v>0</v>
      </c>
      <c r="AX159" s="408">
        <f t="shared" si="322"/>
        <v>0</v>
      </c>
      <c r="AY159" s="408" t="str">
        <f t="shared" si="323"/>
        <v>P</v>
      </c>
      <c r="AZ159" s="409" t="str">
        <f t="shared" si="324"/>
        <v>DM</v>
      </c>
      <c r="BA159" s="409" t="str">
        <f t="shared" si="325"/>
        <v>DMT</v>
      </c>
      <c r="BB159" s="409" t="str">
        <f t="shared" si="326"/>
        <v>#</v>
      </c>
      <c r="BC159" s="409" t="str">
        <f t="shared" si="327"/>
        <v>#</v>
      </c>
      <c r="BD159" s="409" t="str">
        <f t="shared" si="328"/>
        <v>P</v>
      </c>
      <c r="BE159" s="409" t="str">
        <f t="shared" si="329"/>
        <v>#</v>
      </c>
      <c r="BF159" s="409"/>
      <c r="BG159" s="409" t="str">
        <f t="shared" si="330"/>
        <v>#</v>
      </c>
      <c r="BH159" s="409" t="str">
        <f t="shared" si="331"/>
        <v>#</v>
      </c>
      <c r="BI159" s="409">
        <f t="shared" si="332"/>
        <v>0</v>
      </c>
      <c r="BJ159" s="409" t="str">
        <f t="shared" si="333"/>
        <v>#</v>
      </c>
      <c r="BK159" s="409">
        <f t="shared" si="334"/>
        <v>0</v>
      </c>
      <c r="BL159" s="409" t="str">
        <f t="shared" si="335"/>
        <v>#</v>
      </c>
      <c r="BM159" s="7"/>
      <c r="BN159" s="7"/>
      <c r="BO159" s="7"/>
      <c r="BP159" s="409" t="str">
        <f t="shared" si="336"/>
        <v>#</v>
      </c>
      <c r="BQ159" s="409" t="str">
        <f t="shared" si="337"/>
        <v>#</v>
      </c>
      <c r="BR159" s="409" t="str">
        <f t="shared" si="338"/>
        <v>P</v>
      </c>
      <c r="BS159" s="409" t="str">
        <f t="shared" si="339"/>
        <v>#</v>
      </c>
      <c r="BT159" s="409" t="str">
        <f t="shared" si="340"/>
        <v>#</v>
      </c>
      <c r="BU159" s="409" t="str">
        <f t="shared" si="341"/>
        <v>#</v>
      </c>
      <c r="BV159" s="409" t="str">
        <f t="shared" si="342"/>
        <v>#</v>
      </c>
      <c r="BW159" s="409" t="str">
        <f t="shared" si="343"/>
        <v>#</v>
      </c>
      <c r="BX159" s="409"/>
      <c r="BY159" s="409" t="str">
        <f t="shared" si="344"/>
        <v>#</v>
      </c>
      <c r="BZ159" s="409" t="str">
        <f t="shared" si="345"/>
        <v>#</v>
      </c>
      <c r="CA159" s="409">
        <f t="shared" si="346"/>
        <v>0</v>
      </c>
      <c r="CB159" s="409" t="str">
        <f t="shared" si="347"/>
        <v>#</v>
      </c>
      <c r="CC159" s="409" t="str">
        <f t="shared" si="348"/>
        <v>#</v>
      </c>
      <c r="CD159" s="409" t="str">
        <f t="shared" si="349"/>
        <v>#</v>
      </c>
      <c r="CE159" s="409" t="str">
        <f t="shared" si="350"/>
        <v>#</v>
      </c>
      <c r="CF159" s="409" t="str">
        <f t="shared" si="351"/>
        <v>#</v>
      </c>
      <c r="CG159" s="409">
        <f t="shared" si="352"/>
        <v>0</v>
      </c>
      <c r="CH159" s="409" t="str">
        <f t="shared" si="353"/>
        <v>#</v>
      </c>
      <c r="CI159" s="7"/>
      <c r="CJ159" s="7"/>
      <c r="CK159" s="409" t="str">
        <f t="shared" si="373"/>
        <v> </v>
      </c>
      <c r="CL159" s="409" t="str">
        <f t="shared" si="374"/>
        <v> </v>
      </c>
      <c r="CM159" s="409" t="str">
        <f t="shared" si="375"/>
        <v> </v>
      </c>
      <c r="CN159" s="409" t="str">
        <f t="shared" si="376"/>
        <v> </v>
      </c>
      <c r="CO159" s="409" t="str">
        <f t="shared" si="377"/>
        <v> </v>
      </c>
      <c r="CP159" s="409" t="str">
        <f t="shared" si="378"/>
        <v> </v>
      </c>
      <c r="CQ159" s="409" t="str">
        <f t="shared" si="379"/>
        <v> </v>
      </c>
      <c r="CR159" s="409" t="str">
        <f t="shared" si="380"/>
        <v> </v>
      </c>
      <c r="CS159" s="409"/>
      <c r="CT159" s="409">
        <f t="shared" si="354"/>
        <v>0</v>
      </c>
      <c r="CU159" s="409">
        <f t="shared" si="355"/>
        <v>152</v>
      </c>
      <c r="CV159" s="372" t="str">
        <f t="shared" si="356"/>
        <v>24IT0155</v>
      </c>
      <c r="CW159" s="432" t="str">
        <f t="shared" si="357"/>
        <v>SHYAM KUMAR J</v>
      </c>
      <c r="CX159" s="433" t="str">
        <f t="shared" si="307"/>
        <v>        </v>
      </c>
      <c r="CY159" s="409">
        <f t="shared" si="358"/>
        <v>0</v>
      </c>
      <c r="CZ159" s="7"/>
      <c r="DA159" s="409" t="str">
        <f t="shared" si="359"/>
        <v>#</v>
      </c>
      <c r="DB159" s="409">
        <f t="shared" si="360"/>
        <v>0</v>
      </c>
      <c r="DC159" s="7"/>
      <c r="DD159" s="7"/>
      <c r="DE159" s="7"/>
    </row>
    <row r="160" ht="24.75" customHeight="1" spans="1:109">
      <c r="A160" s="413">
        <v>153</v>
      </c>
      <c r="B160" s="790" t="s">
        <v>371</v>
      </c>
      <c r="C160" s="791" t="s">
        <v>372</v>
      </c>
      <c r="D160" s="787" t="s">
        <v>41</v>
      </c>
      <c r="E160" s="787" t="s">
        <v>54</v>
      </c>
      <c r="F160" s="802"/>
      <c r="G160" s="792" t="s">
        <v>58</v>
      </c>
      <c r="H160" s="793" t="s">
        <v>69</v>
      </c>
      <c r="I160" s="793" t="s">
        <v>59</v>
      </c>
      <c r="J160" s="793" t="s">
        <v>60</v>
      </c>
      <c r="K160" s="793" t="s">
        <v>59</v>
      </c>
      <c r="L160" s="793" t="s">
        <v>69</v>
      </c>
      <c r="M160" s="793" t="s">
        <v>58</v>
      </c>
      <c r="N160" s="807" t="s">
        <v>59</v>
      </c>
      <c r="O160" s="804">
        <f t="shared" si="361"/>
        <v>0</v>
      </c>
      <c r="P160" s="421"/>
      <c r="Q160" s="423">
        <f t="shared" si="308"/>
        <v>23</v>
      </c>
      <c r="R160" s="811">
        <v>7.28</v>
      </c>
      <c r="S160" s="425"/>
      <c r="T160" s="426"/>
      <c r="U160" s="427"/>
      <c r="V160" s="428" t="s">
        <v>62</v>
      </c>
      <c r="W160" s="429">
        <f t="shared" si="362"/>
        <v>10</v>
      </c>
      <c r="X160" s="429">
        <f t="shared" si="363"/>
        <v>6</v>
      </c>
      <c r="Y160" s="429">
        <f t="shared" si="364"/>
        <v>7</v>
      </c>
      <c r="Z160" s="429">
        <f t="shared" si="365"/>
        <v>9</v>
      </c>
      <c r="AA160" s="429">
        <f t="shared" si="366"/>
        <v>7</v>
      </c>
      <c r="AB160" s="429">
        <f t="shared" si="367"/>
        <v>6</v>
      </c>
      <c r="AC160" s="429">
        <f t="shared" si="368"/>
        <v>10</v>
      </c>
      <c r="AD160" s="429">
        <f t="shared" si="369"/>
        <v>7</v>
      </c>
      <c r="AE160" s="429"/>
      <c r="AF160" s="429"/>
      <c r="AG160" s="430">
        <f t="shared" si="370"/>
        <v>176</v>
      </c>
      <c r="AH160" s="430">
        <f t="shared" si="371"/>
        <v>23</v>
      </c>
      <c r="AI160" s="431">
        <f t="shared" si="309"/>
        <v>7.65217391304348</v>
      </c>
      <c r="AJ160" s="408" t="str">
        <f t="shared" si="372"/>
        <v>P</v>
      </c>
      <c r="AK160" s="408">
        <f t="shared" si="310"/>
        <v>0</v>
      </c>
      <c r="AL160" s="408">
        <f t="shared" si="311"/>
        <v>0</v>
      </c>
      <c r="AM160" s="408">
        <f t="shared" si="312"/>
        <v>0</v>
      </c>
      <c r="AN160" s="408">
        <f t="shared" si="313"/>
        <v>0</v>
      </c>
      <c r="AO160" s="408">
        <f t="shared" si="314"/>
        <v>0</v>
      </c>
      <c r="AP160" s="408">
        <f t="shared" si="315"/>
        <v>0</v>
      </c>
      <c r="AQ160" s="408">
        <f t="shared" si="316"/>
        <v>1</v>
      </c>
      <c r="AR160" s="6"/>
      <c r="AS160" s="408">
        <f t="shared" si="317"/>
        <v>0</v>
      </c>
      <c r="AT160" s="408">
        <f t="shared" si="318"/>
        <v>0</v>
      </c>
      <c r="AU160" s="408">
        <f t="shared" si="319"/>
        <v>0</v>
      </c>
      <c r="AV160" s="408">
        <f t="shared" si="320"/>
        <v>0</v>
      </c>
      <c r="AW160" s="408">
        <f t="shared" si="321"/>
        <v>0</v>
      </c>
      <c r="AX160" s="408">
        <f t="shared" si="322"/>
        <v>0</v>
      </c>
      <c r="AY160" s="408" t="str">
        <f t="shared" si="323"/>
        <v>P</v>
      </c>
      <c r="AZ160" s="409" t="str">
        <f t="shared" si="324"/>
        <v>HM</v>
      </c>
      <c r="BA160" s="409" t="str">
        <f t="shared" si="325"/>
        <v>HMT</v>
      </c>
      <c r="BB160" s="409" t="str">
        <f t="shared" si="326"/>
        <v>P</v>
      </c>
      <c r="BC160" s="409" t="str">
        <f t="shared" si="327"/>
        <v>#</v>
      </c>
      <c r="BD160" s="409" t="str">
        <f t="shared" si="328"/>
        <v>#</v>
      </c>
      <c r="BE160" s="409" t="str">
        <f t="shared" si="329"/>
        <v>#</v>
      </c>
      <c r="BF160" s="409"/>
      <c r="BG160" s="409">
        <f t="shared" si="330"/>
        <v>0</v>
      </c>
      <c r="BH160" s="409" t="str">
        <f t="shared" si="331"/>
        <v>#</v>
      </c>
      <c r="BI160" s="409" t="str">
        <f t="shared" si="332"/>
        <v>#</v>
      </c>
      <c r="BJ160" s="409" t="str">
        <f t="shared" si="333"/>
        <v>#</v>
      </c>
      <c r="BK160" s="409">
        <f t="shared" si="334"/>
        <v>0</v>
      </c>
      <c r="BL160" s="409" t="str">
        <f t="shared" si="335"/>
        <v>#</v>
      </c>
      <c r="BM160" s="7"/>
      <c r="BN160" s="7"/>
      <c r="BO160" s="7"/>
      <c r="BP160" s="409" t="str">
        <f t="shared" si="336"/>
        <v>P</v>
      </c>
      <c r="BQ160" s="409" t="str">
        <f t="shared" si="337"/>
        <v>#</v>
      </c>
      <c r="BR160" s="409" t="str">
        <f t="shared" si="338"/>
        <v>#</v>
      </c>
      <c r="BS160" s="409" t="str">
        <f t="shared" si="339"/>
        <v>#</v>
      </c>
      <c r="BT160" s="409" t="str">
        <f t="shared" si="340"/>
        <v>#</v>
      </c>
      <c r="BU160" s="409" t="str">
        <f t="shared" si="341"/>
        <v>#</v>
      </c>
      <c r="BV160" s="409" t="str">
        <f t="shared" si="342"/>
        <v>#</v>
      </c>
      <c r="BW160" s="409" t="str">
        <f t="shared" si="343"/>
        <v>#</v>
      </c>
      <c r="BX160" s="409"/>
      <c r="BY160" s="409">
        <f t="shared" si="344"/>
        <v>0</v>
      </c>
      <c r="BZ160" s="409" t="str">
        <f t="shared" si="345"/>
        <v>#</v>
      </c>
      <c r="CA160" s="409" t="str">
        <f t="shared" si="346"/>
        <v>#</v>
      </c>
      <c r="CB160" s="409" t="str">
        <f t="shared" si="347"/>
        <v>#</v>
      </c>
      <c r="CC160" s="409" t="str">
        <f t="shared" si="348"/>
        <v>#</v>
      </c>
      <c r="CD160" s="409" t="str">
        <f t="shared" si="349"/>
        <v>#</v>
      </c>
      <c r="CE160" s="409" t="str">
        <f t="shared" si="350"/>
        <v>#</v>
      </c>
      <c r="CF160" s="409" t="str">
        <f t="shared" si="351"/>
        <v>#</v>
      </c>
      <c r="CG160" s="409">
        <f t="shared" si="352"/>
        <v>0</v>
      </c>
      <c r="CH160" s="409" t="str">
        <f t="shared" si="353"/>
        <v>#</v>
      </c>
      <c r="CI160" s="7"/>
      <c r="CJ160" s="7"/>
      <c r="CK160" s="409" t="str">
        <f t="shared" si="373"/>
        <v> </v>
      </c>
      <c r="CL160" s="409" t="str">
        <f t="shared" si="374"/>
        <v> </v>
      </c>
      <c r="CM160" s="409" t="str">
        <f t="shared" si="375"/>
        <v> </v>
      </c>
      <c r="CN160" s="409" t="str">
        <f t="shared" si="376"/>
        <v> </v>
      </c>
      <c r="CO160" s="409" t="str">
        <f t="shared" si="377"/>
        <v> </v>
      </c>
      <c r="CP160" s="409" t="str">
        <f t="shared" si="378"/>
        <v> </v>
      </c>
      <c r="CQ160" s="409" t="str">
        <f t="shared" si="379"/>
        <v> </v>
      </c>
      <c r="CR160" s="409" t="str">
        <f t="shared" si="380"/>
        <v> </v>
      </c>
      <c r="CS160" s="409"/>
      <c r="CT160" s="409">
        <f t="shared" si="354"/>
        <v>0</v>
      </c>
      <c r="CU160" s="409">
        <f t="shared" si="355"/>
        <v>153</v>
      </c>
      <c r="CV160" s="372" t="str">
        <f t="shared" si="356"/>
        <v>24IT0156</v>
      </c>
      <c r="CW160" s="432" t="str">
        <f t="shared" si="357"/>
        <v>SIDHARTH M K</v>
      </c>
      <c r="CX160" s="433" t="str">
        <f t="shared" si="307"/>
        <v>        </v>
      </c>
      <c r="CY160" s="409">
        <f t="shared" si="358"/>
        <v>0</v>
      </c>
      <c r="CZ160" s="7"/>
      <c r="DA160" s="409">
        <f t="shared" si="359"/>
        <v>0</v>
      </c>
      <c r="DB160" s="409" t="str">
        <f t="shared" si="360"/>
        <v>#</v>
      </c>
      <c r="DC160" s="7"/>
      <c r="DD160" s="7"/>
      <c r="DE160" s="7"/>
    </row>
    <row r="161" ht="24.75" customHeight="1" spans="1:109">
      <c r="A161" s="413">
        <v>154</v>
      </c>
      <c r="B161" s="790" t="s">
        <v>373</v>
      </c>
      <c r="C161" s="791" t="s">
        <v>374</v>
      </c>
      <c r="D161" s="787" t="s">
        <v>41</v>
      </c>
      <c r="E161" s="787" t="s">
        <v>54</v>
      </c>
      <c r="F161" s="802"/>
      <c r="G161" s="792" t="s">
        <v>58</v>
      </c>
      <c r="H161" s="793" t="s">
        <v>69</v>
      </c>
      <c r="I161" s="793" t="s">
        <v>59</v>
      </c>
      <c r="J161" s="793" t="s">
        <v>58</v>
      </c>
      <c r="K161" s="793" t="s">
        <v>59</v>
      </c>
      <c r="L161" s="793" t="s">
        <v>61</v>
      </c>
      <c r="M161" s="793" t="s">
        <v>58</v>
      </c>
      <c r="N161" s="807" t="s">
        <v>59</v>
      </c>
      <c r="O161" s="804">
        <f t="shared" si="361"/>
        <v>0</v>
      </c>
      <c r="P161" s="421"/>
      <c r="Q161" s="423">
        <f t="shared" si="308"/>
        <v>23</v>
      </c>
      <c r="R161" s="794">
        <v>7.76</v>
      </c>
      <c r="S161" s="425"/>
      <c r="T161" s="426"/>
      <c r="U161" s="427"/>
      <c r="V161" s="428" t="s">
        <v>62</v>
      </c>
      <c r="W161" s="429">
        <f t="shared" si="362"/>
        <v>10</v>
      </c>
      <c r="X161" s="429">
        <f t="shared" si="363"/>
        <v>6</v>
      </c>
      <c r="Y161" s="429">
        <f t="shared" si="364"/>
        <v>7</v>
      </c>
      <c r="Z161" s="429">
        <f t="shared" si="365"/>
        <v>10</v>
      </c>
      <c r="AA161" s="429">
        <f t="shared" si="366"/>
        <v>7</v>
      </c>
      <c r="AB161" s="429">
        <f t="shared" si="367"/>
        <v>8</v>
      </c>
      <c r="AC161" s="429">
        <f t="shared" si="368"/>
        <v>10</v>
      </c>
      <c r="AD161" s="429">
        <f t="shared" si="369"/>
        <v>7</v>
      </c>
      <c r="AE161" s="429"/>
      <c r="AF161" s="429"/>
      <c r="AG161" s="430">
        <f t="shared" si="370"/>
        <v>182</v>
      </c>
      <c r="AH161" s="430">
        <f t="shared" si="371"/>
        <v>23</v>
      </c>
      <c r="AI161" s="431">
        <f t="shared" si="309"/>
        <v>7.91304347826087</v>
      </c>
      <c r="AJ161" s="408" t="str">
        <f t="shared" si="372"/>
        <v>P</v>
      </c>
      <c r="AK161" s="408">
        <f t="shared" si="310"/>
        <v>0</v>
      </c>
      <c r="AL161" s="408">
        <f t="shared" si="311"/>
        <v>0</v>
      </c>
      <c r="AM161" s="408">
        <f t="shared" si="312"/>
        <v>0</v>
      </c>
      <c r="AN161" s="408">
        <f t="shared" si="313"/>
        <v>0</v>
      </c>
      <c r="AO161" s="408">
        <f t="shared" si="314"/>
        <v>0</v>
      </c>
      <c r="AP161" s="408">
        <f t="shared" si="315"/>
        <v>0</v>
      </c>
      <c r="AQ161" s="408">
        <f t="shared" si="316"/>
        <v>1</v>
      </c>
      <c r="AR161" s="6"/>
      <c r="AS161" s="408">
        <f t="shared" si="317"/>
        <v>0</v>
      </c>
      <c r="AT161" s="408">
        <f t="shared" si="318"/>
        <v>0</v>
      </c>
      <c r="AU161" s="408">
        <f t="shared" si="319"/>
        <v>0</v>
      </c>
      <c r="AV161" s="408">
        <f t="shared" si="320"/>
        <v>0</v>
      </c>
      <c r="AW161" s="408">
        <f t="shared" si="321"/>
        <v>0</v>
      </c>
      <c r="AX161" s="408">
        <f t="shared" si="322"/>
        <v>0</v>
      </c>
      <c r="AY161" s="408" t="str">
        <f t="shared" si="323"/>
        <v>P</v>
      </c>
      <c r="AZ161" s="409" t="str">
        <f t="shared" si="324"/>
        <v>HM</v>
      </c>
      <c r="BA161" s="409" t="str">
        <f t="shared" si="325"/>
        <v>HMT</v>
      </c>
      <c r="BB161" s="409" t="str">
        <f t="shared" si="326"/>
        <v>P</v>
      </c>
      <c r="BC161" s="409" t="str">
        <f t="shared" si="327"/>
        <v>#</v>
      </c>
      <c r="BD161" s="409" t="str">
        <f t="shared" si="328"/>
        <v>#</v>
      </c>
      <c r="BE161" s="409" t="str">
        <f t="shared" si="329"/>
        <v>#</v>
      </c>
      <c r="BF161" s="409"/>
      <c r="BG161" s="409">
        <f t="shared" si="330"/>
        <v>0</v>
      </c>
      <c r="BH161" s="409" t="str">
        <f t="shared" si="331"/>
        <v>#</v>
      </c>
      <c r="BI161" s="409" t="str">
        <f t="shared" si="332"/>
        <v>#</v>
      </c>
      <c r="BJ161" s="409" t="str">
        <f t="shared" si="333"/>
        <v>#</v>
      </c>
      <c r="BK161" s="409">
        <f t="shared" si="334"/>
        <v>0</v>
      </c>
      <c r="BL161" s="409" t="str">
        <f t="shared" si="335"/>
        <v>#</v>
      </c>
      <c r="BM161" s="7"/>
      <c r="BN161" s="7"/>
      <c r="BO161" s="7"/>
      <c r="BP161" s="409" t="str">
        <f t="shared" si="336"/>
        <v>P</v>
      </c>
      <c r="BQ161" s="409" t="str">
        <f t="shared" si="337"/>
        <v>#</v>
      </c>
      <c r="BR161" s="409" t="str">
        <f t="shared" si="338"/>
        <v>#</v>
      </c>
      <c r="BS161" s="409" t="str">
        <f t="shared" si="339"/>
        <v>#</v>
      </c>
      <c r="BT161" s="409" t="str">
        <f t="shared" si="340"/>
        <v>#</v>
      </c>
      <c r="BU161" s="409" t="str">
        <f t="shared" si="341"/>
        <v>#</v>
      </c>
      <c r="BV161" s="409" t="str">
        <f t="shared" si="342"/>
        <v>#</v>
      </c>
      <c r="BW161" s="409" t="str">
        <f t="shared" si="343"/>
        <v>#</v>
      </c>
      <c r="BX161" s="409"/>
      <c r="BY161" s="409">
        <f t="shared" si="344"/>
        <v>0</v>
      </c>
      <c r="BZ161" s="409" t="str">
        <f t="shared" si="345"/>
        <v>#</v>
      </c>
      <c r="CA161" s="409" t="str">
        <f t="shared" si="346"/>
        <v>#</v>
      </c>
      <c r="CB161" s="409" t="str">
        <f t="shared" si="347"/>
        <v>#</v>
      </c>
      <c r="CC161" s="409" t="str">
        <f t="shared" si="348"/>
        <v>#</v>
      </c>
      <c r="CD161" s="409" t="str">
        <f t="shared" si="349"/>
        <v>#</v>
      </c>
      <c r="CE161" s="409" t="str">
        <f t="shared" si="350"/>
        <v>#</v>
      </c>
      <c r="CF161" s="409" t="str">
        <f t="shared" si="351"/>
        <v>#</v>
      </c>
      <c r="CG161" s="409">
        <f t="shared" si="352"/>
        <v>0</v>
      </c>
      <c r="CH161" s="409" t="str">
        <f t="shared" si="353"/>
        <v>#</v>
      </c>
      <c r="CI161" s="7"/>
      <c r="CJ161" s="7"/>
      <c r="CK161" s="409" t="str">
        <f t="shared" si="373"/>
        <v> </v>
      </c>
      <c r="CL161" s="409" t="str">
        <f t="shared" si="374"/>
        <v> </v>
      </c>
      <c r="CM161" s="409" t="str">
        <f t="shared" si="375"/>
        <v> </v>
      </c>
      <c r="CN161" s="409" t="str">
        <f t="shared" si="376"/>
        <v> </v>
      </c>
      <c r="CO161" s="409" t="str">
        <f t="shared" si="377"/>
        <v> </v>
      </c>
      <c r="CP161" s="409" t="str">
        <f t="shared" si="378"/>
        <v> </v>
      </c>
      <c r="CQ161" s="409" t="str">
        <f t="shared" si="379"/>
        <v> </v>
      </c>
      <c r="CR161" s="409" t="str">
        <f t="shared" si="380"/>
        <v> </v>
      </c>
      <c r="CS161" s="409"/>
      <c r="CT161" s="409">
        <f t="shared" si="354"/>
        <v>0</v>
      </c>
      <c r="CU161" s="409">
        <f t="shared" si="355"/>
        <v>154</v>
      </c>
      <c r="CV161" s="372" t="str">
        <f t="shared" si="356"/>
        <v>24IT0157</v>
      </c>
      <c r="CW161" s="432" t="str">
        <f t="shared" si="357"/>
        <v>SIVANESHAN S</v>
      </c>
      <c r="CX161" s="433" t="str">
        <f t="shared" si="307"/>
        <v>        </v>
      </c>
      <c r="CY161" s="409">
        <f t="shared" si="358"/>
        <v>0</v>
      </c>
      <c r="CZ161" s="7"/>
      <c r="DA161" s="409">
        <f t="shared" si="359"/>
        <v>0</v>
      </c>
      <c r="DB161" s="409" t="str">
        <f t="shared" si="360"/>
        <v>#</v>
      </c>
      <c r="DC161" s="7"/>
      <c r="DD161" s="7"/>
      <c r="DE161" s="7"/>
    </row>
    <row r="162" ht="24.75" customHeight="1" spans="1:109">
      <c r="A162" s="413">
        <v>155</v>
      </c>
      <c r="B162" s="790" t="s">
        <v>375</v>
      </c>
      <c r="C162" s="791" t="s">
        <v>376</v>
      </c>
      <c r="D162" s="787" t="s">
        <v>42</v>
      </c>
      <c r="E162" s="787" t="s">
        <v>54</v>
      </c>
      <c r="F162" s="802"/>
      <c r="G162" s="792" t="s">
        <v>58</v>
      </c>
      <c r="H162" s="793" t="s">
        <v>61</v>
      </c>
      <c r="I162" s="793" t="s">
        <v>61</v>
      </c>
      <c r="J162" s="793" t="s">
        <v>58</v>
      </c>
      <c r="K162" s="793" t="s">
        <v>61</v>
      </c>
      <c r="L162" s="793" t="s">
        <v>61</v>
      </c>
      <c r="M162" s="793" t="s">
        <v>58</v>
      </c>
      <c r="N162" s="807" t="s">
        <v>59</v>
      </c>
      <c r="O162" s="804">
        <f t="shared" si="361"/>
        <v>0</v>
      </c>
      <c r="P162" s="421"/>
      <c r="Q162" s="423">
        <f t="shared" si="308"/>
        <v>23</v>
      </c>
      <c r="R162" s="794">
        <v>8.32</v>
      </c>
      <c r="S162" s="425"/>
      <c r="T162" s="426"/>
      <c r="U162" s="427"/>
      <c r="V162" s="428" t="s">
        <v>62</v>
      </c>
      <c r="W162" s="429">
        <f t="shared" si="362"/>
        <v>10</v>
      </c>
      <c r="X162" s="429">
        <f t="shared" si="363"/>
        <v>8</v>
      </c>
      <c r="Y162" s="429">
        <f t="shared" si="364"/>
        <v>8</v>
      </c>
      <c r="Z162" s="429">
        <f t="shared" si="365"/>
        <v>10</v>
      </c>
      <c r="AA162" s="429">
        <f t="shared" si="366"/>
        <v>8</v>
      </c>
      <c r="AB162" s="429">
        <f t="shared" si="367"/>
        <v>8</v>
      </c>
      <c r="AC162" s="429">
        <f t="shared" si="368"/>
        <v>10</v>
      </c>
      <c r="AD162" s="429">
        <f t="shared" si="369"/>
        <v>7</v>
      </c>
      <c r="AE162" s="429"/>
      <c r="AF162" s="429"/>
      <c r="AG162" s="430">
        <f t="shared" si="370"/>
        <v>197</v>
      </c>
      <c r="AH162" s="430">
        <f t="shared" si="371"/>
        <v>23</v>
      </c>
      <c r="AI162" s="431">
        <f t="shared" si="309"/>
        <v>8.56521739130435</v>
      </c>
      <c r="AJ162" s="408" t="str">
        <f t="shared" si="372"/>
        <v>P</v>
      </c>
      <c r="AK162" s="408">
        <f t="shared" si="310"/>
        <v>0</v>
      </c>
      <c r="AL162" s="408">
        <f t="shared" si="311"/>
        <v>0</v>
      </c>
      <c r="AM162" s="408">
        <f t="shared" si="312"/>
        <v>0</v>
      </c>
      <c r="AN162" s="408">
        <f t="shared" si="313"/>
        <v>0</v>
      </c>
      <c r="AO162" s="408">
        <f t="shared" si="314"/>
        <v>0</v>
      </c>
      <c r="AP162" s="408">
        <f t="shared" si="315"/>
        <v>0</v>
      </c>
      <c r="AQ162" s="408">
        <f t="shared" si="316"/>
        <v>1</v>
      </c>
      <c r="AR162" s="6"/>
      <c r="AS162" s="408">
        <f t="shared" si="317"/>
        <v>0</v>
      </c>
      <c r="AT162" s="408">
        <f t="shared" si="318"/>
        <v>0</v>
      </c>
      <c r="AU162" s="408">
        <f t="shared" si="319"/>
        <v>0</v>
      </c>
      <c r="AV162" s="408">
        <f t="shared" si="320"/>
        <v>0</v>
      </c>
      <c r="AW162" s="408">
        <f t="shared" si="321"/>
        <v>0</v>
      </c>
      <c r="AX162" s="408">
        <f t="shared" si="322"/>
        <v>0</v>
      </c>
      <c r="AY162" s="408" t="str">
        <f t="shared" si="323"/>
        <v>P</v>
      </c>
      <c r="AZ162" s="409" t="str">
        <f t="shared" si="324"/>
        <v>HF</v>
      </c>
      <c r="BA162" s="409" t="str">
        <f t="shared" si="325"/>
        <v>HFT</v>
      </c>
      <c r="BB162" s="409" t="str">
        <f t="shared" si="326"/>
        <v>#</v>
      </c>
      <c r="BC162" s="409" t="str">
        <f t="shared" si="327"/>
        <v>P</v>
      </c>
      <c r="BD162" s="409" t="str">
        <f t="shared" si="328"/>
        <v>#</v>
      </c>
      <c r="BE162" s="409" t="str">
        <f t="shared" si="329"/>
        <v>#</v>
      </c>
      <c r="BF162" s="409"/>
      <c r="BG162" s="409" t="str">
        <f t="shared" si="330"/>
        <v>#</v>
      </c>
      <c r="BH162" s="409">
        <f t="shared" si="331"/>
        <v>0</v>
      </c>
      <c r="BI162" s="409" t="str">
        <f t="shared" si="332"/>
        <v>#</v>
      </c>
      <c r="BJ162" s="409" t="str">
        <f t="shared" si="333"/>
        <v>#</v>
      </c>
      <c r="BK162" s="409" t="str">
        <f t="shared" si="334"/>
        <v>#</v>
      </c>
      <c r="BL162" s="409">
        <f t="shared" si="335"/>
        <v>0</v>
      </c>
      <c r="BM162" s="7"/>
      <c r="BN162" s="7"/>
      <c r="BO162" s="7"/>
      <c r="BP162" s="409" t="str">
        <f t="shared" si="336"/>
        <v>#</v>
      </c>
      <c r="BQ162" s="409" t="str">
        <f t="shared" si="337"/>
        <v>P</v>
      </c>
      <c r="BR162" s="409" t="str">
        <f t="shared" si="338"/>
        <v>#</v>
      </c>
      <c r="BS162" s="409" t="str">
        <f t="shared" si="339"/>
        <v>#</v>
      </c>
      <c r="BT162" s="409" t="str">
        <f t="shared" si="340"/>
        <v>#</v>
      </c>
      <c r="BU162" s="409" t="str">
        <f t="shared" si="341"/>
        <v>#</v>
      </c>
      <c r="BV162" s="409" t="str">
        <f t="shared" si="342"/>
        <v>#</v>
      </c>
      <c r="BW162" s="409" t="str">
        <f t="shared" si="343"/>
        <v>#</v>
      </c>
      <c r="BX162" s="409"/>
      <c r="BY162" s="409" t="str">
        <f t="shared" si="344"/>
        <v>#</v>
      </c>
      <c r="BZ162" s="409">
        <f t="shared" si="345"/>
        <v>0</v>
      </c>
      <c r="CA162" s="409" t="str">
        <f t="shared" si="346"/>
        <v>#</v>
      </c>
      <c r="CB162" s="409" t="str">
        <f t="shared" si="347"/>
        <v>#</v>
      </c>
      <c r="CC162" s="409" t="str">
        <f t="shared" si="348"/>
        <v>#</v>
      </c>
      <c r="CD162" s="409" t="str">
        <f t="shared" si="349"/>
        <v>#</v>
      </c>
      <c r="CE162" s="409" t="str">
        <f t="shared" si="350"/>
        <v>#</v>
      </c>
      <c r="CF162" s="409" t="str">
        <f t="shared" si="351"/>
        <v>#</v>
      </c>
      <c r="CG162" s="409" t="str">
        <f t="shared" si="352"/>
        <v>#</v>
      </c>
      <c r="CH162" s="409">
        <f t="shared" si="353"/>
        <v>0</v>
      </c>
      <c r="CI162" s="7"/>
      <c r="CJ162" s="7"/>
      <c r="CK162" s="409" t="str">
        <f t="shared" si="373"/>
        <v> </v>
      </c>
      <c r="CL162" s="409" t="str">
        <f t="shared" si="374"/>
        <v> </v>
      </c>
      <c r="CM162" s="409" t="str">
        <f t="shared" si="375"/>
        <v> </v>
      </c>
      <c r="CN162" s="409" t="str">
        <f t="shared" si="376"/>
        <v> </v>
      </c>
      <c r="CO162" s="409" t="str">
        <f t="shared" si="377"/>
        <v> </v>
      </c>
      <c r="CP162" s="409" t="str">
        <f t="shared" si="378"/>
        <v> </v>
      </c>
      <c r="CQ162" s="409" t="str">
        <f t="shared" si="379"/>
        <v> </v>
      </c>
      <c r="CR162" s="409" t="str">
        <f t="shared" si="380"/>
        <v> </v>
      </c>
      <c r="CS162" s="409"/>
      <c r="CT162" s="409">
        <f t="shared" si="354"/>
        <v>0</v>
      </c>
      <c r="CU162" s="409">
        <f t="shared" si="355"/>
        <v>155</v>
      </c>
      <c r="CV162" s="372" t="str">
        <f t="shared" si="356"/>
        <v>24IT0158</v>
      </c>
      <c r="CW162" s="432" t="str">
        <f t="shared" si="357"/>
        <v>SOWMIYA A B</v>
      </c>
      <c r="CX162" s="433" t="str">
        <f t="shared" si="307"/>
        <v>        </v>
      </c>
      <c r="CY162" s="409">
        <f t="shared" si="358"/>
        <v>0</v>
      </c>
      <c r="CZ162" s="7"/>
      <c r="DA162" s="409">
        <f t="shared" si="359"/>
        <v>0</v>
      </c>
      <c r="DB162" s="409" t="str">
        <f t="shared" si="360"/>
        <v>#</v>
      </c>
      <c r="DC162" s="7"/>
      <c r="DD162" s="7"/>
      <c r="DE162" s="7"/>
    </row>
    <row r="163" ht="24.75" customHeight="1" spans="1:109">
      <c r="A163" s="413">
        <v>156</v>
      </c>
      <c r="B163" s="790" t="s">
        <v>377</v>
      </c>
      <c r="C163" s="791" t="s">
        <v>378</v>
      </c>
      <c r="D163" s="787" t="s">
        <v>41</v>
      </c>
      <c r="E163" s="787" t="s">
        <v>55</v>
      </c>
      <c r="F163" s="802"/>
      <c r="G163" s="792" t="s">
        <v>58</v>
      </c>
      <c r="H163" s="793" t="s">
        <v>61</v>
      </c>
      <c r="I163" s="793" t="s">
        <v>59</v>
      </c>
      <c r="J163" s="793" t="s">
        <v>60</v>
      </c>
      <c r="K163" s="793" t="s">
        <v>61</v>
      </c>
      <c r="L163" s="793" t="s">
        <v>61</v>
      </c>
      <c r="M163" s="793" t="s">
        <v>58</v>
      </c>
      <c r="N163" s="812" t="s">
        <v>77</v>
      </c>
      <c r="O163" s="804">
        <f t="shared" si="361"/>
        <v>0</v>
      </c>
      <c r="P163" s="421"/>
      <c r="Q163" s="423">
        <f t="shared" si="308"/>
        <v>20</v>
      </c>
      <c r="R163" s="794">
        <v>8.19</v>
      </c>
      <c r="S163" s="425"/>
      <c r="T163" s="426"/>
      <c r="U163" s="427"/>
      <c r="V163" s="428" t="s">
        <v>62</v>
      </c>
      <c r="W163" s="429">
        <f t="shared" si="362"/>
        <v>10</v>
      </c>
      <c r="X163" s="429">
        <f t="shared" si="363"/>
        <v>8</v>
      </c>
      <c r="Y163" s="429">
        <f t="shared" si="364"/>
        <v>7</v>
      </c>
      <c r="Z163" s="429">
        <f t="shared" si="365"/>
        <v>9</v>
      </c>
      <c r="AA163" s="429">
        <f t="shared" si="366"/>
        <v>8</v>
      </c>
      <c r="AB163" s="429">
        <f t="shared" si="367"/>
        <v>8</v>
      </c>
      <c r="AC163" s="429">
        <f t="shared" si="368"/>
        <v>10</v>
      </c>
      <c r="AD163" s="429">
        <f t="shared" si="369"/>
        <v>0</v>
      </c>
      <c r="AE163" s="429"/>
      <c r="AF163" s="429"/>
      <c r="AG163" s="430">
        <f t="shared" si="370"/>
        <v>168</v>
      </c>
      <c r="AH163" s="430">
        <f t="shared" si="371"/>
        <v>20</v>
      </c>
      <c r="AI163" s="431">
        <f t="shared" si="309"/>
        <v>8.4</v>
      </c>
      <c r="AJ163" s="408" t="str">
        <f t="shared" si="372"/>
        <v>F</v>
      </c>
      <c r="AK163" s="408">
        <f t="shared" si="310"/>
        <v>0</v>
      </c>
      <c r="AL163" s="408">
        <f t="shared" si="311"/>
        <v>0</v>
      </c>
      <c r="AM163" s="408">
        <f t="shared" si="312"/>
        <v>0</v>
      </c>
      <c r="AN163" s="408">
        <f t="shared" si="313"/>
        <v>0</v>
      </c>
      <c r="AO163" s="408">
        <f t="shared" si="314"/>
        <v>0</v>
      </c>
      <c r="AP163" s="408">
        <f t="shared" si="315"/>
        <v>0</v>
      </c>
      <c r="AQ163" s="408">
        <f t="shared" si="316"/>
        <v>1</v>
      </c>
      <c r="AR163" s="6"/>
      <c r="AS163" s="408">
        <f t="shared" si="317"/>
        <v>0</v>
      </c>
      <c r="AT163" s="408">
        <f t="shared" si="318"/>
        <v>0</v>
      </c>
      <c r="AU163" s="408">
        <f t="shared" si="319"/>
        <v>0</v>
      </c>
      <c r="AV163" s="408">
        <f t="shared" si="320"/>
        <v>0</v>
      </c>
      <c r="AW163" s="408">
        <f t="shared" si="321"/>
        <v>0</v>
      </c>
      <c r="AX163" s="408">
        <f t="shared" si="322"/>
        <v>0</v>
      </c>
      <c r="AY163" s="408" t="str">
        <f t="shared" si="323"/>
        <v>F</v>
      </c>
      <c r="AZ163" s="409" t="str">
        <f t="shared" si="324"/>
        <v>DM</v>
      </c>
      <c r="BA163" s="409" t="str">
        <f t="shared" si="325"/>
        <v>DMT</v>
      </c>
      <c r="BB163" s="409" t="str">
        <f t="shared" si="326"/>
        <v>#</v>
      </c>
      <c r="BC163" s="409" t="str">
        <f t="shared" si="327"/>
        <v>#</v>
      </c>
      <c r="BD163" s="409" t="str">
        <f t="shared" si="328"/>
        <v>F</v>
      </c>
      <c r="BE163" s="409" t="str">
        <f t="shared" si="329"/>
        <v>#</v>
      </c>
      <c r="BF163" s="409"/>
      <c r="BG163" s="409" t="str">
        <f t="shared" si="330"/>
        <v>#</v>
      </c>
      <c r="BH163" s="409" t="str">
        <f t="shared" si="331"/>
        <v>#</v>
      </c>
      <c r="BI163" s="409">
        <f t="shared" si="332"/>
        <v>0</v>
      </c>
      <c r="BJ163" s="409" t="str">
        <f t="shared" si="333"/>
        <v>#</v>
      </c>
      <c r="BK163" s="409">
        <f t="shared" si="334"/>
        <v>0</v>
      </c>
      <c r="BL163" s="409" t="str">
        <f t="shared" si="335"/>
        <v>#</v>
      </c>
      <c r="BM163" s="7"/>
      <c r="BN163" s="7"/>
      <c r="BO163" s="7"/>
      <c r="BP163" s="409" t="str">
        <f t="shared" si="336"/>
        <v>#</v>
      </c>
      <c r="BQ163" s="409" t="str">
        <f t="shared" si="337"/>
        <v>#</v>
      </c>
      <c r="BR163" s="409" t="str">
        <f t="shared" si="338"/>
        <v>F</v>
      </c>
      <c r="BS163" s="409" t="str">
        <f t="shared" si="339"/>
        <v>#</v>
      </c>
      <c r="BT163" s="409" t="str">
        <f t="shared" si="340"/>
        <v>#</v>
      </c>
      <c r="BU163" s="409" t="str">
        <f t="shared" si="341"/>
        <v>#</v>
      </c>
      <c r="BV163" s="409" t="str">
        <f t="shared" si="342"/>
        <v>#</v>
      </c>
      <c r="BW163" s="409" t="str">
        <f t="shared" si="343"/>
        <v>#</v>
      </c>
      <c r="BX163" s="409"/>
      <c r="BY163" s="409" t="str">
        <f t="shared" si="344"/>
        <v>#</v>
      </c>
      <c r="BZ163" s="409" t="str">
        <f t="shared" si="345"/>
        <v>#</v>
      </c>
      <c r="CA163" s="409">
        <f t="shared" si="346"/>
        <v>0</v>
      </c>
      <c r="CB163" s="409" t="str">
        <f t="shared" si="347"/>
        <v>#</v>
      </c>
      <c r="CC163" s="409" t="str">
        <f t="shared" si="348"/>
        <v>#</v>
      </c>
      <c r="CD163" s="409" t="str">
        <f t="shared" si="349"/>
        <v>#</v>
      </c>
      <c r="CE163" s="409" t="str">
        <f t="shared" si="350"/>
        <v>#</v>
      </c>
      <c r="CF163" s="409" t="str">
        <f t="shared" si="351"/>
        <v>#</v>
      </c>
      <c r="CG163" s="409">
        <f t="shared" si="352"/>
        <v>0</v>
      </c>
      <c r="CH163" s="409" t="str">
        <f t="shared" si="353"/>
        <v>#</v>
      </c>
      <c r="CI163" s="7"/>
      <c r="CJ163" s="7"/>
      <c r="CK163" s="409" t="str">
        <f t="shared" si="373"/>
        <v> </v>
      </c>
      <c r="CL163" s="409" t="str">
        <f t="shared" si="374"/>
        <v> </v>
      </c>
      <c r="CM163" s="409" t="str">
        <f t="shared" si="375"/>
        <v> </v>
      </c>
      <c r="CN163" s="409" t="str">
        <f t="shared" si="376"/>
        <v> </v>
      </c>
      <c r="CO163" s="409" t="str">
        <f t="shared" si="377"/>
        <v> </v>
      </c>
      <c r="CP163" s="409" t="str">
        <f t="shared" si="378"/>
        <v> </v>
      </c>
      <c r="CQ163" s="409" t="str">
        <f t="shared" si="379"/>
        <v> </v>
      </c>
      <c r="CR163" s="409" t="str">
        <f t="shared" si="380"/>
        <v>DEV,</v>
      </c>
      <c r="CS163" s="409"/>
      <c r="CT163" s="409">
        <f t="shared" si="354"/>
        <v>0</v>
      </c>
      <c r="CU163" s="409">
        <f t="shared" si="355"/>
        <v>156</v>
      </c>
      <c r="CV163" s="372" t="str">
        <f t="shared" si="356"/>
        <v>24IT0159</v>
      </c>
      <c r="CW163" s="432" t="str">
        <f t="shared" si="357"/>
        <v>SOWMYA DAMODARAN J</v>
      </c>
      <c r="CX163" s="433" t="str">
        <f t="shared" si="307"/>
        <v>       DEV,</v>
      </c>
      <c r="CY163" s="409">
        <f t="shared" si="358"/>
        <v>0</v>
      </c>
      <c r="CZ163" s="7"/>
      <c r="DA163" s="409" t="str">
        <f t="shared" si="359"/>
        <v>#</v>
      </c>
      <c r="DB163" s="409">
        <f t="shared" si="360"/>
        <v>0</v>
      </c>
      <c r="DC163" s="7"/>
      <c r="DD163" s="7"/>
      <c r="DE163" s="7"/>
    </row>
    <row r="164" ht="24.75" customHeight="1" spans="1:109">
      <c r="A164" s="413">
        <v>157</v>
      </c>
      <c r="B164" s="790" t="s">
        <v>379</v>
      </c>
      <c r="C164" s="791" t="s">
        <v>380</v>
      </c>
      <c r="D164" s="787" t="s">
        <v>42</v>
      </c>
      <c r="E164" s="787" t="s">
        <v>55</v>
      </c>
      <c r="F164" s="802"/>
      <c r="G164" s="792" t="s">
        <v>58</v>
      </c>
      <c r="H164" s="793" t="s">
        <v>61</v>
      </c>
      <c r="I164" s="793" t="s">
        <v>58</v>
      </c>
      <c r="J164" s="793" t="s">
        <v>58</v>
      </c>
      <c r="K164" s="793" t="s">
        <v>60</v>
      </c>
      <c r="L164" s="793" t="s">
        <v>60</v>
      </c>
      <c r="M164" s="793" t="s">
        <v>58</v>
      </c>
      <c r="N164" s="807" t="s">
        <v>60</v>
      </c>
      <c r="O164" s="804">
        <f t="shared" si="361"/>
        <v>0</v>
      </c>
      <c r="P164" s="421"/>
      <c r="Q164" s="423">
        <f t="shared" si="308"/>
        <v>23</v>
      </c>
      <c r="R164" s="797">
        <v>9.28</v>
      </c>
      <c r="S164" s="425"/>
      <c r="T164" s="426"/>
      <c r="U164" s="427"/>
      <c r="V164" s="428" t="s">
        <v>62</v>
      </c>
      <c r="W164" s="429">
        <f t="shared" si="362"/>
        <v>10</v>
      </c>
      <c r="X164" s="429">
        <f t="shared" si="363"/>
        <v>8</v>
      </c>
      <c r="Y164" s="429">
        <f t="shared" si="364"/>
        <v>10</v>
      </c>
      <c r="Z164" s="429">
        <f t="shared" si="365"/>
        <v>10</v>
      </c>
      <c r="AA164" s="429">
        <f t="shared" si="366"/>
        <v>9</v>
      </c>
      <c r="AB164" s="429">
        <f t="shared" si="367"/>
        <v>9</v>
      </c>
      <c r="AC164" s="429">
        <f t="shared" si="368"/>
        <v>10</v>
      </c>
      <c r="AD164" s="429">
        <f t="shared" si="369"/>
        <v>9</v>
      </c>
      <c r="AE164" s="429"/>
      <c r="AF164" s="429"/>
      <c r="AG164" s="430">
        <f t="shared" si="370"/>
        <v>215</v>
      </c>
      <c r="AH164" s="430">
        <f t="shared" si="371"/>
        <v>23</v>
      </c>
      <c r="AI164" s="431">
        <f t="shared" si="309"/>
        <v>9.34782608695652</v>
      </c>
      <c r="AJ164" s="408" t="str">
        <f t="shared" si="372"/>
        <v>P</v>
      </c>
      <c r="AK164" s="408">
        <f t="shared" si="310"/>
        <v>0</v>
      </c>
      <c r="AL164" s="408">
        <f t="shared" si="311"/>
        <v>0</v>
      </c>
      <c r="AM164" s="408">
        <f t="shared" si="312"/>
        <v>0</v>
      </c>
      <c r="AN164" s="408">
        <f t="shared" si="313"/>
        <v>0</v>
      </c>
      <c r="AO164" s="408">
        <f t="shared" si="314"/>
        <v>0</v>
      </c>
      <c r="AP164" s="408">
        <f t="shared" si="315"/>
        <v>0</v>
      </c>
      <c r="AQ164" s="408">
        <f t="shared" si="316"/>
        <v>1</v>
      </c>
      <c r="AR164" s="6"/>
      <c r="AS164" s="408">
        <f t="shared" si="317"/>
        <v>0</v>
      </c>
      <c r="AT164" s="408">
        <f t="shared" si="318"/>
        <v>0</v>
      </c>
      <c r="AU164" s="408">
        <f t="shared" si="319"/>
        <v>0</v>
      </c>
      <c r="AV164" s="408">
        <f t="shared" si="320"/>
        <v>0</v>
      </c>
      <c r="AW164" s="408">
        <f t="shared" si="321"/>
        <v>0</v>
      </c>
      <c r="AX164" s="408">
        <f t="shared" si="322"/>
        <v>0</v>
      </c>
      <c r="AY164" s="408" t="str">
        <f t="shared" si="323"/>
        <v>P</v>
      </c>
      <c r="AZ164" s="409" t="str">
        <f t="shared" si="324"/>
        <v>DF</v>
      </c>
      <c r="BA164" s="409" t="str">
        <f t="shared" si="325"/>
        <v>DFT</v>
      </c>
      <c r="BB164" s="409" t="str">
        <f t="shared" si="326"/>
        <v>#</v>
      </c>
      <c r="BC164" s="409" t="str">
        <f t="shared" si="327"/>
        <v>#</v>
      </c>
      <c r="BD164" s="409" t="str">
        <f t="shared" si="328"/>
        <v>#</v>
      </c>
      <c r="BE164" s="409" t="str">
        <f t="shared" si="329"/>
        <v>P</v>
      </c>
      <c r="BF164" s="409"/>
      <c r="BG164" s="409" t="str">
        <f t="shared" si="330"/>
        <v>#</v>
      </c>
      <c r="BH164" s="409" t="str">
        <f t="shared" si="331"/>
        <v>#</v>
      </c>
      <c r="BI164" s="409" t="str">
        <f t="shared" si="332"/>
        <v>#</v>
      </c>
      <c r="BJ164" s="409">
        <f t="shared" si="333"/>
        <v>0</v>
      </c>
      <c r="BK164" s="409" t="str">
        <f t="shared" si="334"/>
        <v>#</v>
      </c>
      <c r="BL164" s="409">
        <f t="shared" si="335"/>
        <v>0</v>
      </c>
      <c r="BM164" s="7"/>
      <c r="BN164" s="7"/>
      <c r="BO164" s="7"/>
      <c r="BP164" s="409" t="str">
        <f t="shared" si="336"/>
        <v>#</v>
      </c>
      <c r="BQ164" s="409" t="str">
        <f t="shared" si="337"/>
        <v>#</v>
      </c>
      <c r="BR164" s="409" t="str">
        <f t="shared" si="338"/>
        <v>#</v>
      </c>
      <c r="BS164" s="409" t="str">
        <f t="shared" si="339"/>
        <v>P</v>
      </c>
      <c r="BT164" s="409" t="str">
        <f t="shared" si="340"/>
        <v>#</v>
      </c>
      <c r="BU164" s="409" t="str">
        <f t="shared" si="341"/>
        <v>#</v>
      </c>
      <c r="BV164" s="409" t="str">
        <f t="shared" si="342"/>
        <v>#</v>
      </c>
      <c r="BW164" s="409" t="str">
        <f t="shared" si="343"/>
        <v>#</v>
      </c>
      <c r="BX164" s="409"/>
      <c r="BY164" s="409" t="str">
        <f t="shared" si="344"/>
        <v>#</v>
      </c>
      <c r="BZ164" s="409" t="str">
        <f t="shared" si="345"/>
        <v>#</v>
      </c>
      <c r="CA164" s="409" t="str">
        <f t="shared" si="346"/>
        <v>#</v>
      </c>
      <c r="CB164" s="409">
        <f t="shared" si="347"/>
        <v>0</v>
      </c>
      <c r="CC164" s="409" t="str">
        <f t="shared" si="348"/>
        <v>#</v>
      </c>
      <c r="CD164" s="409" t="str">
        <f t="shared" si="349"/>
        <v>#</v>
      </c>
      <c r="CE164" s="409" t="str">
        <f t="shared" si="350"/>
        <v>#</v>
      </c>
      <c r="CF164" s="409" t="str">
        <f t="shared" si="351"/>
        <v>#</v>
      </c>
      <c r="CG164" s="409" t="str">
        <f t="shared" si="352"/>
        <v>#</v>
      </c>
      <c r="CH164" s="409">
        <f t="shared" si="353"/>
        <v>0</v>
      </c>
      <c r="CI164" s="7"/>
      <c r="CJ164" s="7"/>
      <c r="CK164" s="409" t="str">
        <f t="shared" si="373"/>
        <v> </v>
      </c>
      <c r="CL164" s="409" t="str">
        <f t="shared" si="374"/>
        <v> </v>
      </c>
      <c r="CM164" s="409" t="str">
        <f t="shared" si="375"/>
        <v> </v>
      </c>
      <c r="CN164" s="409" t="str">
        <f t="shared" si="376"/>
        <v> </v>
      </c>
      <c r="CO164" s="409" t="str">
        <f t="shared" si="377"/>
        <v> </v>
      </c>
      <c r="CP164" s="409" t="str">
        <f t="shared" si="378"/>
        <v> </v>
      </c>
      <c r="CQ164" s="409" t="str">
        <f t="shared" si="379"/>
        <v> </v>
      </c>
      <c r="CR164" s="409" t="str">
        <f t="shared" si="380"/>
        <v> </v>
      </c>
      <c r="CS164" s="409"/>
      <c r="CT164" s="409">
        <f t="shared" si="354"/>
        <v>0</v>
      </c>
      <c r="CU164" s="409">
        <f t="shared" si="355"/>
        <v>157</v>
      </c>
      <c r="CV164" s="372" t="str">
        <f t="shared" si="356"/>
        <v>24IT0160</v>
      </c>
      <c r="CW164" s="432" t="str">
        <f t="shared" si="357"/>
        <v>SREYA S</v>
      </c>
      <c r="CX164" s="433" t="str">
        <f t="shared" si="307"/>
        <v>        </v>
      </c>
      <c r="CY164" s="409">
        <f t="shared" si="358"/>
        <v>0</v>
      </c>
      <c r="CZ164" s="7"/>
      <c r="DA164" s="409" t="str">
        <f t="shared" si="359"/>
        <v>#</v>
      </c>
      <c r="DB164" s="409">
        <f t="shared" si="360"/>
        <v>0</v>
      </c>
      <c r="DC164" s="7"/>
      <c r="DD164" s="7"/>
      <c r="DE164" s="7"/>
    </row>
    <row r="165" ht="24.75" customHeight="1" spans="1:109">
      <c r="A165" s="413">
        <v>158</v>
      </c>
      <c r="B165" s="790" t="s">
        <v>381</v>
      </c>
      <c r="C165" s="791" t="s">
        <v>382</v>
      </c>
      <c r="D165" s="787" t="s">
        <v>41</v>
      </c>
      <c r="E165" s="787" t="s">
        <v>54</v>
      </c>
      <c r="F165" s="802"/>
      <c r="G165" s="792" t="s">
        <v>58</v>
      </c>
      <c r="H165" s="793" t="s">
        <v>61</v>
      </c>
      <c r="I165" s="793" t="s">
        <v>58</v>
      </c>
      <c r="J165" s="793" t="s">
        <v>58</v>
      </c>
      <c r="K165" s="793" t="s">
        <v>60</v>
      </c>
      <c r="L165" s="793" t="s">
        <v>61</v>
      </c>
      <c r="M165" s="793" t="s">
        <v>58</v>
      </c>
      <c r="N165" s="807" t="s">
        <v>59</v>
      </c>
      <c r="O165" s="804">
        <f t="shared" si="361"/>
        <v>0</v>
      </c>
      <c r="P165" s="421"/>
      <c r="Q165" s="423">
        <f t="shared" si="308"/>
        <v>23</v>
      </c>
      <c r="R165" s="795">
        <v>8.8</v>
      </c>
      <c r="S165" s="425"/>
      <c r="T165" s="426"/>
      <c r="U165" s="427"/>
      <c r="V165" s="428" t="s">
        <v>62</v>
      </c>
      <c r="W165" s="429">
        <f t="shared" si="362"/>
        <v>10</v>
      </c>
      <c r="X165" s="429">
        <f t="shared" si="363"/>
        <v>8</v>
      </c>
      <c r="Y165" s="429">
        <f t="shared" si="364"/>
        <v>10</v>
      </c>
      <c r="Z165" s="429">
        <f t="shared" si="365"/>
        <v>10</v>
      </c>
      <c r="AA165" s="429">
        <f t="shared" si="366"/>
        <v>9</v>
      </c>
      <c r="AB165" s="429">
        <f t="shared" si="367"/>
        <v>8</v>
      </c>
      <c r="AC165" s="429">
        <f t="shared" si="368"/>
        <v>10</v>
      </c>
      <c r="AD165" s="429">
        <f t="shared" si="369"/>
        <v>7</v>
      </c>
      <c r="AE165" s="429"/>
      <c r="AF165" s="429"/>
      <c r="AG165" s="430">
        <f t="shared" si="370"/>
        <v>208</v>
      </c>
      <c r="AH165" s="430">
        <f t="shared" si="371"/>
        <v>23</v>
      </c>
      <c r="AI165" s="431">
        <f t="shared" si="309"/>
        <v>9.04347826086956</v>
      </c>
      <c r="AJ165" s="408" t="str">
        <f t="shared" si="372"/>
        <v>P</v>
      </c>
      <c r="AK165" s="408">
        <f t="shared" si="310"/>
        <v>0</v>
      </c>
      <c r="AL165" s="408">
        <f t="shared" si="311"/>
        <v>0</v>
      </c>
      <c r="AM165" s="408">
        <f t="shared" si="312"/>
        <v>0</v>
      </c>
      <c r="AN165" s="408">
        <f t="shared" si="313"/>
        <v>0</v>
      </c>
      <c r="AO165" s="408">
        <f t="shared" si="314"/>
        <v>0</v>
      </c>
      <c r="AP165" s="408">
        <f t="shared" si="315"/>
        <v>0</v>
      </c>
      <c r="AQ165" s="408">
        <f t="shared" si="316"/>
        <v>1</v>
      </c>
      <c r="AR165" s="6"/>
      <c r="AS165" s="408">
        <f t="shared" si="317"/>
        <v>0</v>
      </c>
      <c r="AT165" s="408">
        <f t="shared" si="318"/>
        <v>0</v>
      </c>
      <c r="AU165" s="408">
        <f t="shared" si="319"/>
        <v>0</v>
      </c>
      <c r="AV165" s="408">
        <f t="shared" si="320"/>
        <v>0</v>
      </c>
      <c r="AW165" s="408">
        <f t="shared" si="321"/>
        <v>0</v>
      </c>
      <c r="AX165" s="408">
        <f t="shared" si="322"/>
        <v>0</v>
      </c>
      <c r="AY165" s="408" t="str">
        <f t="shared" si="323"/>
        <v>P</v>
      </c>
      <c r="AZ165" s="409" t="str">
        <f t="shared" si="324"/>
        <v>HM</v>
      </c>
      <c r="BA165" s="409" t="str">
        <f t="shared" si="325"/>
        <v>HMT</v>
      </c>
      <c r="BB165" s="409" t="str">
        <f t="shared" si="326"/>
        <v>P</v>
      </c>
      <c r="BC165" s="409" t="str">
        <f t="shared" si="327"/>
        <v>#</v>
      </c>
      <c r="BD165" s="409" t="str">
        <f t="shared" si="328"/>
        <v>#</v>
      </c>
      <c r="BE165" s="409" t="str">
        <f t="shared" si="329"/>
        <v>#</v>
      </c>
      <c r="BF165" s="409"/>
      <c r="BG165" s="409">
        <f t="shared" si="330"/>
        <v>0</v>
      </c>
      <c r="BH165" s="409" t="str">
        <f t="shared" si="331"/>
        <v>#</v>
      </c>
      <c r="BI165" s="409" t="str">
        <f t="shared" si="332"/>
        <v>#</v>
      </c>
      <c r="BJ165" s="409" t="str">
        <f t="shared" si="333"/>
        <v>#</v>
      </c>
      <c r="BK165" s="409">
        <f t="shared" si="334"/>
        <v>0</v>
      </c>
      <c r="BL165" s="409" t="str">
        <f t="shared" si="335"/>
        <v>#</v>
      </c>
      <c r="BM165" s="7"/>
      <c r="BN165" s="7"/>
      <c r="BO165" s="7"/>
      <c r="BP165" s="409" t="str">
        <f t="shared" si="336"/>
        <v>P</v>
      </c>
      <c r="BQ165" s="409" t="str">
        <f t="shared" si="337"/>
        <v>#</v>
      </c>
      <c r="BR165" s="409" t="str">
        <f t="shared" si="338"/>
        <v>#</v>
      </c>
      <c r="BS165" s="409" t="str">
        <f t="shared" si="339"/>
        <v>#</v>
      </c>
      <c r="BT165" s="409" t="str">
        <f t="shared" si="340"/>
        <v>#</v>
      </c>
      <c r="BU165" s="409" t="str">
        <f t="shared" si="341"/>
        <v>#</v>
      </c>
      <c r="BV165" s="409" t="str">
        <f t="shared" si="342"/>
        <v>#</v>
      </c>
      <c r="BW165" s="409" t="str">
        <f t="shared" si="343"/>
        <v>#</v>
      </c>
      <c r="BX165" s="409"/>
      <c r="BY165" s="409">
        <f t="shared" si="344"/>
        <v>0</v>
      </c>
      <c r="BZ165" s="409" t="str">
        <f t="shared" si="345"/>
        <v>#</v>
      </c>
      <c r="CA165" s="409" t="str">
        <f t="shared" si="346"/>
        <v>#</v>
      </c>
      <c r="CB165" s="409" t="str">
        <f t="shared" si="347"/>
        <v>#</v>
      </c>
      <c r="CC165" s="409" t="str">
        <f t="shared" si="348"/>
        <v>#</v>
      </c>
      <c r="CD165" s="409" t="str">
        <f t="shared" si="349"/>
        <v>#</v>
      </c>
      <c r="CE165" s="409" t="str">
        <f t="shared" si="350"/>
        <v>#</v>
      </c>
      <c r="CF165" s="409" t="str">
        <f t="shared" si="351"/>
        <v>#</v>
      </c>
      <c r="CG165" s="409">
        <f t="shared" si="352"/>
        <v>0</v>
      </c>
      <c r="CH165" s="409" t="str">
        <f t="shared" si="353"/>
        <v>#</v>
      </c>
      <c r="CI165" s="7"/>
      <c r="CJ165" s="7"/>
      <c r="CK165" s="409" t="str">
        <f t="shared" si="373"/>
        <v> </v>
      </c>
      <c r="CL165" s="409" t="str">
        <f t="shared" si="374"/>
        <v> </v>
      </c>
      <c r="CM165" s="409" t="str">
        <f t="shared" si="375"/>
        <v> </v>
      </c>
      <c r="CN165" s="409" t="str">
        <f t="shared" si="376"/>
        <v> </v>
      </c>
      <c r="CO165" s="409" t="str">
        <f t="shared" si="377"/>
        <v> </v>
      </c>
      <c r="CP165" s="409" t="str">
        <f t="shared" si="378"/>
        <v> </v>
      </c>
      <c r="CQ165" s="409" t="str">
        <f t="shared" si="379"/>
        <v> </v>
      </c>
      <c r="CR165" s="409" t="str">
        <f t="shared" si="380"/>
        <v> </v>
      </c>
      <c r="CS165" s="409"/>
      <c r="CT165" s="409">
        <f t="shared" si="354"/>
        <v>0</v>
      </c>
      <c r="CU165" s="409">
        <f t="shared" si="355"/>
        <v>158</v>
      </c>
      <c r="CV165" s="372" t="str">
        <f t="shared" si="356"/>
        <v>24IT0161</v>
      </c>
      <c r="CW165" s="432" t="str">
        <f t="shared" si="357"/>
        <v>SRI HARSHAVARTH M</v>
      </c>
      <c r="CX165" s="433" t="str">
        <f t="shared" si="307"/>
        <v>        </v>
      </c>
      <c r="CY165" s="409">
        <f t="shared" si="358"/>
        <v>0</v>
      </c>
      <c r="CZ165" s="7"/>
      <c r="DA165" s="409">
        <f t="shared" si="359"/>
        <v>0</v>
      </c>
      <c r="DB165" s="409" t="str">
        <f t="shared" si="360"/>
        <v>#</v>
      </c>
      <c r="DC165" s="7"/>
      <c r="DD165" s="7"/>
      <c r="DE165" s="7"/>
    </row>
    <row r="166" ht="24.75" customHeight="1" spans="1:109">
      <c r="A166" s="413">
        <v>159</v>
      </c>
      <c r="B166" s="790" t="s">
        <v>383</v>
      </c>
      <c r="C166" s="791" t="s">
        <v>384</v>
      </c>
      <c r="D166" s="798" t="s">
        <v>41</v>
      </c>
      <c r="E166" s="798" t="s">
        <v>54</v>
      </c>
      <c r="F166" s="802"/>
      <c r="G166" s="792" t="s">
        <v>58</v>
      </c>
      <c r="H166" s="793" t="s">
        <v>69</v>
      </c>
      <c r="I166" s="793" t="s">
        <v>59</v>
      </c>
      <c r="J166" s="793" t="s">
        <v>60</v>
      </c>
      <c r="K166" s="793" t="s">
        <v>59</v>
      </c>
      <c r="L166" s="793" t="s">
        <v>59</v>
      </c>
      <c r="M166" s="793" t="s">
        <v>58</v>
      </c>
      <c r="N166" s="812" t="s">
        <v>77</v>
      </c>
      <c r="O166" s="804">
        <f t="shared" si="361"/>
        <v>0</v>
      </c>
      <c r="P166" s="421"/>
      <c r="Q166" s="423">
        <f t="shared" si="308"/>
        <v>20</v>
      </c>
      <c r="R166" s="794">
        <v>7.52</v>
      </c>
      <c r="S166" s="425"/>
      <c r="T166" s="426"/>
      <c r="U166" s="427"/>
      <c r="V166" s="428" t="s">
        <v>62</v>
      </c>
      <c r="W166" s="429">
        <f t="shared" si="362"/>
        <v>10</v>
      </c>
      <c r="X166" s="429">
        <f t="shared" si="363"/>
        <v>6</v>
      </c>
      <c r="Y166" s="429">
        <f t="shared" si="364"/>
        <v>7</v>
      </c>
      <c r="Z166" s="429">
        <f t="shared" si="365"/>
        <v>9</v>
      </c>
      <c r="AA166" s="429">
        <f t="shared" si="366"/>
        <v>7</v>
      </c>
      <c r="AB166" s="429">
        <f t="shared" si="367"/>
        <v>7</v>
      </c>
      <c r="AC166" s="429">
        <f t="shared" si="368"/>
        <v>10</v>
      </c>
      <c r="AD166" s="429">
        <f t="shared" si="369"/>
        <v>0</v>
      </c>
      <c r="AE166" s="429"/>
      <c r="AF166" s="429"/>
      <c r="AG166" s="430">
        <f t="shared" si="370"/>
        <v>156</v>
      </c>
      <c r="AH166" s="430">
        <f t="shared" si="371"/>
        <v>20</v>
      </c>
      <c r="AI166" s="431">
        <f t="shared" si="309"/>
        <v>7.8</v>
      </c>
      <c r="AJ166" s="408" t="str">
        <f t="shared" si="372"/>
        <v>F</v>
      </c>
      <c r="AK166" s="408">
        <f t="shared" si="310"/>
        <v>0</v>
      </c>
      <c r="AL166" s="408">
        <f t="shared" si="311"/>
        <v>0</v>
      </c>
      <c r="AM166" s="408">
        <f t="shared" si="312"/>
        <v>0</v>
      </c>
      <c r="AN166" s="408">
        <f t="shared" si="313"/>
        <v>0</v>
      </c>
      <c r="AO166" s="408">
        <f t="shared" si="314"/>
        <v>0</v>
      </c>
      <c r="AP166" s="408">
        <f t="shared" si="315"/>
        <v>0</v>
      </c>
      <c r="AQ166" s="408">
        <f t="shared" si="316"/>
        <v>1</v>
      </c>
      <c r="AR166" s="6"/>
      <c r="AS166" s="408">
        <f t="shared" si="317"/>
        <v>0</v>
      </c>
      <c r="AT166" s="408">
        <f t="shared" si="318"/>
        <v>0</v>
      </c>
      <c r="AU166" s="408">
        <f t="shared" si="319"/>
        <v>0</v>
      </c>
      <c r="AV166" s="408">
        <f t="shared" si="320"/>
        <v>0</v>
      </c>
      <c r="AW166" s="408">
        <f t="shared" si="321"/>
        <v>0</v>
      </c>
      <c r="AX166" s="408">
        <f t="shared" si="322"/>
        <v>0</v>
      </c>
      <c r="AY166" s="408" t="str">
        <f t="shared" si="323"/>
        <v>F</v>
      </c>
      <c r="AZ166" s="409" t="str">
        <f t="shared" si="324"/>
        <v>HM</v>
      </c>
      <c r="BA166" s="409" t="str">
        <f t="shared" si="325"/>
        <v>HMT</v>
      </c>
      <c r="BB166" s="409" t="str">
        <f t="shared" si="326"/>
        <v>F</v>
      </c>
      <c r="BC166" s="409" t="str">
        <f t="shared" si="327"/>
        <v>#</v>
      </c>
      <c r="BD166" s="409" t="str">
        <f t="shared" si="328"/>
        <v>#</v>
      </c>
      <c r="BE166" s="409" t="str">
        <f t="shared" si="329"/>
        <v>#</v>
      </c>
      <c r="BF166" s="409"/>
      <c r="BG166" s="409">
        <f t="shared" si="330"/>
        <v>0</v>
      </c>
      <c r="BH166" s="409" t="str">
        <f t="shared" si="331"/>
        <v>#</v>
      </c>
      <c r="BI166" s="409" t="str">
        <f t="shared" si="332"/>
        <v>#</v>
      </c>
      <c r="BJ166" s="409" t="str">
        <f t="shared" si="333"/>
        <v>#</v>
      </c>
      <c r="BK166" s="409">
        <f t="shared" si="334"/>
        <v>0</v>
      </c>
      <c r="BL166" s="409" t="str">
        <f t="shared" si="335"/>
        <v>#</v>
      </c>
      <c r="BM166" s="7"/>
      <c r="BN166" s="7"/>
      <c r="BO166" s="7"/>
      <c r="BP166" s="409" t="str">
        <f t="shared" si="336"/>
        <v>F</v>
      </c>
      <c r="BQ166" s="409" t="str">
        <f t="shared" si="337"/>
        <v>#</v>
      </c>
      <c r="BR166" s="409" t="str">
        <f t="shared" si="338"/>
        <v>#</v>
      </c>
      <c r="BS166" s="409" t="str">
        <f t="shared" si="339"/>
        <v>#</v>
      </c>
      <c r="BT166" s="409" t="str">
        <f t="shared" si="340"/>
        <v>#</v>
      </c>
      <c r="BU166" s="409" t="str">
        <f t="shared" si="341"/>
        <v>#</v>
      </c>
      <c r="BV166" s="409" t="str">
        <f t="shared" si="342"/>
        <v>#</v>
      </c>
      <c r="BW166" s="409" t="str">
        <f t="shared" si="343"/>
        <v>#</v>
      </c>
      <c r="BX166" s="409"/>
      <c r="BY166" s="409">
        <f t="shared" si="344"/>
        <v>0</v>
      </c>
      <c r="BZ166" s="409" t="str">
        <f t="shared" si="345"/>
        <v>#</v>
      </c>
      <c r="CA166" s="409" t="str">
        <f t="shared" si="346"/>
        <v>#</v>
      </c>
      <c r="CB166" s="409" t="str">
        <f t="shared" si="347"/>
        <v>#</v>
      </c>
      <c r="CC166" s="409" t="str">
        <f t="shared" si="348"/>
        <v>#</v>
      </c>
      <c r="CD166" s="409" t="str">
        <f t="shared" si="349"/>
        <v>#</v>
      </c>
      <c r="CE166" s="409" t="str">
        <f t="shared" si="350"/>
        <v>#</v>
      </c>
      <c r="CF166" s="409" t="str">
        <f t="shared" si="351"/>
        <v>#</v>
      </c>
      <c r="CG166" s="409">
        <f t="shared" si="352"/>
        <v>0</v>
      </c>
      <c r="CH166" s="409" t="str">
        <f t="shared" si="353"/>
        <v>#</v>
      </c>
      <c r="CI166" s="7"/>
      <c r="CJ166" s="7"/>
      <c r="CK166" s="409" t="str">
        <f t="shared" si="373"/>
        <v> </v>
      </c>
      <c r="CL166" s="409" t="str">
        <f t="shared" si="374"/>
        <v> </v>
      </c>
      <c r="CM166" s="409" t="str">
        <f t="shared" si="375"/>
        <v> </v>
      </c>
      <c r="CN166" s="409" t="str">
        <f t="shared" si="376"/>
        <v> </v>
      </c>
      <c r="CO166" s="409" t="str">
        <f t="shared" si="377"/>
        <v> </v>
      </c>
      <c r="CP166" s="409" t="str">
        <f t="shared" si="378"/>
        <v> </v>
      </c>
      <c r="CQ166" s="409" t="str">
        <f t="shared" si="379"/>
        <v> </v>
      </c>
      <c r="CR166" s="409" t="str">
        <f t="shared" si="380"/>
        <v>DEV,</v>
      </c>
      <c r="CS166" s="409"/>
      <c r="CT166" s="409">
        <f t="shared" si="354"/>
        <v>0</v>
      </c>
      <c r="CU166" s="409">
        <f t="shared" si="355"/>
        <v>159</v>
      </c>
      <c r="CV166" s="372" t="str">
        <f t="shared" si="356"/>
        <v>24IT0162</v>
      </c>
      <c r="CW166" s="432" t="str">
        <f t="shared" si="357"/>
        <v>SRI PRANAV S</v>
      </c>
      <c r="CX166" s="433" t="str">
        <f t="shared" ref="CX166:CX200" si="381">CONCATENATE(CK166,CL166,CM166,CN166,CO166,CP166,CQ166,CR166)</f>
        <v>       DEV,</v>
      </c>
      <c r="CY166" s="409">
        <f t="shared" si="358"/>
        <v>0</v>
      </c>
      <c r="CZ166" s="7"/>
      <c r="DA166" s="409">
        <f t="shared" si="359"/>
        <v>0</v>
      </c>
      <c r="DB166" s="409" t="str">
        <f t="shared" si="360"/>
        <v>#</v>
      </c>
      <c r="DC166" s="7"/>
      <c r="DD166" s="7"/>
      <c r="DE166" s="7"/>
    </row>
    <row r="167" ht="24.75" customHeight="1" spans="1:109">
      <c r="A167" s="413">
        <v>160</v>
      </c>
      <c r="B167" s="790" t="s">
        <v>385</v>
      </c>
      <c r="C167" s="791" t="s">
        <v>386</v>
      </c>
      <c r="D167" s="799" t="s">
        <v>41</v>
      </c>
      <c r="E167" s="799" t="s">
        <v>55</v>
      </c>
      <c r="F167" s="802"/>
      <c r="G167" s="792" t="s">
        <v>231</v>
      </c>
      <c r="H167" s="793" t="s">
        <v>231</v>
      </c>
      <c r="I167" s="793" t="s">
        <v>231</v>
      </c>
      <c r="J167" s="793" t="s">
        <v>231</v>
      </c>
      <c r="K167" s="793" t="s">
        <v>231</v>
      </c>
      <c r="L167" s="793" t="s">
        <v>231</v>
      </c>
      <c r="M167" s="793" t="s">
        <v>231</v>
      </c>
      <c r="N167" s="807" t="s">
        <v>231</v>
      </c>
      <c r="O167" s="804">
        <f t="shared" si="361"/>
        <v>0</v>
      </c>
      <c r="P167" s="421"/>
      <c r="Q167" s="423">
        <f t="shared" si="308"/>
        <v>0</v>
      </c>
      <c r="R167" s="794">
        <v>6.43</v>
      </c>
      <c r="S167" s="425"/>
      <c r="T167" s="426"/>
      <c r="U167" s="427"/>
      <c r="V167" s="428" t="s">
        <v>62</v>
      </c>
      <c r="W167" s="429">
        <f t="shared" si="362"/>
        <v>0</v>
      </c>
      <c r="X167" s="429">
        <f t="shared" si="363"/>
        <v>0</v>
      </c>
      <c r="Y167" s="429">
        <f t="shared" si="364"/>
        <v>0</v>
      </c>
      <c r="Z167" s="429">
        <f t="shared" si="365"/>
        <v>0</v>
      </c>
      <c r="AA167" s="429">
        <f t="shared" si="366"/>
        <v>0</v>
      </c>
      <c r="AB167" s="429">
        <f t="shared" si="367"/>
        <v>0</v>
      </c>
      <c r="AC167" s="429">
        <f t="shared" si="368"/>
        <v>0</v>
      </c>
      <c r="AD167" s="429">
        <f t="shared" si="369"/>
        <v>0</v>
      </c>
      <c r="AE167" s="429"/>
      <c r="AF167" s="429"/>
      <c r="AG167" s="430">
        <f t="shared" si="370"/>
        <v>0</v>
      </c>
      <c r="AH167" s="430">
        <f t="shared" si="371"/>
        <v>0</v>
      </c>
      <c r="AI167" s="431">
        <f t="shared" si="309"/>
        <v>0</v>
      </c>
      <c r="AJ167" s="408" t="str">
        <f t="shared" si="372"/>
        <v>F</v>
      </c>
      <c r="AK167" s="408">
        <f t="shared" si="310"/>
        <v>0</v>
      </c>
      <c r="AL167" s="408">
        <f t="shared" si="311"/>
        <v>0</v>
      </c>
      <c r="AM167" s="408">
        <f t="shared" si="312"/>
        <v>0</v>
      </c>
      <c r="AN167" s="408">
        <f t="shared" si="313"/>
        <v>0</v>
      </c>
      <c r="AO167" s="408">
        <f t="shared" si="314"/>
        <v>0</v>
      </c>
      <c r="AP167" s="408">
        <f t="shared" si="315"/>
        <v>0</v>
      </c>
      <c r="AQ167" s="408">
        <f t="shared" si="316"/>
        <v>1</v>
      </c>
      <c r="AR167" s="6"/>
      <c r="AS167" s="408">
        <f t="shared" si="317"/>
        <v>0</v>
      </c>
      <c r="AT167" s="408">
        <f t="shared" si="318"/>
        <v>0</v>
      </c>
      <c r="AU167" s="408">
        <f t="shared" si="319"/>
        <v>0</v>
      </c>
      <c r="AV167" s="408">
        <f t="shared" si="320"/>
        <v>0</v>
      </c>
      <c r="AW167" s="408">
        <f t="shared" si="321"/>
        <v>0</v>
      </c>
      <c r="AX167" s="408">
        <f t="shared" si="322"/>
        <v>0</v>
      </c>
      <c r="AY167" s="408" t="str">
        <f t="shared" si="323"/>
        <v>F</v>
      </c>
      <c r="AZ167" s="409" t="str">
        <f t="shared" si="324"/>
        <v>DM</v>
      </c>
      <c r="BA167" s="409" t="str">
        <f t="shared" si="325"/>
        <v>DMT</v>
      </c>
      <c r="BB167" s="409" t="str">
        <f t="shared" si="326"/>
        <v>#</v>
      </c>
      <c r="BC167" s="409" t="str">
        <f t="shared" si="327"/>
        <v>#</v>
      </c>
      <c r="BD167" s="409" t="str">
        <f t="shared" si="328"/>
        <v>F</v>
      </c>
      <c r="BE167" s="409" t="str">
        <f t="shared" si="329"/>
        <v>#</v>
      </c>
      <c r="BF167" s="409"/>
      <c r="BG167" s="409" t="str">
        <f t="shared" si="330"/>
        <v>#</v>
      </c>
      <c r="BH167" s="409" t="str">
        <f t="shared" si="331"/>
        <v>#</v>
      </c>
      <c r="BI167" s="409">
        <f t="shared" si="332"/>
        <v>0</v>
      </c>
      <c r="BJ167" s="409" t="str">
        <f t="shared" si="333"/>
        <v>#</v>
      </c>
      <c r="BK167" s="409">
        <f t="shared" si="334"/>
        <v>0</v>
      </c>
      <c r="BL167" s="409" t="str">
        <f t="shared" si="335"/>
        <v>#</v>
      </c>
      <c r="BM167" s="7"/>
      <c r="BN167" s="7"/>
      <c r="BO167" s="7"/>
      <c r="BP167" s="409" t="str">
        <f t="shared" si="336"/>
        <v>#</v>
      </c>
      <c r="BQ167" s="409" t="str">
        <f t="shared" si="337"/>
        <v>#</v>
      </c>
      <c r="BR167" s="409" t="str">
        <f t="shared" si="338"/>
        <v>F</v>
      </c>
      <c r="BS167" s="409" t="str">
        <f t="shared" si="339"/>
        <v>#</v>
      </c>
      <c r="BT167" s="409" t="str">
        <f t="shared" si="340"/>
        <v>#</v>
      </c>
      <c r="BU167" s="409" t="str">
        <f t="shared" si="341"/>
        <v>#</v>
      </c>
      <c r="BV167" s="409" t="str">
        <f t="shared" si="342"/>
        <v>#</v>
      </c>
      <c r="BW167" s="409" t="str">
        <f t="shared" si="343"/>
        <v>#</v>
      </c>
      <c r="BX167" s="409"/>
      <c r="BY167" s="409" t="str">
        <f t="shared" si="344"/>
        <v>#</v>
      </c>
      <c r="BZ167" s="409" t="str">
        <f t="shared" si="345"/>
        <v>#</v>
      </c>
      <c r="CA167" s="409">
        <f t="shared" si="346"/>
        <v>0</v>
      </c>
      <c r="CB167" s="409" t="str">
        <f t="shared" si="347"/>
        <v>#</v>
      </c>
      <c r="CC167" s="409" t="str">
        <f t="shared" si="348"/>
        <v>#</v>
      </c>
      <c r="CD167" s="409" t="str">
        <f t="shared" si="349"/>
        <v>#</v>
      </c>
      <c r="CE167" s="409" t="str">
        <f t="shared" si="350"/>
        <v>#</v>
      </c>
      <c r="CF167" s="409" t="str">
        <f t="shared" si="351"/>
        <v>#</v>
      </c>
      <c r="CG167" s="409">
        <f t="shared" si="352"/>
        <v>0</v>
      </c>
      <c r="CH167" s="409" t="str">
        <f t="shared" si="353"/>
        <v>#</v>
      </c>
      <c r="CI167" s="7"/>
      <c r="CJ167" s="7"/>
      <c r="CK167" s="409" t="str">
        <f t="shared" si="373"/>
        <v>EEP,</v>
      </c>
      <c r="CL167" s="409" t="str">
        <f t="shared" si="374"/>
        <v>POC,</v>
      </c>
      <c r="CM167" s="409" t="str">
        <f t="shared" si="375"/>
        <v>DAV,</v>
      </c>
      <c r="CN167" s="409" t="str">
        <f t="shared" si="376"/>
        <v>EP,</v>
      </c>
      <c r="CO167" s="409" t="str">
        <f t="shared" si="377"/>
        <v>MAD,</v>
      </c>
      <c r="CP167" s="409" t="str">
        <f t="shared" si="378"/>
        <v>CCP,</v>
      </c>
      <c r="CQ167" s="409" t="str">
        <f t="shared" si="379"/>
        <v>UIUX,</v>
      </c>
      <c r="CR167" s="409" t="str">
        <f t="shared" si="380"/>
        <v>DEV,</v>
      </c>
      <c r="CS167" s="409"/>
      <c r="CT167" s="409">
        <f t="shared" si="354"/>
        <v>0</v>
      </c>
      <c r="CU167" s="409">
        <f t="shared" si="355"/>
        <v>160</v>
      </c>
      <c r="CV167" s="372" t="str">
        <f t="shared" si="356"/>
        <v>24IT0163</v>
      </c>
      <c r="CW167" s="432" t="str">
        <f t="shared" si="357"/>
        <v>SRI RAGHAVA M</v>
      </c>
      <c r="CX167" s="433" t="str">
        <f t="shared" si="381"/>
        <v>EEP,POC,DAV,EP,MAD,CCP,UIUX,DEV,</v>
      </c>
      <c r="CY167" s="409">
        <f t="shared" si="358"/>
        <v>0</v>
      </c>
      <c r="CZ167" s="7"/>
      <c r="DA167" s="409" t="str">
        <f t="shared" si="359"/>
        <v>#</v>
      </c>
      <c r="DB167" s="409">
        <f t="shared" si="360"/>
        <v>0</v>
      </c>
      <c r="DC167" s="7"/>
      <c r="DD167" s="7"/>
      <c r="DE167" s="7"/>
    </row>
    <row r="168" ht="24.75" customHeight="1" spans="1:109">
      <c r="A168" s="413">
        <v>161</v>
      </c>
      <c r="B168" s="790" t="s">
        <v>387</v>
      </c>
      <c r="C168" s="791" t="s">
        <v>388</v>
      </c>
      <c r="D168" s="800" t="s">
        <v>42</v>
      </c>
      <c r="E168" s="800" t="s">
        <v>54</v>
      </c>
      <c r="F168" s="802"/>
      <c r="G168" s="792" t="s">
        <v>58</v>
      </c>
      <c r="H168" s="793" t="s">
        <v>61</v>
      </c>
      <c r="I168" s="793" t="s">
        <v>59</v>
      </c>
      <c r="J168" s="793" t="s">
        <v>60</v>
      </c>
      <c r="K168" s="793" t="s">
        <v>59</v>
      </c>
      <c r="L168" s="793" t="s">
        <v>61</v>
      </c>
      <c r="M168" s="793" t="s">
        <v>58</v>
      </c>
      <c r="N168" s="807" t="s">
        <v>59</v>
      </c>
      <c r="O168" s="804">
        <f t="shared" si="361"/>
        <v>0</v>
      </c>
      <c r="P168" s="421"/>
      <c r="Q168" s="423">
        <f t="shared" ref="Q168:Q200" si="382">AH168</f>
        <v>23</v>
      </c>
      <c r="R168" s="794">
        <v>7.84</v>
      </c>
      <c r="S168" s="425"/>
      <c r="T168" s="426"/>
      <c r="U168" s="427"/>
      <c r="V168" s="428" t="s">
        <v>62</v>
      </c>
      <c r="W168" s="429">
        <f t="shared" si="362"/>
        <v>10</v>
      </c>
      <c r="X168" s="429">
        <f t="shared" si="363"/>
        <v>8</v>
      </c>
      <c r="Y168" s="429">
        <f t="shared" si="364"/>
        <v>7</v>
      </c>
      <c r="Z168" s="429">
        <f t="shared" si="365"/>
        <v>9</v>
      </c>
      <c r="AA168" s="429">
        <f t="shared" si="366"/>
        <v>7</v>
      </c>
      <c r="AB168" s="429">
        <f t="shared" si="367"/>
        <v>8</v>
      </c>
      <c r="AC168" s="429">
        <f t="shared" si="368"/>
        <v>10</v>
      </c>
      <c r="AD168" s="429">
        <f t="shared" si="369"/>
        <v>7</v>
      </c>
      <c r="AE168" s="429"/>
      <c r="AF168" s="429"/>
      <c r="AG168" s="430">
        <f t="shared" si="370"/>
        <v>186</v>
      </c>
      <c r="AH168" s="430">
        <f t="shared" si="371"/>
        <v>23</v>
      </c>
      <c r="AI168" s="431">
        <f t="shared" ref="AI168:AI200" si="383">IF(AH168=0,0,AG168/AH168)</f>
        <v>8.08695652173913</v>
      </c>
      <c r="AJ168" s="408" t="str">
        <f t="shared" si="372"/>
        <v>P</v>
      </c>
      <c r="AK168" s="408">
        <f t="shared" ref="AK168:AK200" si="384">IF(F168&gt;179,1,0)</f>
        <v>0</v>
      </c>
      <c r="AL168" s="408">
        <f t="shared" ref="AL168:AL200" si="385">IF(F168&gt;159,1,0)-AK168</f>
        <v>0</v>
      </c>
      <c r="AM168" s="408">
        <f t="shared" ref="AM168:AM200" si="386">IF(F168&gt;139,1,0)-(AK168+AL168)</f>
        <v>0</v>
      </c>
      <c r="AN168" s="408">
        <f t="shared" ref="AN168:AN200" si="387">IF(F168&gt;119,1,0)-(AK168+AL168+AM168)</f>
        <v>0</v>
      </c>
      <c r="AO168" s="408">
        <f t="shared" ref="AO168:AO200" si="388">IF(F168&gt;109,1,0)-(AK168+AL168+AM168+AN168)</f>
        <v>0</v>
      </c>
      <c r="AP168" s="408">
        <f t="shared" ref="AP168:AP200" si="389">IF(F168&gt;=100,1,0)-(AK168+AL168+AM168+AN168+AO168)</f>
        <v>0</v>
      </c>
      <c r="AQ168" s="408">
        <f t="shared" ref="AQ168:AQ200" si="390">IF(F168&lt;100,1,0)</f>
        <v>1</v>
      </c>
      <c r="AR168" s="6"/>
      <c r="AS168" s="408">
        <f t="shared" ref="AS168:AS200" si="391">IF(AK168=0,0,AJ168)</f>
        <v>0</v>
      </c>
      <c r="AT168" s="408">
        <f t="shared" ref="AT168:AT200" si="392">IF(AL168=0,0,AJ168)</f>
        <v>0</v>
      </c>
      <c r="AU168" s="408">
        <f t="shared" ref="AU168:AU200" si="393">IF(AM168=0,0,AJ168)</f>
        <v>0</v>
      </c>
      <c r="AV168" s="408">
        <f t="shared" ref="AV168:AV200" si="394">IF(AN168=0,0,AJ168)</f>
        <v>0</v>
      </c>
      <c r="AW168" s="408">
        <f t="shared" ref="AW168:AW200" si="395">IF(AO168=0,0,AJ168)</f>
        <v>0</v>
      </c>
      <c r="AX168" s="408">
        <f t="shared" ref="AX168:AX200" si="396">IF(AP168=0,0,AJ168)</f>
        <v>0</v>
      </c>
      <c r="AY168" s="408" t="str">
        <f t="shared" ref="AY168:AY200" si="397">IF(AQ168=0,0,AJ168)</f>
        <v>P</v>
      </c>
      <c r="AZ168" s="409" t="str">
        <f t="shared" ref="AZ168:AZ200" si="398">CONCATENATE(E168,D168)</f>
        <v>HF</v>
      </c>
      <c r="BA168" s="409" t="str">
        <f t="shared" ref="BA168:BA200" si="399">CONCATENATE(AZ168,V168)</f>
        <v>HFT</v>
      </c>
      <c r="BB168" s="409" t="str">
        <f t="shared" ref="BB168:BB200" si="400">IF(AZ168="HM",AJ168,"#")</f>
        <v>#</v>
      </c>
      <c r="BC168" s="409" t="str">
        <f t="shared" ref="BC168:BC200" si="401">IF(AZ168="HF",AJ168,"#")</f>
        <v>P</v>
      </c>
      <c r="BD168" s="409" t="str">
        <f t="shared" ref="BD168:BD200" si="402">IF(AZ168="DM",AJ168,"#")</f>
        <v>#</v>
      </c>
      <c r="BE168" s="409" t="str">
        <f t="shared" ref="BE168:BE200" si="403">IF(AZ168="DF",AJ168,"#")</f>
        <v>#</v>
      </c>
      <c r="BF168" s="409"/>
      <c r="BG168" s="409" t="str">
        <f t="shared" ref="BG168:BG200" si="404">IF(AZ168="HM",O168,"#")</f>
        <v>#</v>
      </c>
      <c r="BH168" s="409">
        <f t="shared" ref="BH168:BH200" si="405">IF(AZ168="HF",O168,"#")</f>
        <v>0</v>
      </c>
      <c r="BI168" s="409" t="str">
        <f t="shared" ref="BI168:BI200" si="406">IF(AZ168="DM",O168,"#")</f>
        <v>#</v>
      </c>
      <c r="BJ168" s="409" t="str">
        <f t="shared" ref="BJ168:BJ200" si="407">IF(AZ168="DF",O168,"#")</f>
        <v>#</v>
      </c>
      <c r="BK168" s="409" t="str">
        <f t="shared" ref="BK168:BK200" si="408">IF(D168="M",O168,"#")</f>
        <v>#</v>
      </c>
      <c r="BL168" s="409">
        <f t="shared" ref="BL168:BL200" si="409">IF(D168="F",O168,"#")</f>
        <v>0</v>
      </c>
      <c r="BM168" s="7"/>
      <c r="BN168" s="7"/>
      <c r="BO168" s="7"/>
      <c r="BP168" s="409" t="str">
        <f t="shared" ref="BP168:BP200" si="410">IF(BA168="HMT",AJ168,"#")</f>
        <v>#</v>
      </c>
      <c r="BQ168" s="409" t="str">
        <f t="shared" ref="BQ168:BQ200" si="411">IF(BA168="HFT",AJ168,"#")</f>
        <v>P</v>
      </c>
      <c r="BR168" s="409" t="str">
        <f t="shared" ref="BR168:BR200" si="412">IF(BA168="DMT",AJ168,"#")</f>
        <v>#</v>
      </c>
      <c r="BS168" s="409" t="str">
        <f t="shared" ref="BS168:BS200" si="413">IF(BA168="DFT",AJ168,"#")</f>
        <v>#</v>
      </c>
      <c r="BT168" s="409" t="str">
        <f t="shared" ref="BT168:BT200" si="414">IF(BA168="HMNT",AJ168,"#")</f>
        <v>#</v>
      </c>
      <c r="BU168" s="409" t="str">
        <f t="shared" ref="BU168:BU200" si="415">IF(BA168="HFNT",AJ168,"#")</f>
        <v>#</v>
      </c>
      <c r="BV168" s="409" t="str">
        <f t="shared" ref="BV168:BV200" si="416">IF(BA168="DMNT",AJ168,"#")</f>
        <v>#</v>
      </c>
      <c r="BW168" s="409" t="str">
        <f t="shared" ref="BW168:BW200" si="417">IF(BA168="DFNT",AJ168,"#")</f>
        <v>#</v>
      </c>
      <c r="BX168" s="409"/>
      <c r="BY168" s="409" t="str">
        <f t="shared" ref="BY168:BY200" si="418">IF(BA168="HMT",O168,"#")</f>
        <v>#</v>
      </c>
      <c r="BZ168" s="409">
        <f t="shared" ref="BZ168:BZ200" si="419">IF(BA168="HFT",O168,"#")</f>
        <v>0</v>
      </c>
      <c r="CA168" s="409" t="str">
        <f t="shared" ref="CA168:CA200" si="420">IF(BA168="DMT",O168,"#")</f>
        <v>#</v>
      </c>
      <c r="CB168" s="409" t="str">
        <f t="shared" ref="CB168:CB200" si="421">IF(BA168="DFT",O168,"#")</f>
        <v>#</v>
      </c>
      <c r="CC168" s="409" t="str">
        <f t="shared" ref="CC168:CC200" si="422">IF(BA168="HMNT",O168,"#")</f>
        <v>#</v>
      </c>
      <c r="CD168" s="409" t="str">
        <f t="shared" ref="CD168:CD200" si="423">IF(BA168="HFNT",O168,"#")</f>
        <v>#</v>
      </c>
      <c r="CE168" s="409" t="str">
        <f t="shared" ref="CE168:CE200" si="424">IF(BA168="DMNT",O168,"#")</f>
        <v>#</v>
      </c>
      <c r="CF168" s="409" t="str">
        <f t="shared" ref="CF168:CF200" si="425">IF(BA168="DFNT",O168,"#")</f>
        <v>#</v>
      </c>
      <c r="CG168" s="409" t="str">
        <f t="shared" ref="CG168:CG200" si="426">IF(D168="M",O168,"#")</f>
        <v>#</v>
      </c>
      <c r="CH168" s="409">
        <f t="shared" ref="CH168:CH200" si="427">IF(D168="F",O168,"#")</f>
        <v>0</v>
      </c>
      <c r="CI168" s="7"/>
      <c r="CJ168" s="7"/>
      <c r="CK168" s="409" t="str">
        <f t="shared" si="373"/>
        <v> </v>
      </c>
      <c r="CL168" s="409" t="str">
        <f t="shared" si="374"/>
        <v> </v>
      </c>
      <c r="CM168" s="409" t="str">
        <f t="shared" si="375"/>
        <v> </v>
      </c>
      <c r="CN168" s="409" t="str">
        <f t="shared" si="376"/>
        <v> </v>
      </c>
      <c r="CO168" s="409" t="str">
        <f t="shared" si="377"/>
        <v> </v>
      </c>
      <c r="CP168" s="409" t="str">
        <f t="shared" si="378"/>
        <v> </v>
      </c>
      <c r="CQ168" s="409" t="str">
        <f t="shared" si="379"/>
        <v> </v>
      </c>
      <c r="CR168" s="409" t="str">
        <f t="shared" si="380"/>
        <v> </v>
      </c>
      <c r="CS168" s="409"/>
      <c r="CT168" s="409">
        <f t="shared" ref="CT168:CT200" si="428">O168</f>
        <v>0</v>
      </c>
      <c r="CU168" s="409">
        <f t="shared" ref="CU168:CU201" si="429">A168</f>
        <v>161</v>
      </c>
      <c r="CV168" s="372" t="str">
        <f t="shared" ref="CV168:CV200" si="430">B168</f>
        <v>24IT0164</v>
      </c>
      <c r="CW168" s="432" t="str">
        <f t="shared" ref="CW168:CW200" si="431">C168</f>
        <v>SRIDHARSHINI S</v>
      </c>
      <c r="CX168" s="433" t="str">
        <f t="shared" si="381"/>
        <v>        </v>
      </c>
      <c r="CY168" s="409">
        <f t="shared" ref="CY168:CY200" si="432">CT168</f>
        <v>0</v>
      </c>
      <c r="CZ168" s="7"/>
      <c r="DA168" s="409">
        <f t="shared" ref="DA168:DA200" si="433">IF(E168="H",O168,"#")</f>
        <v>0</v>
      </c>
      <c r="DB168" s="409" t="str">
        <f t="shared" ref="DB168:DB200" si="434">IF(E168="D",O168,"#")</f>
        <v>#</v>
      </c>
      <c r="DC168" s="7"/>
      <c r="DD168" s="7"/>
      <c r="DE168" s="7"/>
    </row>
    <row r="169" ht="24.75" customHeight="1" spans="1:109">
      <c r="A169" s="413">
        <v>162</v>
      </c>
      <c r="B169" s="790" t="s">
        <v>389</v>
      </c>
      <c r="C169" s="791" t="s">
        <v>390</v>
      </c>
      <c r="D169" s="787" t="s">
        <v>41</v>
      </c>
      <c r="E169" s="787" t="s">
        <v>54</v>
      </c>
      <c r="F169" s="802"/>
      <c r="G169" s="792" t="s">
        <v>58</v>
      </c>
      <c r="H169" s="793" t="s">
        <v>61</v>
      </c>
      <c r="I169" s="793" t="s">
        <v>59</v>
      </c>
      <c r="J169" s="793" t="s">
        <v>60</v>
      </c>
      <c r="K169" s="793" t="s">
        <v>59</v>
      </c>
      <c r="L169" s="793" t="s">
        <v>61</v>
      </c>
      <c r="M169" s="793" t="s">
        <v>58</v>
      </c>
      <c r="N169" s="807" t="s">
        <v>59</v>
      </c>
      <c r="O169" s="804">
        <f t="shared" si="361"/>
        <v>0</v>
      </c>
      <c r="P169" s="421"/>
      <c r="Q169" s="423">
        <f t="shared" si="382"/>
        <v>23</v>
      </c>
      <c r="R169" s="794">
        <v>7.84</v>
      </c>
      <c r="S169" s="425"/>
      <c r="T169" s="426"/>
      <c r="U169" s="427"/>
      <c r="V169" s="428" t="s">
        <v>62</v>
      </c>
      <c r="W169" s="429">
        <f t="shared" ref="W169:W200" si="435">IF(G169="O",10,IF(G169="A+",9,IF(G169="A",8,IF(G169="B+",7,IF(G169="B",6,IF(G169="C",5,IF(G169="RA",0,IF(G169="U",0,IF(G169="UA",0,0)))))))))</f>
        <v>10</v>
      </c>
      <c r="X169" s="429">
        <f t="shared" ref="X169:X200" si="436">IF(H169="O",10,IF(H169="A+",9,IF(H169="A",8,IF(H169="B+",7,IF(H169="B",6,IF(H169="C",5,IF(H169="RA",0,IF(H169="U",0,IF(H169="UA",0,0)))))))))</f>
        <v>8</v>
      </c>
      <c r="Y169" s="429">
        <f t="shared" ref="Y169:Y200" si="437">IF(I169="O",10,IF(I169="A+",9,IF(I169="A",8,IF(I169="B+",7,IF(I169="B",6,IF(I169="C",5,IF(I169="RA",0,IF(I169="U",0,IF(I169="UA",0,0)))))))))</f>
        <v>7</v>
      </c>
      <c r="Z169" s="429">
        <f t="shared" ref="Z169:Z200" si="438">IF(J169="O",10,IF(J169="A+",9,IF(J169="A",8,IF(J169="B+",7,IF(J169="B",6,IF(J169="C",5,IF(J169="RA",0,IF(J169="U",0,IF(J169="UA",0,0)))))))))</f>
        <v>9</v>
      </c>
      <c r="AA169" s="429">
        <f t="shared" ref="AA169:AA200" si="439">IF(K169="O",10,IF(K169="A+",9,IF(K169="A",8,IF(K169="B+",7,IF(K169="B",6,IF(K169="C",5,IF(K169="RA",0,IF(K169="U",0,IF(K169="UA",0,0)))))))))</f>
        <v>7</v>
      </c>
      <c r="AB169" s="429">
        <f t="shared" ref="AB169:AB200" si="440">IF(L169="O",10,IF(L169="A+",9,IF(L169="A",8,IF(L169="B+",7,IF(L169="B",6,IF(L169="C",5,IF(L169="RA",0,IF(L169="U",0,IF(L169="UA",0,0)))))))))</f>
        <v>8</v>
      </c>
      <c r="AC169" s="429">
        <f t="shared" ref="AC169:AC200" si="441">IF(M169="O",10,IF(M169="A+",9,IF(M169="A",8,IF(M169="B+",7,IF(M169="B",6,IF(M169="C",5,IF(M169="RA",0,IF(M169="U",0,IF(M169="UA",0,0)))))))))</f>
        <v>10</v>
      </c>
      <c r="AD169" s="429">
        <f t="shared" ref="AD169:AD200" si="442">IF(N169="O",10,IF(N169="A+",9,IF(N169="A",8,IF(N169="B+",7,IF(N169="B",6,IF(N169="C",5,IF(N169="RA",0,IF(N169="U",0,IF(N169="UA",0,0)))))))))</f>
        <v>7</v>
      </c>
      <c r="AE169" s="429"/>
      <c r="AF169" s="429"/>
      <c r="AG169" s="430">
        <f t="shared" ref="AG169:AG200" si="443">(W169*W$7)+(X169*X$7)+(Y169*Y$7)+(Z169*Z$7)+(AA169*AA$7)+(AB169*AB$7)+(AC169*AC$7)+(AD169*AD$7)</f>
        <v>186</v>
      </c>
      <c r="AH169" s="430">
        <f t="shared" ref="AH169:AH200" si="444">IF(W169=0,0,W$7)+IF(X169=0,0,X$7)+IF(Y169=0,0,Y$7)+IF(Z169=0,0,Z$7)+IF(AA169=0,0,AA$7)+IF(AB169=0,0,AB$7)+IF(AC169=0,0,AC$7)+IF(AD169=0,0,AD$7)</f>
        <v>23</v>
      </c>
      <c r="AI169" s="431">
        <f t="shared" si="383"/>
        <v>8.08695652173913</v>
      </c>
      <c r="AJ169" s="408" t="str">
        <f t="shared" ref="AJ169:AJ200" si="445">IF(AH169=23,"P","F")</f>
        <v>P</v>
      </c>
      <c r="AK169" s="408">
        <f t="shared" si="384"/>
        <v>0</v>
      </c>
      <c r="AL169" s="408">
        <f t="shared" si="385"/>
        <v>0</v>
      </c>
      <c r="AM169" s="408">
        <f t="shared" si="386"/>
        <v>0</v>
      </c>
      <c r="AN169" s="408">
        <f t="shared" si="387"/>
        <v>0</v>
      </c>
      <c r="AO169" s="408">
        <f t="shared" si="388"/>
        <v>0</v>
      </c>
      <c r="AP169" s="408">
        <f t="shared" si="389"/>
        <v>0</v>
      </c>
      <c r="AQ169" s="408">
        <f t="shared" si="390"/>
        <v>1</v>
      </c>
      <c r="AR169" s="6"/>
      <c r="AS169" s="408">
        <f t="shared" si="391"/>
        <v>0</v>
      </c>
      <c r="AT169" s="408">
        <f t="shared" si="392"/>
        <v>0</v>
      </c>
      <c r="AU169" s="408">
        <f t="shared" si="393"/>
        <v>0</v>
      </c>
      <c r="AV169" s="408">
        <f t="shared" si="394"/>
        <v>0</v>
      </c>
      <c r="AW169" s="408">
        <f t="shared" si="395"/>
        <v>0</v>
      </c>
      <c r="AX169" s="408">
        <f t="shared" si="396"/>
        <v>0</v>
      </c>
      <c r="AY169" s="408" t="str">
        <f t="shared" si="397"/>
        <v>P</v>
      </c>
      <c r="AZ169" s="409" t="str">
        <f t="shared" si="398"/>
        <v>HM</v>
      </c>
      <c r="BA169" s="409" t="str">
        <f t="shared" si="399"/>
        <v>HMT</v>
      </c>
      <c r="BB169" s="409" t="str">
        <f t="shared" si="400"/>
        <v>P</v>
      </c>
      <c r="BC169" s="409" t="str">
        <f t="shared" si="401"/>
        <v>#</v>
      </c>
      <c r="BD169" s="409" t="str">
        <f t="shared" si="402"/>
        <v>#</v>
      </c>
      <c r="BE169" s="409" t="str">
        <f t="shared" si="403"/>
        <v>#</v>
      </c>
      <c r="BF169" s="409"/>
      <c r="BG169" s="409">
        <f t="shared" si="404"/>
        <v>0</v>
      </c>
      <c r="BH169" s="409" t="str">
        <f t="shared" si="405"/>
        <v>#</v>
      </c>
      <c r="BI169" s="409" t="str">
        <f t="shared" si="406"/>
        <v>#</v>
      </c>
      <c r="BJ169" s="409" t="str">
        <f t="shared" si="407"/>
        <v>#</v>
      </c>
      <c r="BK169" s="409">
        <f t="shared" si="408"/>
        <v>0</v>
      </c>
      <c r="BL169" s="409" t="str">
        <f t="shared" si="409"/>
        <v>#</v>
      </c>
      <c r="BM169" s="7"/>
      <c r="BN169" s="7"/>
      <c r="BO169" s="7"/>
      <c r="BP169" s="409" t="str">
        <f t="shared" si="410"/>
        <v>P</v>
      </c>
      <c r="BQ169" s="409" t="str">
        <f t="shared" si="411"/>
        <v>#</v>
      </c>
      <c r="BR169" s="409" t="str">
        <f t="shared" si="412"/>
        <v>#</v>
      </c>
      <c r="BS169" s="409" t="str">
        <f t="shared" si="413"/>
        <v>#</v>
      </c>
      <c r="BT169" s="409" t="str">
        <f t="shared" si="414"/>
        <v>#</v>
      </c>
      <c r="BU169" s="409" t="str">
        <f t="shared" si="415"/>
        <v>#</v>
      </c>
      <c r="BV169" s="409" t="str">
        <f t="shared" si="416"/>
        <v>#</v>
      </c>
      <c r="BW169" s="409" t="str">
        <f t="shared" si="417"/>
        <v>#</v>
      </c>
      <c r="BX169" s="409"/>
      <c r="BY169" s="409">
        <f t="shared" si="418"/>
        <v>0</v>
      </c>
      <c r="BZ169" s="409" t="str">
        <f t="shared" si="419"/>
        <v>#</v>
      </c>
      <c r="CA169" s="409" t="str">
        <f t="shared" si="420"/>
        <v>#</v>
      </c>
      <c r="CB169" s="409" t="str">
        <f t="shared" si="421"/>
        <v>#</v>
      </c>
      <c r="CC169" s="409" t="str">
        <f t="shared" si="422"/>
        <v>#</v>
      </c>
      <c r="CD169" s="409" t="str">
        <f t="shared" si="423"/>
        <v>#</v>
      </c>
      <c r="CE169" s="409" t="str">
        <f t="shared" si="424"/>
        <v>#</v>
      </c>
      <c r="CF169" s="409" t="str">
        <f t="shared" si="425"/>
        <v>#</v>
      </c>
      <c r="CG169" s="409">
        <f t="shared" si="426"/>
        <v>0</v>
      </c>
      <c r="CH169" s="409" t="str">
        <f t="shared" si="427"/>
        <v>#</v>
      </c>
      <c r="CI169" s="7"/>
      <c r="CJ169" s="7"/>
      <c r="CK169" s="409" t="str">
        <f t="shared" ref="CK169:CK191" si="446">IF(W169=0,"EEP,"," ")</f>
        <v> </v>
      </c>
      <c r="CL169" s="409" t="str">
        <f t="shared" ref="CL169:CL191" si="447">IF(X169=0,"POC,"," ")</f>
        <v> </v>
      </c>
      <c r="CM169" s="409" t="str">
        <f t="shared" ref="CM169:CM191" si="448">IF(Y169=0,"DAV,"," ")</f>
        <v> </v>
      </c>
      <c r="CN169" s="409" t="str">
        <f t="shared" ref="CN169:CN191" si="449">IF(Z169=0,"EP,"," ")</f>
        <v> </v>
      </c>
      <c r="CO169" s="409" t="str">
        <f t="shared" ref="CO169:CO191" si="450">IF(AA169=0,"MAD,"," ")</f>
        <v> </v>
      </c>
      <c r="CP169" s="409" t="str">
        <f t="shared" ref="CP169:CP191" si="451">IF(AB169=0,"CCP,"," ")</f>
        <v> </v>
      </c>
      <c r="CQ169" s="409" t="str">
        <f t="shared" ref="CQ169:CQ191" si="452">IF(AC169=0,"UIUX,"," ")</f>
        <v> </v>
      </c>
      <c r="CR169" s="409" t="str">
        <f t="shared" ref="CR169:CR191" si="453">IF(AD169=0,"DEV,"," ")</f>
        <v> </v>
      </c>
      <c r="CS169" s="409"/>
      <c r="CT169" s="409">
        <f t="shared" si="428"/>
        <v>0</v>
      </c>
      <c r="CU169" s="409">
        <f t="shared" si="429"/>
        <v>162</v>
      </c>
      <c r="CV169" s="372" t="str">
        <f t="shared" si="430"/>
        <v>24IT0165</v>
      </c>
      <c r="CW169" s="432" t="str">
        <f t="shared" si="431"/>
        <v>SRIKRISHNA S</v>
      </c>
      <c r="CX169" s="433" t="str">
        <f t="shared" si="381"/>
        <v>        </v>
      </c>
      <c r="CY169" s="409">
        <f t="shared" si="432"/>
        <v>0</v>
      </c>
      <c r="CZ169" s="7"/>
      <c r="DA169" s="409">
        <f t="shared" si="433"/>
        <v>0</v>
      </c>
      <c r="DB169" s="409" t="str">
        <f t="shared" si="434"/>
        <v>#</v>
      </c>
      <c r="DC169" s="7"/>
      <c r="DD169" s="7"/>
      <c r="DE169" s="7"/>
    </row>
    <row r="170" ht="24.75" customHeight="1" spans="1:109">
      <c r="A170" s="413">
        <v>163</v>
      </c>
      <c r="B170" s="790" t="s">
        <v>391</v>
      </c>
      <c r="C170" s="791" t="s">
        <v>392</v>
      </c>
      <c r="D170" s="787" t="s">
        <v>42</v>
      </c>
      <c r="E170" s="787" t="s">
        <v>54</v>
      </c>
      <c r="F170" s="802"/>
      <c r="G170" s="792" t="s">
        <v>58</v>
      </c>
      <c r="H170" s="793" t="s">
        <v>61</v>
      </c>
      <c r="I170" s="793" t="s">
        <v>58</v>
      </c>
      <c r="J170" s="793" t="s">
        <v>58</v>
      </c>
      <c r="K170" s="793" t="s">
        <v>60</v>
      </c>
      <c r="L170" s="793" t="s">
        <v>60</v>
      </c>
      <c r="M170" s="793" t="s">
        <v>58</v>
      </c>
      <c r="N170" s="807" t="s">
        <v>61</v>
      </c>
      <c r="O170" s="804">
        <f t="shared" si="361"/>
        <v>0</v>
      </c>
      <c r="P170" s="421"/>
      <c r="Q170" s="423">
        <f t="shared" si="382"/>
        <v>23</v>
      </c>
      <c r="R170" s="797">
        <v>9.12</v>
      </c>
      <c r="S170" s="425"/>
      <c r="T170" s="426"/>
      <c r="U170" s="427"/>
      <c r="V170" s="428" t="s">
        <v>62</v>
      </c>
      <c r="W170" s="429">
        <f t="shared" si="435"/>
        <v>10</v>
      </c>
      <c r="X170" s="429">
        <f t="shared" si="436"/>
        <v>8</v>
      </c>
      <c r="Y170" s="429">
        <f t="shared" si="437"/>
        <v>10</v>
      </c>
      <c r="Z170" s="429">
        <f t="shared" si="438"/>
        <v>10</v>
      </c>
      <c r="AA170" s="429">
        <f t="shared" si="439"/>
        <v>9</v>
      </c>
      <c r="AB170" s="429">
        <f t="shared" si="440"/>
        <v>9</v>
      </c>
      <c r="AC170" s="429">
        <f t="shared" si="441"/>
        <v>10</v>
      </c>
      <c r="AD170" s="429">
        <f t="shared" si="442"/>
        <v>8</v>
      </c>
      <c r="AE170" s="429"/>
      <c r="AF170" s="429"/>
      <c r="AG170" s="430">
        <f t="shared" si="443"/>
        <v>212</v>
      </c>
      <c r="AH170" s="430">
        <f t="shared" si="444"/>
        <v>23</v>
      </c>
      <c r="AI170" s="431">
        <f t="shared" si="383"/>
        <v>9.21739130434783</v>
      </c>
      <c r="AJ170" s="408" t="str">
        <f t="shared" si="445"/>
        <v>P</v>
      </c>
      <c r="AK170" s="408">
        <f t="shared" si="384"/>
        <v>0</v>
      </c>
      <c r="AL170" s="408">
        <f t="shared" si="385"/>
        <v>0</v>
      </c>
      <c r="AM170" s="408">
        <f t="shared" si="386"/>
        <v>0</v>
      </c>
      <c r="AN170" s="408">
        <f t="shared" si="387"/>
        <v>0</v>
      </c>
      <c r="AO170" s="408">
        <f t="shared" si="388"/>
        <v>0</v>
      </c>
      <c r="AP170" s="408">
        <f t="shared" si="389"/>
        <v>0</v>
      </c>
      <c r="AQ170" s="408">
        <f t="shared" si="390"/>
        <v>1</v>
      </c>
      <c r="AR170" s="6"/>
      <c r="AS170" s="408">
        <f t="shared" si="391"/>
        <v>0</v>
      </c>
      <c r="AT170" s="408">
        <f t="shared" si="392"/>
        <v>0</v>
      </c>
      <c r="AU170" s="408">
        <f t="shared" si="393"/>
        <v>0</v>
      </c>
      <c r="AV170" s="408">
        <f t="shared" si="394"/>
        <v>0</v>
      </c>
      <c r="AW170" s="408">
        <f t="shared" si="395"/>
        <v>0</v>
      </c>
      <c r="AX170" s="408">
        <f t="shared" si="396"/>
        <v>0</v>
      </c>
      <c r="AY170" s="408" t="str">
        <f t="shared" si="397"/>
        <v>P</v>
      </c>
      <c r="AZ170" s="409" t="str">
        <f t="shared" si="398"/>
        <v>HF</v>
      </c>
      <c r="BA170" s="409" t="str">
        <f t="shared" si="399"/>
        <v>HFT</v>
      </c>
      <c r="BB170" s="409" t="str">
        <f t="shared" si="400"/>
        <v>#</v>
      </c>
      <c r="BC170" s="409" t="str">
        <f t="shared" si="401"/>
        <v>P</v>
      </c>
      <c r="BD170" s="409" t="str">
        <f t="shared" si="402"/>
        <v>#</v>
      </c>
      <c r="BE170" s="409" t="str">
        <f t="shared" si="403"/>
        <v>#</v>
      </c>
      <c r="BF170" s="409"/>
      <c r="BG170" s="409" t="str">
        <f t="shared" si="404"/>
        <v>#</v>
      </c>
      <c r="BH170" s="409">
        <f t="shared" si="405"/>
        <v>0</v>
      </c>
      <c r="BI170" s="409" t="str">
        <f t="shared" si="406"/>
        <v>#</v>
      </c>
      <c r="BJ170" s="409" t="str">
        <f t="shared" si="407"/>
        <v>#</v>
      </c>
      <c r="BK170" s="409" t="str">
        <f t="shared" si="408"/>
        <v>#</v>
      </c>
      <c r="BL170" s="409">
        <f t="shared" si="409"/>
        <v>0</v>
      </c>
      <c r="BM170" s="7"/>
      <c r="BN170" s="7"/>
      <c r="BO170" s="7"/>
      <c r="BP170" s="409" t="str">
        <f t="shared" si="410"/>
        <v>#</v>
      </c>
      <c r="BQ170" s="409" t="str">
        <f t="shared" si="411"/>
        <v>P</v>
      </c>
      <c r="BR170" s="409" t="str">
        <f t="shared" si="412"/>
        <v>#</v>
      </c>
      <c r="BS170" s="409" t="str">
        <f t="shared" si="413"/>
        <v>#</v>
      </c>
      <c r="BT170" s="409" t="str">
        <f t="shared" si="414"/>
        <v>#</v>
      </c>
      <c r="BU170" s="409" t="str">
        <f t="shared" si="415"/>
        <v>#</v>
      </c>
      <c r="BV170" s="409" t="str">
        <f t="shared" si="416"/>
        <v>#</v>
      </c>
      <c r="BW170" s="409" t="str">
        <f t="shared" si="417"/>
        <v>#</v>
      </c>
      <c r="BX170" s="409"/>
      <c r="BY170" s="409" t="str">
        <f t="shared" si="418"/>
        <v>#</v>
      </c>
      <c r="BZ170" s="409">
        <f t="shared" si="419"/>
        <v>0</v>
      </c>
      <c r="CA170" s="409" t="str">
        <f t="shared" si="420"/>
        <v>#</v>
      </c>
      <c r="CB170" s="409" t="str">
        <f t="shared" si="421"/>
        <v>#</v>
      </c>
      <c r="CC170" s="409" t="str">
        <f t="shared" si="422"/>
        <v>#</v>
      </c>
      <c r="CD170" s="409" t="str">
        <f t="shared" si="423"/>
        <v>#</v>
      </c>
      <c r="CE170" s="409" t="str">
        <f t="shared" si="424"/>
        <v>#</v>
      </c>
      <c r="CF170" s="409" t="str">
        <f t="shared" si="425"/>
        <v>#</v>
      </c>
      <c r="CG170" s="409" t="str">
        <f t="shared" si="426"/>
        <v>#</v>
      </c>
      <c r="CH170" s="409">
        <f t="shared" si="427"/>
        <v>0</v>
      </c>
      <c r="CI170" s="7"/>
      <c r="CJ170" s="7"/>
      <c r="CK170" s="409" t="str">
        <f t="shared" si="446"/>
        <v> </v>
      </c>
      <c r="CL170" s="409" t="str">
        <f t="shared" si="447"/>
        <v> </v>
      </c>
      <c r="CM170" s="409" t="str">
        <f t="shared" si="448"/>
        <v> </v>
      </c>
      <c r="CN170" s="409" t="str">
        <f t="shared" si="449"/>
        <v> </v>
      </c>
      <c r="CO170" s="409" t="str">
        <f t="shared" si="450"/>
        <v> </v>
      </c>
      <c r="CP170" s="409" t="str">
        <f t="shared" si="451"/>
        <v> </v>
      </c>
      <c r="CQ170" s="409" t="str">
        <f t="shared" si="452"/>
        <v> </v>
      </c>
      <c r="CR170" s="409" t="str">
        <f t="shared" si="453"/>
        <v> </v>
      </c>
      <c r="CS170" s="409"/>
      <c r="CT170" s="409">
        <f t="shared" si="428"/>
        <v>0</v>
      </c>
      <c r="CU170" s="409">
        <f t="shared" si="429"/>
        <v>163</v>
      </c>
      <c r="CV170" s="372" t="str">
        <f t="shared" si="430"/>
        <v>24IT0166</v>
      </c>
      <c r="CW170" s="432" t="str">
        <f t="shared" si="431"/>
        <v>SUBARANJANI A</v>
      </c>
      <c r="CX170" s="433" t="str">
        <f t="shared" si="381"/>
        <v>        </v>
      </c>
      <c r="CY170" s="409">
        <f t="shared" si="432"/>
        <v>0</v>
      </c>
      <c r="CZ170" s="7"/>
      <c r="DA170" s="409">
        <f t="shared" si="433"/>
        <v>0</v>
      </c>
      <c r="DB170" s="409" t="str">
        <f t="shared" si="434"/>
        <v>#</v>
      </c>
      <c r="DC170" s="7"/>
      <c r="DD170" s="7"/>
      <c r="DE170" s="7"/>
    </row>
    <row r="171" ht="24.75" customHeight="1" spans="1:109">
      <c r="A171" s="413">
        <v>164</v>
      </c>
      <c r="B171" s="790" t="s">
        <v>393</v>
      </c>
      <c r="C171" s="791" t="s">
        <v>394</v>
      </c>
      <c r="D171" s="787" t="s">
        <v>41</v>
      </c>
      <c r="E171" s="787" t="s">
        <v>55</v>
      </c>
      <c r="F171" s="802"/>
      <c r="G171" s="792" t="s">
        <v>58</v>
      </c>
      <c r="H171" s="793" t="s">
        <v>69</v>
      </c>
      <c r="I171" s="793" t="s">
        <v>59</v>
      </c>
      <c r="J171" s="793" t="s">
        <v>60</v>
      </c>
      <c r="K171" s="793" t="s">
        <v>69</v>
      </c>
      <c r="L171" s="793" t="s">
        <v>59</v>
      </c>
      <c r="M171" s="793" t="s">
        <v>58</v>
      </c>
      <c r="N171" s="812" t="s">
        <v>77</v>
      </c>
      <c r="O171" s="804">
        <f t="shared" si="361"/>
        <v>0</v>
      </c>
      <c r="P171" s="421"/>
      <c r="Q171" s="423">
        <f t="shared" si="382"/>
        <v>20</v>
      </c>
      <c r="R171" s="794">
        <v>7.33</v>
      </c>
      <c r="S171" s="425"/>
      <c r="T171" s="426"/>
      <c r="U171" s="427"/>
      <c r="V171" s="428" t="s">
        <v>62</v>
      </c>
      <c r="W171" s="429">
        <f t="shared" si="435"/>
        <v>10</v>
      </c>
      <c r="X171" s="429">
        <f t="shared" si="436"/>
        <v>6</v>
      </c>
      <c r="Y171" s="429">
        <f t="shared" si="437"/>
        <v>7</v>
      </c>
      <c r="Z171" s="429">
        <f t="shared" si="438"/>
        <v>9</v>
      </c>
      <c r="AA171" s="429">
        <f t="shared" si="439"/>
        <v>6</v>
      </c>
      <c r="AB171" s="429">
        <f t="shared" si="440"/>
        <v>7</v>
      </c>
      <c r="AC171" s="429">
        <f t="shared" si="441"/>
        <v>10</v>
      </c>
      <c r="AD171" s="429">
        <f t="shared" si="442"/>
        <v>0</v>
      </c>
      <c r="AE171" s="429"/>
      <c r="AF171" s="429"/>
      <c r="AG171" s="430">
        <f t="shared" si="443"/>
        <v>153</v>
      </c>
      <c r="AH171" s="430">
        <f t="shared" si="444"/>
        <v>20</v>
      </c>
      <c r="AI171" s="431">
        <f t="shared" si="383"/>
        <v>7.65</v>
      </c>
      <c r="AJ171" s="408" t="str">
        <f t="shared" si="445"/>
        <v>F</v>
      </c>
      <c r="AK171" s="408">
        <f t="shared" si="384"/>
        <v>0</v>
      </c>
      <c r="AL171" s="408">
        <f t="shared" si="385"/>
        <v>0</v>
      </c>
      <c r="AM171" s="408">
        <f t="shared" si="386"/>
        <v>0</v>
      </c>
      <c r="AN171" s="408">
        <f t="shared" si="387"/>
        <v>0</v>
      </c>
      <c r="AO171" s="408">
        <f t="shared" si="388"/>
        <v>0</v>
      </c>
      <c r="AP171" s="408">
        <f t="shared" si="389"/>
        <v>0</v>
      </c>
      <c r="AQ171" s="408">
        <f t="shared" si="390"/>
        <v>1</v>
      </c>
      <c r="AR171" s="6"/>
      <c r="AS171" s="408">
        <f t="shared" si="391"/>
        <v>0</v>
      </c>
      <c r="AT171" s="408">
        <f t="shared" si="392"/>
        <v>0</v>
      </c>
      <c r="AU171" s="408">
        <f t="shared" si="393"/>
        <v>0</v>
      </c>
      <c r="AV171" s="408">
        <f t="shared" si="394"/>
        <v>0</v>
      </c>
      <c r="AW171" s="408">
        <f t="shared" si="395"/>
        <v>0</v>
      </c>
      <c r="AX171" s="408">
        <f t="shared" si="396"/>
        <v>0</v>
      </c>
      <c r="AY171" s="408" t="str">
        <f t="shared" si="397"/>
        <v>F</v>
      </c>
      <c r="AZ171" s="409" t="str">
        <f t="shared" si="398"/>
        <v>DM</v>
      </c>
      <c r="BA171" s="409" t="str">
        <f t="shared" si="399"/>
        <v>DMT</v>
      </c>
      <c r="BB171" s="409" t="str">
        <f t="shared" si="400"/>
        <v>#</v>
      </c>
      <c r="BC171" s="409" t="str">
        <f t="shared" si="401"/>
        <v>#</v>
      </c>
      <c r="BD171" s="409" t="str">
        <f t="shared" si="402"/>
        <v>F</v>
      </c>
      <c r="BE171" s="409" t="str">
        <f t="shared" si="403"/>
        <v>#</v>
      </c>
      <c r="BF171" s="409"/>
      <c r="BG171" s="409" t="str">
        <f t="shared" si="404"/>
        <v>#</v>
      </c>
      <c r="BH171" s="409" t="str">
        <f t="shared" si="405"/>
        <v>#</v>
      </c>
      <c r="BI171" s="409">
        <f t="shared" si="406"/>
        <v>0</v>
      </c>
      <c r="BJ171" s="409" t="str">
        <f t="shared" si="407"/>
        <v>#</v>
      </c>
      <c r="BK171" s="409">
        <f t="shared" si="408"/>
        <v>0</v>
      </c>
      <c r="BL171" s="409" t="str">
        <f t="shared" si="409"/>
        <v>#</v>
      </c>
      <c r="BM171" s="7"/>
      <c r="BN171" s="7"/>
      <c r="BO171" s="7"/>
      <c r="BP171" s="409" t="str">
        <f t="shared" si="410"/>
        <v>#</v>
      </c>
      <c r="BQ171" s="409" t="str">
        <f t="shared" si="411"/>
        <v>#</v>
      </c>
      <c r="BR171" s="409" t="str">
        <f t="shared" si="412"/>
        <v>F</v>
      </c>
      <c r="BS171" s="409" t="str">
        <f t="shared" si="413"/>
        <v>#</v>
      </c>
      <c r="BT171" s="409" t="str">
        <f t="shared" si="414"/>
        <v>#</v>
      </c>
      <c r="BU171" s="409" t="str">
        <f t="shared" si="415"/>
        <v>#</v>
      </c>
      <c r="BV171" s="409" t="str">
        <f t="shared" si="416"/>
        <v>#</v>
      </c>
      <c r="BW171" s="409" t="str">
        <f t="shared" si="417"/>
        <v>#</v>
      </c>
      <c r="BX171" s="409"/>
      <c r="BY171" s="409" t="str">
        <f t="shared" si="418"/>
        <v>#</v>
      </c>
      <c r="BZ171" s="409" t="str">
        <f t="shared" si="419"/>
        <v>#</v>
      </c>
      <c r="CA171" s="409">
        <f t="shared" si="420"/>
        <v>0</v>
      </c>
      <c r="CB171" s="409" t="str">
        <f t="shared" si="421"/>
        <v>#</v>
      </c>
      <c r="CC171" s="409" t="str">
        <f t="shared" si="422"/>
        <v>#</v>
      </c>
      <c r="CD171" s="409" t="str">
        <f t="shared" si="423"/>
        <v>#</v>
      </c>
      <c r="CE171" s="409" t="str">
        <f t="shared" si="424"/>
        <v>#</v>
      </c>
      <c r="CF171" s="409" t="str">
        <f t="shared" si="425"/>
        <v>#</v>
      </c>
      <c r="CG171" s="409">
        <f t="shared" si="426"/>
        <v>0</v>
      </c>
      <c r="CH171" s="409" t="str">
        <f t="shared" si="427"/>
        <v>#</v>
      </c>
      <c r="CI171" s="7"/>
      <c r="CJ171" s="7"/>
      <c r="CK171" s="409" t="str">
        <f t="shared" si="446"/>
        <v> </v>
      </c>
      <c r="CL171" s="409" t="str">
        <f t="shared" si="447"/>
        <v> </v>
      </c>
      <c r="CM171" s="409" t="str">
        <f t="shared" si="448"/>
        <v> </v>
      </c>
      <c r="CN171" s="409" t="str">
        <f t="shared" si="449"/>
        <v> </v>
      </c>
      <c r="CO171" s="409" t="str">
        <f t="shared" si="450"/>
        <v> </v>
      </c>
      <c r="CP171" s="409" t="str">
        <f t="shared" si="451"/>
        <v> </v>
      </c>
      <c r="CQ171" s="409" t="str">
        <f t="shared" si="452"/>
        <v> </v>
      </c>
      <c r="CR171" s="409" t="str">
        <f t="shared" si="453"/>
        <v>DEV,</v>
      </c>
      <c r="CS171" s="409"/>
      <c r="CT171" s="409">
        <f t="shared" si="428"/>
        <v>0</v>
      </c>
      <c r="CU171" s="409">
        <f t="shared" si="429"/>
        <v>164</v>
      </c>
      <c r="CV171" s="372" t="str">
        <f t="shared" si="430"/>
        <v>24IT0167</v>
      </c>
      <c r="CW171" s="432" t="str">
        <f t="shared" si="431"/>
        <v>SUGANTH RENU K</v>
      </c>
      <c r="CX171" s="433" t="str">
        <f t="shared" si="381"/>
        <v>       DEV,</v>
      </c>
      <c r="CY171" s="409">
        <f t="shared" si="432"/>
        <v>0</v>
      </c>
      <c r="CZ171" s="7"/>
      <c r="DA171" s="409" t="str">
        <f t="shared" si="433"/>
        <v>#</v>
      </c>
      <c r="DB171" s="409">
        <f t="shared" si="434"/>
        <v>0</v>
      </c>
      <c r="DC171" s="7"/>
      <c r="DD171" s="7"/>
      <c r="DE171" s="7"/>
    </row>
    <row r="172" ht="24.75" customHeight="1" spans="1:109">
      <c r="A172" s="413">
        <v>165</v>
      </c>
      <c r="B172" s="790" t="s">
        <v>395</v>
      </c>
      <c r="C172" s="791" t="s">
        <v>396</v>
      </c>
      <c r="D172" s="787" t="s">
        <v>41</v>
      </c>
      <c r="E172" s="787" t="s">
        <v>55</v>
      </c>
      <c r="F172" s="802"/>
      <c r="G172" s="792" t="s">
        <v>58</v>
      </c>
      <c r="H172" s="793" t="s">
        <v>59</v>
      </c>
      <c r="I172" s="793" t="s">
        <v>59</v>
      </c>
      <c r="J172" s="793" t="s">
        <v>60</v>
      </c>
      <c r="K172" s="793" t="s">
        <v>59</v>
      </c>
      <c r="L172" s="793" t="s">
        <v>59</v>
      </c>
      <c r="M172" s="793" t="s">
        <v>58</v>
      </c>
      <c r="N172" s="807" t="s">
        <v>59</v>
      </c>
      <c r="O172" s="804">
        <f t="shared" si="361"/>
        <v>0</v>
      </c>
      <c r="P172" s="421"/>
      <c r="Q172" s="423">
        <f t="shared" si="382"/>
        <v>23</v>
      </c>
      <c r="R172" s="794">
        <v>7.56</v>
      </c>
      <c r="S172" s="425"/>
      <c r="T172" s="426"/>
      <c r="U172" s="427"/>
      <c r="V172" s="428" t="s">
        <v>62</v>
      </c>
      <c r="W172" s="429">
        <f t="shared" si="435"/>
        <v>10</v>
      </c>
      <c r="X172" s="429">
        <f t="shared" si="436"/>
        <v>7</v>
      </c>
      <c r="Y172" s="429">
        <f t="shared" si="437"/>
        <v>7</v>
      </c>
      <c r="Z172" s="429">
        <f t="shared" si="438"/>
        <v>9</v>
      </c>
      <c r="AA172" s="429">
        <f t="shared" si="439"/>
        <v>7</v>
      </c>
      <c r="AB172" s="429">
        <f t="shared" si="440"/>
        <v>7</v>
      </c>
      <c r="AC172" s="429">
        <f t="shared" si="441"/>
        <v>10</v>
      </c>
      <c r="AD172" s="429">
        <f t="shared" si="442"/>
        <v>7</v>
      </c>
      <c r="AE172" s="429"/>
      <c r="AF172" s="429"/>
      <c r="AG172" s="430">
        <f t="shared" si="443"/>
        <v>181</v>
      </c>
      <c r="AH172" s="430">
        <f t="shared" si="444"/>
        <v>23</v>
      </c>
      <c r="AI172" s="431">
        <f t="shared" si="383"/>
        <v>7.8695652173913</v>
      </c>
      <c r="AJ172" s="408" t="str">
        <f t="shared" si="445"/>
        <v>P</v>
      </c>
      <c r="AK172" s="408">
        <f t="shared" si="384"/>
        <v>0</v>
      </c>
      <c r="AL172" s="408">
        <f t="shared" si="385"/>
        <v>0</v>
      </c>
      <c r="AM172" s="408">
        <f t="shared" si="386"/>
        <v>0</v>
      </c>
      <c r="AN172" s="408">
        <f t="shared" si="387"/>
        <v>0</v>
      </c>
      <c r="AO172" s="408">
        <f t="shared" si="388"/>
        <v>0</v>
      </c>
      <c r="AP172" s="408">
        <f t="shared" si="389"/>
        <v>0</v>
      </c>
      <c r="AQ172" s="408">
        <f t="shared" si="390"/>
        <v>1</v>
      </c>
      <c r="AR172" s="6"/>
      <c r="AS172" s="408">
        <f t="shared" si="391"/>
        <v>0</v>
      </c>
      <c r="AT172" s="408">
        <f t="shared" si="392"/>
        <v>0</v>
      </c>
      <c r="AU172" s="408">
        <f t="shared" si="393"/>
        <v>0</v>
      </c>
      <c r="AV172" s="408">
        <f t="shared" si="394"/>
        <v>0</v>
      </c>
      <c r="AW172" s="408">
        <f t="shared" si="395"/>
        <v>0</v>
      </c>
      <c r="AX172" s="408">
        <f t="shared" si="396"/>
        <v>0</v>
      </c>
      <c r="AY172" s="408" t="str">
        <f t="shared" si="397"/>
        <v>P</v>
      </c>
      <c r="AZ172" s="409" t="str">
        <f t="shared" si="398"/>
        <v>DM</v>
      </c>
      <c r="BA172" s="409" t="str">
        <f t="shared" si="399"/>
        <v>DMT</v>
      </c>
      <c r="BB172" s="409" t="str">
        <f t="shared" si="400"/>
        <v>#</v>
      </c>
      <c r="BC172" s="409" t="str">
        <f t="shared" si="401"/>
        <v>#</v>
      </c>
      <c r="BD172" s="409" t="str">
        <f t="shared" si="402"/>
        <v>P</v>
      </c>
      <c r="BE172" s="409" t="str">
        <f t="shared" si="403"/>
        <v>#</v>
      </c>
      <c r="BF172" s="409"/>
      <c r="BG172" s="409" t="str">
        <f t="shared" si="404"/>
        <v>#</v>
      </c>
      <c r="BH172" s="409" t="str">
        <f t="shared" si="405"/>
        <v>#</v>
      </c>
      <c r="BI172" s="409">
        <f t="shared" si="406"/>
        <v>0</v>
      </c>
      <c r="BJ172" s="409" t="str">
        <f t="shared" si="407"/>
        <v>#</v>
      </c>
      <c r="BK172" s="409">
        <f t="shared" si="408"/>
        <v>0</v>
      </c>
      <c r="BL172" s="409" t="str">
        <f t="shared" si="409"/>
        <v>#</v>
      </c>
      <c r="BM172" s="7"/>
      <c r="BN172" s="7"/>
      <c r="BO172" s="7"/>
      <c r="BP172" s="409" t="str">
        <f t="shared" si="410"/>
        <v>#</v>
      </c>
      <c r="BQ172" s="409" t="str">
        <f t="shared" si="411"/>
        <v>#</v>
      </c>
      <c r="BR172" s="409" t="str">
        <f t="shared" si="412"/>
        <v>P</v>
      </c>
      <c r="BS172" s="409" t="str">
        <f t="shared" si="413"/>
        <v>#</v>
      </c>
      <c r="BT172" s="409" t="str">
        <f t="shared" si="414"/>
        <v>#</v>
      </c>
      <c r="BU172" s="409" t="str">
        <f t="shared" si="415"/>
        <v>#</v>
      </c>
      <c r="BV172" s="409" t="str">
        <f t="shared" si="416"/>
        <v>#</v>
      </c>
      <c r="BW172" s="409" t="str">
        <f t="shared" si="417"/>
        <v>#</v>
      </c>
      <c r="BX172" s="409"/>
      <c r="BY172" s="409" t="str">
        <f t="shared" si="418"/>
        <v>#</v>
      </c>
      <c r="BZ172" s="409" t="str">
        <f t="shared" si="419"/>
        <v>#</v>
      </c>
      <c r="CA172" s="409">
        <f t="shared" si="420"/>
        <v>0</v>
      </c>
      <c r="CB172" s="409" t="str">
        <f t="shared" si="421"/>
        <v>#</v>
      </c>
      <c r="CC172" s="409" t="str">
        <f t="shared" si="422"/>
        <v>#</v>
      </c>
      <c r="CD172" s="409" t="str">
        <f t="shared" si="423"/>
        <v>#</v>
      </c>
      <c r="CE172" s="409" t="str">
        <f t="shared" si="424"/>
        <v>#</v>
      </c>
      <c r="CF172" s="409" t="str">
        <f t="shared" si="425"/>
        <v>#</v>
      </c>
      <c r="CG172" s="409">
        <f t="shared" si="426"/>
        <v>0</v>
      </c>
      <c r="CH172" s="409" t="str">
        <f t="shared" si="427"/>
        <v>#</v>
      </c>
      <c r="CI172" s="7"/>
      <c r="CJ172" s="7"/>
      <c r="CK172" s="409" t="str">
        <f t="shared" si="446"/>
        <v> </v>
      </c>
      <c r="CL172" s="409" t="str">
        <f t="shared" si="447"/>
        <v> </v>
      </c>
      <c r="CM172" s="409" t="str">
        <f t="shared" si="448"/>
        <v> </v>
      </c>
      <c r="CN172" s="409" t="str">
        <f t="shared" si="449"/>
        <v> </v>
      </c>
      <c r="CO172" s="409" t="str">
        <f t="shared" si="450"/>
        <v> </v>
      </c>
      <c r="CP172" s="409" t="str">
        <f t="shared" si="451"/>
        <v> </v>
      </c>
      <c r="CQ172" s="409" t="str">
        <f t="shared" si="452"/>
        <v> </v>
      </c>
      <c r="CR172" s="409" t="str">
        <f t="shared" si="453"/>
        <v> </v>
      </c>
      <c r="CS172" s="409"/>
      <c r="CT172" s="409">
        <f t="shared" si="428"/>
        <v>0</v>
      </c>
      <c r="CU172" s="409">
        <f t="shared" si="429"/>
        <v>165</v>
      </c>
      <c r="CV172" s="372" t="str">
        <f t="shared" si="430"/>
        <v>24IT0168</v>
      </c>
      <c r="CW172" s="432" t="str">
        <f t="shared" si="431"/>
        <v>SURDEEP KANNAN P</v>
      </c>
      <c r="CX172" s="433" t="str">
        <f t="shared" si="381"/>
        <v>        </v>
      </c>
      <c r="CY172" s="409">
        <f t="shared" si="432"/>
        <v>0</v>
      </c>
      <c r="CZ172" s="7"/>
      <c r="DA172" s="409" t="str">
        <f t="shared" si="433"/>
        <v>#</v>
      </c>
      <c r="DB172" s="409">
        <f t="shared" si="434"/>
        <v>0</v>
      </c>
      <c r="DC172" s="7"/>
      <c r="DD172" s="7"/>
      <c r="DE172" s="7"/>
    </row>
    <row r="173" ht="24.75" customHeight="1" spans="1:109">
      <c r="A173" s="413">
        <v>166</v>
      </c>
      <c r="B173" s="790" t="s">
        <v>397</v>
      </c>
      <c r="C173" s="791" t="s">
        <v>398</v>
      </c>
      <c r="D173" s="798" t="s">
        <v>41</v>
      </c>
      <c r="E173" s="818" t="s">
        <v>54</v>
      </c>
      <c r="F173" s="802"/>
      <c r="G173" s="792" t="s">
        <v>58</v>
      </c>
      <c r="H173" s="793" t="s">
        <v>61</v>
      </c>
      <c r="I173" s="793" t="s">
        <v>60</v>
      </c>
      <c r="J173" s="793" t="s">
        <v>60</v>
      </c>
      <c r="K173" s="793" t="s">
        <v>61</v>
      </c>
      <c r="L173" s="793" t="s">
        <v>61</v>
      </c>
      <c r="M173" s="793" t="s">
        <v>58</v>
      </c>
      <c r="N173" s="807" t="s">
        <v>59</v>
      </c>
      <c r="O173" s="804">
        <f t="shared" si="361"/>
        <v>0</v>
      </c>
      <c r="P173" s="421"/>
      <c r="Q173" s="423">
        <f t="shared" si="382"/>
        <v>23</v>
      </c>
      <c r="R173" s="794">
        <v>8.32</v>
      </c>
      <c r="S173" s="425"/>
      <c r="T173" s="426"/>
      <c r="U173" s="427"/>
      <c r="V173" s="428" t="s">
        <v>62</v>
      </c>
      <c r="W173" s="429">
        <f t="shared" si="435"/>
        <v>10</v>
      </c>
      <c r="X173" s="429">
        <f t="shared" si="436"/>
        <v>8</v>
      </c>
      <c r="Y173" s="429">
        <f t="shared" si="437"/>
        <v>9</v>
      </c>
      <c r="Z173" s="429">
        <f t="shared" si="438"/>
        <v>9</v>
      </c>
      <c r="AA173" s="429">
        <f t="shared" si="439"/>
        <v>8</v>
      </c>
      <c r="AB173" s="429">
        <f t="shared" si="440"/>
        <v>8</v>
      </c>
      <c r="AC173" s="429">
        <f t="shared" si="441"/>
        <v>10</v>
      </c>
      <c r="AD173" s="429">
        <f t="shared" si="442"/>
        <v>7</v>
      </c>
      <c r="AE173" s="429"/>
      <c r="AF173" s="429"/>
      <c r="AG173" s="430">
        <f t="shared" si="443"/>
        <v>197</v>
      </c>
      <c r="AH173" s="430">
        <f t="shared" si="444"/>
        <v>23</v>
      </c>
      <c r="AI173" s="431">
        <f t="shared" si="383"/>
        <v>8.56521739130435</v>
      </c>
      <c r="AJ173" s="408" t="str">
        <f t="shared" si="445"/>
        <v>P</v>
      </c>
      <c r="AK173" s="408">
        <f t="shared" si="384"/>
        <v>0</v>
      </c>
      <c r="AL173" s="408">
        <f t="shared" si="385"/>
        <v>0</v>
      </c>
      <c r="AM173" s="408">
        <f t="shared" si="386"/>
        <v>0</v>
      </c>
      <c r="AN173" s="408">
        <f t="shared" si="387"/>
        <v>0</v>
      </c>
      <c r="AO173" s="408">
        <f t="shared" si="388"/>
        <v>0</v>
      </c>
      <c r="AP173" s="408">
        <f t="shared" si="389"/>
        <v>0</v>
      </c>
      <c r="AQ173" s="408">
        <f t="shared" si="390"/>
        <v>1</v>
      </c>
      <c r="AR173" s="6"/>
      <c r="AS173" s="408">
        <f t="shared" si="391"/>
        <v>0</v>
      </c>
      <c r="AT173" s="408">
        <f t="shared" si="392"/>
        <v>0</v>
      </c>
      <c r="AU173" s="408">
        <f t="shared" si="393"/>
        <v>0</v>
      </c>
      <c r="AV173" s="408">
        <f t="shared" si="394"/>
        <v>0</v>
      </c>
      <c r="AW173" s="408">
        <f t="shared" si="395"/>
        <v>0</v>
      </c>
      <c r="AX173" s="408">
        <f t="shared" si="396"/>
        <v>0</v>
      </c>
      <c r="AY173" s="408" t="str">
        <f t="shared" si="397"/>
        <v>P</v>
      </c>
      <c r="AZ173" s="409" t="str">
        <f t="shared" si="398"/>
        <v>HM</v>
      </c>
      <c r="BA173" s="409" t="str">
        <f t="shared" si="399"/>
        <v>HMT</v>
      </c>
      <c r="BB173" s="409" t="str">
        <f t="shared" si="400"/>
        <v>P</v>
      </c>
      <c r="BC173" s="409" t="str">
        <f t="shared" si="401"/>
        <v>#</v>
      </c>
      <c r="BD173" s="409" t="str">
        <f t="shared" si="402"/>
        <v>#</v>
      </c>
      <c r="BE173" s="409" t="str">
        <f t="shared" si="403"/>
        <v>#</v>
      </c>
      <c r="BF173" s="409"/>
      <c r="BG173" s="409">
        <f t="shared" si="404"/>
        <v>0</v>
      </c>
      <c r="BH173" s="409" t="str">
        <f t="shared" si="405"/>
        <v>#</v>
      </c>
      <c r="BI173" s="409" t="str">
        <f t="shared" si="406"/>
        <v>#</v>
      </c>
      <c r="BJ173" s="409" t="str">
        <f t="shared" si="407"/>
        <v>#</v>
      </c>
      <c r="BK173" s="409">
        <f t="shared" si="408"/>
        <v>0</v>
      </c>
      <c r="BL173" s="409" t="str">
        <f t="shared" si="409"/>
        <v>#</v>
      </c>
      <c r="BM173" s="7"/>
      <c r="BN173" s="7"/>
      <c r="BO173" s="7"/>
      <c r="BP173" s="409" t="str">
        <f t="shared" si="410"/>
        <v>P</v>
      </c>
      <c r="BQ173" s="409" t="str">
        <f t="shared" si="411"/>
        <v>#</v>
      </c>
      <c r="BR173" s="409" t="str">
        <f t="shared" si="412"/>
        <v>#</v>
      </c>
      <c r="BS173" s="409" t="str">
        <f t="shared" si="413"/>
        <v>#</v>
      </c>
      <c r="BT173" s="409" t="str">
        <f t="shared" si="414"/>
        <v>#</v>
      </c>
      <c r="BU173" s="409" t="str">
        <f t="shared" si="415"/>
        <v>#</v>
      </c>
      <c r="BV173" s="409" t="str">
        <f t="shared" si="416"/>
        <v>#</v>
      </c>
      <c r="BW173" s="409" t="str">
        <f t="shared" si="417"/>
        <v>#</v>
      </c>
      <c r="BX173" s="409"/>
      <c r="BY173" s="409">
        <f t="shared" si="418"/>
        <v>0</v>
      </c>
      <c r="BZ173" s="409" t="str">
        <f t="shared" si="419"/>
        <v>#</v>
      </c>
      <c r="CA173" s="409" t="str">
        <f t="shared" si="420"/>
        <v>#</v>
      </c>
      <c r="CB173" s="409" t="str">
        <f t="shared" si="421"/>
        <v>#</v>
      </c>
      <c r="CC173" s="409" t="str">
        <f t="shared" si="422"/>
        <v>#</v>
      </c>
      <c r="CD173" s="409" t="str">
        <f t="shared" si="423"/>
        <v>#</v>
      </c>
      <c r="CE173" s="409" t="str">
        <f t="shared" si="424"/>
        <v>#</v>
      </c>
      <c r="CF173" s="409" t="str">
        <f t="shared" si="425"/>
        <v>#</v>
      </c>
      <c r="CG173" s="409">
        <f t="shared" si="426"/>
        <v>0</v>
      </c>
      <c r="CH173" s="409" t="str">
        <f t="shared" si="427"/>
        <v>#</v>
      </c>
      <c r="CI173" s="7"/>
      <c r="CJ173" s="7"/>
      <c r="CK173" s="409" t="str">
        <f t="shared" si="446"/>
        <v> </v>
      </c>
      <c r="CL173" s="409" t="str">
        <f t="shared" si="447"/>
        <v> </v>
      </c>
      <c r="CM173" s="409" t="str">
        <f t="shared" si="448"/>
        <v> </v>
      </c>
      <c r="CN173" s="409" t="str">
        <f t="shared" si="449"/>
        <v> </v>
      </c>
      <c r="CO173" s="409" t="str">
        <f t="shared" si="450"/>
        <v> </v>
      </c>
      <c r="CP173" s="409" t="str">
        <f t="shared" si="451"/>
        <v> </v>
      </c>
      <c r="CQ173" s="409" t="str">
        <f t="shared" si="452"/>
        <v> </v>
      </c>
      <c r="CR173" s="409" t="str">
        <f t="shared" si="453"/>
        <v> </v>
      </c>
      <c r="CS173" s="409"/>
      <c r="CT173" s="409">
        <f t="shared" si="428"/>
        <v>0</v>
      </c>
      <c r="CU173" s="409">
        <f t="shared" si="429"/>
        <v>166</v>
      </c>
      <c r="CV173" s="372" t="str">
        <f t="shared" si="430"/>
        <v>24IT0169</v>
      </c>
      <c r="CW173" s="432" t="str">
        <f t="shared" si="431"/>
        <v>SURENDHAR R</v>
      </c>
      <c r="CX173" s="433" t="str">
        <f t="shared" si="381"/>
        <v>        </v>
      </c>
      <c r="CY173" s="409">
        <f t="shared" si="432"/>
        <v>0</v>
      </c>
      <c r="CZ173" s="7"/>
      <c r="DA173" s="409">
        <f t="shared" si="433"/>
        <v>0</v>
      </c>
      <c r="DB173" s="409" t="str">
        <f t="shared" si="434"/>
        <v>#</v>
      </c>
      <c r="DC173" s="7"/>
      <c r="DD173" s="7"/>
      <c r="DE173" s="7"/>
    </row>
    <row r="174" ht="24.75" customHeight="1" spans="1:109">
      <c r="A174" s="413">
        <v>167</v>
      </c>
      <c r="B174" s="785" t="s">
        <v>399</v>
      </c>
      <c r="C174" s="786" t="s">
        <v>400</v>
      </c>
      <c r="D174" s="799" t="s">
        <v>41</v>
      </c>
      <c r="E174" s="799" t="s">
        <v>55</v>
      </c>
      <c r="F174" s="802"/>
      <c r="G174" s="779" t="s">
        <v>58</v>
      </c>
      <c r="H174" s="780" t="s">
        <v>61</v>
      </c>
      <c r="I174" s="780" t="s">
        <v>59</v>
      </c>
      <c r="J174" s="780" t="s">
        <v>60</v>
      </c>
      <c r="K174" s="780" t="s">
        <v>61</v>
      </c>
      <c r="L174" s="780" t="s">
        <v>61</v>
      </c>
      <c r="M174" s="780" t="s">
        <v>58</v>
      </c>
      <c r="N174" s="805" t="s">
        <v>59</v>
      </c>
      <c r="O174" s="804">
        <f t="shared" si="361"/>
        <v>0</v>
      </c>
      <c r="P174" s="421"/>
      <c r="Q174" s="423">
        <f t="shared" si="382"/>
        <v>23</v>
      </c>
      <c r="R174" s="811">
        <v>8</v>
      </c>
      <c r="S174" s="425"/>
      <c r="T174" s="426"/>
      <c r="U174" s="427"/>
      <c r="V174" s="428" t="s">
        <v>62</v>
      </c>
      <c r="W174" s="429">
        <f t="shared" si="435"/>
        <v>10</v>
      </c>
      <c r="X174" s="429">
        <f t="shared" si="436"/>
        <v>8</v>
      </c>
      <c r="Y174" s="429">
        <f t="shared" si="437"/>
        <v>7</v>
      </c>
      <c r="Z174" s="429">
        <f t="shared" si="438"/>
        <v>9</v>
      </c>
      <c r="AA174" s="429">
        <f t="shared" si="439"/>
        <v>8</v>
      </c>
      <c r="AB174" s="429">
        <f t="shared" si="440"/>
        <v>8</v>
      </c>
      <c r="AC174" s="429">
        <f t="shared" si="441"/>
        <v>10</v>
      </c>
      <c r="AD174" s="429">
        <f t="shared" si="442"/>
        <v>7</v>
      </c>
      <c r="AE174" s="429"/>
      <c r="AF174" s="429"/>
      <c r="AG174" s="430">
        <f t="shared" si="443"/>
        <v>189</v>
      </c>
      <c r="AH174" s="430">
        <f t="shared" si="444"/>
        <v>23</v>
      </c>
      <c r="AI174" s="431">
        <f t="shared" si="383"/>
        <v>8.21739130434783</v>
      </c>
      <c r="AJ174" s="408" t="str">
        <f t="shared" si="445"/>
        <v>P</v>
      </c>
      <c r="AK174" s="408">
        <f t="shared" si="384"/>
        <v>0</v>
      </c>
      <c r="AL174" s="408">
        <f t="shared" si="385"/>
        <v>0</v>
      </c>
      <c r="AM174" s="408">
        <f t="shared" si="386"/>
        <v>0</v>
      </c>
      <c r="AN174" s="408">
        <f t="shared" si="387"/>
        <v>0</v>
      </c>
      <c r="AO174" s="408">
        <f t="shared" si="388"/>
        <v>0</v>
      </c>
      <c r="AP174" s="408">
        <f t="shared" si="389"/>
        <v>0</v>
      </c>
      <c r="AQ174" s="408">
        <f t="shared" si="390"/>
        <v>1</v>
      </c>
      <c r="AR174" s="6"/>
      <c r="AS174" s="408">
        <f t="shared" si="391"/>
        <v>0</v>
      </c>
      <c r="AT174" s="408">
        <f t="shared" si="392"/>
        <v>0</v>
      </c>
      <c r="AU174" s="408">
        <f t="shared" si="393"/>
        <v>0</v>
      </c>
      <c r="AV174" s="408">
        <f t="shared" si="394"/>
        <v>0</v>
      </c>
      <c r="AW174" s="408">
        <f t="shared" si="395"/>
        <v>0</v>
      </c>
      <c r="AX174" s="408">
        <f t="shared" si="396"/>
        <v>0</v>
      </c>
      <c r="AY174" s="408" t="str">
        <f t="shared" si="397"/>
        <v>P</v>
      </c>
      <c r="AZ174" s="409" t="str">
        <f t="shared" si="398"/>
        <v>DM</v>
      </c>
      <c r="BA174" s="409" t="str">
        <f t="shared" si="399"/>
        <v>DMT</v>
      </c>
      <c r="BB174" s="409" t="str">
        <f t="shared" si="400"/>
        <v>#</v>
      </c>
      <c r="BC174" s="409" t="str">
        <f t="shared" si="401"/>
        <v>#</v>
      </c>
      <c r="BD174" s="409" t="str">
        <f t="shared" si="402"/>
        <v>P</v>
      </c>
      <c r="BE174" s="409" t="str">
        <f t="shared" si="403"/>
        <v>#</v>
      </c>
      <c r="BF174" s="409"/>
      <c r="BG174" s="409" t="str">
        <f t="shared" si="404"/>
        <v>#</v>
      </c>
      <c r="BH174" s="409" t="str">
        <f t="shared" si="405"/>
        <v>#</v>
      </c>
      <c r="BI174" s="409">
        <f t="shared" si="406"/>
        <v>0</v>
      </c>
      <c r="BJ174" s="409" t="str">
        <f t="shared" si="407"/>
        <v>#</v>
      </c>
      <c r="BK174" s="409">
        <f t="shared" si="408"/>
        <v>0</v>
      </c>
      <c r="BL174" s="409" t="str">
        <f t="shared" si="409"/>
        <v>#</v>
      </c>
      <c r="BM174" s="7"/>
      <c r="BN174" s="7"/>
      <c r="BO174" s="7"/>
      <c r="BP174" s="409" t="str">
        <f t="shared" si="410"/>
        <v>#</v>
      </c>
      <c r="BQ174" s="409" t="str">
        <f t="shared" si="411"/>
        <v>#</v>
      </c>
      <c r="BR174" s="409" t="str">
        <f t="shared" si="412"/>
        <v>P</v>
      </c>
      <c r="BS174" s="409" t="str">
        <f t="shared" si="413"/>
        <v>#</v>
      </c>
      <c r="BT174" s="409" t="str">
        <f t="shared" si="414"/>
        <v>#</v>
      </c>
      <c r="BU174" s="409" t="str">
        <f t="shared" si="415"/>
        <v>#</v>
      </c>
      <c r="BV174" s="409" t="str">
        <f t="shared" si="416"/>
        <v>#</v>
      </c>
      <c r="BW174" s="409" t="str">
        <f t="shared" si="417"/>
        <v>#</v>
      </c>
      <c r="BX174" s="409"/>
      <c r="BY174" s="409" t="str">
        <f t="shared" si="418"/>
        <v>#</v>
      </c>
      <c r="BZ174" s="409" t="str">
        <f t="shared" si="419"/>
        <v>#</v>
      </c>
      <c r="CA174" s="409">
        <f t="shared" si="420"/>
        <v>0</v>
      </c>
      <c r="CB174" s="409" t="str">
        <f t="shared" si="421"/>
        <v>#</v>
      </c>
      <c r="CC174" s="409" t="str">
        <f t="shared" si="422"/>
        <v>#</v>
      </c>
      <c r="CD174" s="409" t="str">
        <f t="shared" si="423"/>
        <v>#</v>
      </c>
      <c r="CE174" s="409" t="str">
        <f t="shared" si="424"/>
        <v>#</v>
      </c>
      <c r="CF174" s="409" t="str">
        <f t="shared" si="425"/>
        <v>#</v>
      </c>
      <c r="CG174" s="409">
        <f t="shared" si="426"/>
        <v>0</v>
      </c>
      <c r="CH174" s="409" t="str">
        <f t="shared" si="427"/>
        <v>#</v>
      </c>
      <c r="CI174" s="7"/>
      <c r="CJ174" s="7"/>
      <c r="CK174" s="409" t="str">
        <f t="shared" si="446"/>
        <v> </v>
      </c>
      <c r="CL174" s="409" t="str">
        <f t="shared" si="447"/>
        <v> </v>
      </c>
      <c r="CM174" s="409" t="str">
        <f t="shared" si="448"/>
        <v> </v>
      </c>
      <c r="CN174" s="409" t="str">
        <f t="shared" si="449"/>
        <v> </v>
      </c>
      <c r="CO174" s="409" t="str">
        <f t="shared" si="450"/>
        <v> </v>
      </c>
      <c r="CP174" s="409" t="str">
        <f t="shared" si="451"/>
        <v> </v>
      </c>
      <c r="CQ174" s="409" t="str">
        <f t="shared" si="452"/>
        <v> </v>
      </c>
      <c r="CR174" s="409" t="str">
        <f t="shared" si="453"/>
        <v> </v>
      </c>
      <c r="CS174" s="409"/>
      <c r="CT174" s="409">
        <f t="shared" si="428"/>
        <v>0</v>
      </c>
      <c r="CU174" s="409">
        <f t="shared" si="429"/>
        <v>167</v>
      </c>
      <c r="CV174" s="372" t="str">
        <f t="shared" si="430"/>
        <v>24IT0170</v>
      </c>
      <c r="CW174" s="432" t="str">
        <f t="shared" si="431"/>
        <v>SURESH KUMAR V</v>
      </c>
      <c r="CX174" s="433" t="str">
        <f t="shared" si="381"/>
        <v>        </v>
      </c>
      <c r="CY174" s="409">
        <f t="shared" si="432"/>
        <v>0</v>
      </c>
      <c r="CZ174" s="7"/>
      <c r="DA174" s="409" t="str">
        <f t="shared" si="433"/>
        <v>#</v>
      </c>
      <c r="DB174" s="409">
        <f t="shared" si="434"/>
        <v>0</v>
      </c>
      <c r="DC174" s="7"/>
      <c r="DD174" s="7"/>
      <c r="DE174" s="7"/>
    </row>
    <row r="175" ht="24.75" customHeight="1" spans="1:109">
      <c r="A175" s="413">
        <v>168</v>
      </c>
      <c r="B175" s="790" t="s">
        <v>401</v>
      </c>
      <c r="C175" s="791" t="s">
        <v>402</v>
      </c>
      <c r="D175" s="800" t="s">
        <v>41</v>
      </c>
      <c r="E175" s="800" t="s">
        <v>54</v>
      </c>
      <c r="F175" s="802"/>
      <c r="G175" s="792" t="s">
        <v>58</v>
      </c>
      <c r="H175" s="793" t="s">
        <v>61</v>
      </c>
      <c r="I175" s="793" t="s">
        <v>59</v>
      </c>
      <c r="J175" s="793" t="s">
        <v>60</v>
      </c>
      <c r="K175" s="793" t="s">
        <v>59</v>
      </c>
      <c r="L175" s="793" t="s">
        <v>61</v>
      </c>
      <c r="M175" s="793" t="s">
        <v>58</v>
      </c>
      <c r="N175" s="807" t="s">
        <v>59</v>
      </c>
      <c r="O175" s="804">
        <f t="shared" si="361"/>
        <v>0</v>
      </c>
      <c r="P175" s="421"/>
      <c r="Q175" s="423">
        <f t="shared" si="382"/>
        <v>23</v>
      </c>
      <c r="R175" s="794">
        <v>7.84</v>
      </c>
      <c r="S175" s="425"/>
      <c r="T175" s="426"/>
      <c r="U175" s="427"/>
      <c r="V175" s="428" t="s">
        <v>62</v>
      </c>
      <c r="W175" s="429">
        <f t="shared" si="435"/>
        <v>10</v>
      </c>
      <c r="X175" s="429">
        <f t="shared" si="436"/>
        <v>8</v>
      </c>
      <c r="Y175" s="429">
        <f t="shared" si="437"/>
        <v>7</v>
      </c>
      <c r="Z175" s="429">
        <f t="shared" si="438"/>
        <v>9</v>
      </c>
      <c r="AA175" s="429">
        <f t="shared" si="439"/>
        <v>7</v>
      </c>
      <c r="AB175" s="429">
        <f t="shared" si="440"/>
        <v>8</v>
      </c>
      <c r="AC175" s="429">
        <f t="shared" si="441"/>
        <v>10</v>
      </c>
      <c r="AD175" s="429">
        <f t="shared" si="442"/>
        <v>7</v>
      </c>
      <c r="AE175" s="429"/>
      <c r="AF175" s="429"/>
      <c r="AG175" s="430">
        <f t="shared" si="443"/>
        <v>186</v>
      </c>
      <c r="AH175" s="430">
        <f t="shared" si="444"/>
        <v>23</v>
      </c>
      <c r="AI175" s="431">
        <f t="shared" si="383"/>
        <v>8.08695652173913</v>
      </c>
      <c r="AJ175" s="408" t="str">
        <f t="shared" si="445"/>
        <v>P</v>
      </c>
      <c r="AK175" s="408">
        <f t="shared" si="384"/>
        <v>0</v>
      </c>
      <c r="AL175" s="408">
        <f t="shared" si="385"/>
        <v>0</v>
      </c>
      <c r="AM175" s="408">
        <f t="shared" si="386"/>
        <v>0</v>
      </c>
      <c r="AN175" s="408">
        <f t="shared" si="387"/>
        <v>0</v>
      </c>
      <c r="AO175" s="408">
        <f t="shared" si="388"/>
        <v>0</v>
      </c>
      <c r="AP175" s="408">
        <f t="shared" si="389"/>
        <v>0</v>
      </c>
      <c r="AQ175" s="408">
        <f t="shared" si="390"/>
        <v>1</v>
      </c>
      <c r="AR175" s="6"/>
      <c r="AS175" s="408">
        <f t="shared" si="391"/>
        <v>0</v>
      </c>
      <c r="AT175" s="408">
        <f t="shared" si="392"/>
        <v>0</v>
      </c>
      <c r="AU175" s="408">
        <f t="shared" si="393"/>
        <v>0</v>
      </c>
      <c r="AV175" s="408">
        <f t="shared" si="394"/>
        <v>0</v>
      </c>
      <c r="AW175" s="408">
        <f t="shared" si="395"/>
        <v>0</v>
      </c>
      <c r="AX175" s="408">
        <f t="shared" si="396"/>
        <v>0</v>
      </c>
      <c r="AY175" s="408" t="str">
        <f t="shared" si="397"/>
        <v>P</v>
      </c>
      <c r="AZ175" s="409" t="str">
        <f t="shared" si="398"/>
        <v>HM</v>
      </c>
      <c r="BA175" s="409" t="str">
        <f t="shared" si="399"/>
        <v>HMT</v>
      </c>
      <c r="BB175" s="409" t="str">
        <f t="shared" si="400"/>
        <v>P</v>
      </c>
      <c r="BC175" s="409" t="str">
        <f t="shared" si="401"/>
        <v>#</v>
      </c>
      <c r="BD175" s="409" t="str">
        <f t="shared" si="402"/>
        <v>#</v>
      </c>
      <c r="BE175" s="409" t="str">
        <f t="shared" si="403"/>
        <v>#</v>
      </c>
      <c r="BF175" s="409"/>
      <c r="BG175" s="409">
        <f t="shared" si="404"/>
        <v>0</v>
      </c>
      <c r="BH175" s="409" t="str">
        <f t="shared" si="405"/>
        <v>#</v>
      </c>
      <c r="BI175" s="409" t="str">
        <f t="shared" si="406"/>
        <v>#</v>
      </c>
      <c r="BJ175" s="409" t="str">
        <f t="shared" si="407"/>
        <v>#</v>
      </c>
      <c r="BK175" s="409">
        <f t="shared" si="408"/>
        <v>0</v>
      </c>
      <c r="BL175" s="409" t="str">
        <f t="shared" si="409"/>
        <v>#</v>
      </c>
      <c r="BM175" s="7"/>
      <c r="BN175" s="7"/>
      <c r="BO175" s="7"/>
      <c r="BP175" s="409" t="str">
        <f t="shared" si="410"/>
        <v>P</v>
      </c>
      <c r="BQ175" s="409" t="str">
        <f t="shared" si="411"/>
        <v>#</v>
      </c>
      <c r="BR175" s="409" t="str">
        <f t="shared" si="412"/>
        <v>#</v>
      </c>
      <c r="BS175" s="409" t="str">
        <f t="shared" si="413"/>
        <v>#</v>
      </c>
      <c r="BT175" s="409" t="str">
        <f t="shared" si="414"/>
        <v>#</v>
      </c>
      <c r="BU175" s="409" t="str">
        <f t="shared" si="415"/>
        <v>#</v>
      </c>
      <c r="BV175" s="409" t="str">
        <f t="shared" si="416"/>
        <v>#</v>
      </c>
      <c r="BW175" s="409" t="str">
        <f t="shared" si="417"/>
        <v>#</v>
      </c>
      <c r="BX175" s="409"/>
      <c r="BY175" s="409">
        <f t="shared" si="418"/>
        <v>0</v>
      </c>
      <c r="BZ175" s="409" t="str">
        <f t="shared" si="419"/>
        <v>#</v>
      </c>
      <c r="CA175" s="409" t="str">
        <f t="shared" si="420"/>
        <v>#</v>
      </c>
      <c r="CB175" s="409" t="str">
        <f t="shared" si="421"/>
        <v>#</v>
      </c>
      <c r="CC175" s="409" t="str">
        <f t="shared" si="422"/>
        <v>#</v>
      </c>
      <c r="CD175" s="409" t="str">
        <f t="shared" si="423"/>
        <v>#</v>
      </c>
      <c r="CE175" s="409" t="str">
        <f t="shared" si="424"/>
        <v>#</v>
      </c>
      <c r="CF175" s="409" t="str">
        <f t="shared" si="425"/>
        <v>#</v>
      </c>
      <c r="CG175" s="409">
        <f t="shared" si="426"/>
        <v>0</v>
      </c>
      <c r="CH175" s="409" t="str">
        <f t="shared" si="427"/>
        <v>#</v>
      </c>
      <c r="CI175" s="7"/>
      <c r="CJ175" s="7"/>
      <c r="CK175" s="409" t="str">
        <f t="shared" si="446"/>
        <v> </v>
      </c>
      <c r="CL175" s="409" t="str">
        <f t="shared" si="447"/>
        <v> </v>
      </c>
      <c r="CM175" s="409" t="str">
        <f t="shared" si="448"/>
        <v> </v>
      </c>
      <c r="CN175" s="409" t="str">
        <f t="shared" si="449"/>
        <v> </v>
      </c>
      <c r="CO175" s="409" t="str">
        <f t="shared" si="450"/>
        <v> </v>
      </c>
      <c r="CP175" s="409" t="str">
        <f t="shared" si="451"/>
        <v> </v>
      </c>
      <c r="CQ175" s="409" t="str">
        <f t="shared" si="452"/>
        <v> </v>
      </c>
      <c r="CR175" s="409" t="str">
        <f t="shared" si="453"/>
        <v> </v>
      </c>
      <c r="CS175" s="409"/>
      <c r="CT175" s="409">
        <f t="shared" si="428"/>
        <v>0</v>
      </c>
      <c r="CU175" s="409">
        <f t="shared" si="429"/>
        <v>168</v>
      </c>
      <c r="CV175" s="372" t="str">
        <f t="shared" si="430"/>
        <v>24IT0171</v>
      </c>
      <c r="CW175" s="432" t="str">
        <f t="shared" si="431"/>
        <v>SURYA S</v>
      </c>
      <c r="CX175" s="433" t="str">
        <f t="shared" si="381"/>
        <v>        </v>
      </c>
      <c r="CY175" s="409">
        <f t="shared" si="432"/>
        <v>0</v>
      </c>
      <c r="CZ175" s="7"/>
      <c r="DA175" s="409">
        <f t="shared" si="433"/>
        <v>0</v>
      </c>
      <c r="DB175" s="409" t="str">
        <f t="shared" si="434"/>
        <v>#</v>
      </c>
      <c r="DC175" s="7"/>
      <c r="DD175" s="7"/>
      <c r="DE175" s="7"/>
    </row>
    <row r="176" ht="24.75" customHeight="1" spans="1:109">
      <c r="A176" s="413">
        <v>169</v>
      </c>
      <c r="B176" s="790" t="s">
        <v>403</v>
      </c>
      <c r="C176" s="791" t="s">
        <v>404</v>
      </c>
      <c r="D176" s="798" t="s">
        <v>42</v>
      </c>
      <c r="E176" s="798" t="s">
        <v>55</v>
      </c>
      <c r="F176" s="802"/>
      <c r="G176" s="792" t="s">
        <v>58</v>
      </c>
      <c r="H176" s="793" t="s">
        <v>61</v>
      </c>
      <c r="I176" s="793" t="s">
        <v>58</v>
      </c>
      <c r="J176" s="793" t="s">
        <v>58</v>
      </c>
      <c r="K176" s="793" t="s">
        <v>58</v>
      </c>
      <c r="L176" s="793" t="s">
        <v>60</v>
      </c>
      <c r="M176" s="793" t="s">
        <v>58</v>
      </c>
      <c r="N176" s="807" t="s">
        <v>61</v>
      </c>
      <c r="O176" s="804">
        <f t="shared" si="361"/>
        <v>0</v>
      </c>
      <c r="P176" s="421"/>
      <c r="Q176" s="423">
        <f t="shared" si="382"/>
        <v>23</v>
      </c>
      <c r="R176" s="797">
        <v>9.28</v>
      </c>
      <c r="S176" s="425"/>
      <c r="T176" s="426"/>
      <c r="U176" s="427"/>
      <c r="V176" s="428" t="s">
        <v>62</v>
      </c>
      <c r="W176" s="429">
        <f t="shared" si="435"/>
        <v>10</v>
      </c>
      <c r="X176" s="429">
        <f t="shared" si="436"/>
        <v>8</v>
      </c>
      <c r="Y176" s="429">
        <f t="shared" si="437"/>
        <v>10</v>
      </c>
      <c r="Z176" s="429">
        <f t="shared" si="438"/>
        <v>10</v>
      </c>
      <c r="AA176" s="429">
        <f t="shared" si="439"/>
        <v>10</v>
      </c>
      <c r="AB176" s="429">
        <f t="shared" si="440"/>
        <v>9</v>
      </c>
      <c r="AC176" s="429">
        <f t="shared" si="441"/>
        <v>10</v>
      </c>
      <c r="AD176" s="429">
        <f t="shared" si="442"/>
        <v>8</v>
      </c>
      <c r="AE176" s="429"/>
      <c r="AF176" s="429"/>
      <c r="AG176" s="430">
        <f t="shared" si="443"/>
        <v>215</v>
      </c>
      <c r="AH176" s="430">
        <f t="shared" si="444"/>
        <v>23</v>
      </c>
      <c r="AI176" s="431">
        <f t="shared" si="383"/>
        <v>9.34782608695652</v>
      </c>
      <c r="AJ176" s="408" t="str">
        <f t="shared" si="445"/>
        <v>P</v>
      </c>
      <c r="AK176" s="408">
        <f t="shared" si="384"/>
        <v>0</v>
      </c>
      <c r="AL176" s="408">
        <f t="shared" si="385"/>
        <v>0</v>
      </c>
      <c r="AM176" s="408">
        <f t="shared" si="386"/>
        <v>0</v>
      </c>
      <c r="AN176" s="408">
        <f t="shared" si="387"/>
        <v>0</v>
      </c>
      <c r="AO176" s="408">
        <f t="shared" si="388"/>
        <v>0</v>
      </c>
      <c r="AP176" s="408">
        <f t="shared" si="389"/>
        <v>0</v>
      </c>
      <c r="AQ176" s="408">
        <f t="shared" si="390"/>
        <v>1</v>
      </c>
      <c r="AR176" s="6"/>
      <c r="AS176" s="408">
        <f t="shared" si="391"/>
        <v>0</v>
      </c>
      <c r="AT176" s="408">
        <f t="shared" si="392"/>
        <v>0</v>
      </c>
      <c r="AU176" s="408">
        <f t="shared" si="393"/>
        <v>0</v>
      </c>
      <c r="AV176" s="408">
        <f t="shared" si="394"/>
        <v>0</v>
      </c>
      <c r="AW176" s="408">
        <f t="shared" si="395"/>
        <v>0</v>
      </c>
      <c r="AX176" s="408">
        <f t="shared" si="396"/>
        <v>0</v>
      </c>
      <c r="AY176" s="408" t="str">
        <f t="shared" si="397"/>
        <v>P</v>
      </c>
      <c r="AZ176" s="409" t="str">
        <f t="shared" si="398"/>
        <v>DF</v>
      </c>
      <c r="BA176" s="409" t="str">
        <f t="shared" si="399"/>
        <v>DFT</v>
      </c>
      <c r="BB176" s="409" t="str">
        <f t="shared" si="400"/>
        <v>#</v>
      </c>
      <c r="BC176" s="409" t="str">
        <f t="shared" si="401"/>
        <v>#</v>
      </c>
      <c r="BD176" s="409" t="str">
        <f t="shared" si="402"/>
        <v>#</v>
      </c>
      <c r="BE176" s="409" t="str">
        <f t="shared" si="403"/>
        <v>P</v>
      </c>
      <c r="BF176" s="409"/>
      <c r="BG176" s="409" t="str">
        <f t="shared" si="404"/>
        <v>#</v>
      </c>
      <c r="BH176" s="409" t="str">
        <f t="shared" si="405"/>
        <v>#</v>
      </c>
      <c r="BI176" s="409" t="str">
        <f t="shared" si="406"/>
        <v>#</v>
      </c>
      <c r="BJ176" s="409">
        <f t="shared" si="407"/>
        <v>0</v>
      </c>
      <c r="BK176" s="409" t="str">
        <f t="shared" si="408"/>
        <v>#</v>
      </c>
      <c r="BL176" s="409">
        <f t="shared" si="409"/>
        <v>0</v>
      </c>
      <c r="BM176" s="7"/>
      <c r="BN176" s="7"/>
      <c r="BO176" s="7"/>
      <c r="BP176" s="409" t="str">
        <f t="shared" si="410"/>
        <v>#</v>
      </c>
      <c r="BQ176" s="409" t="str">
        <f t="shared" si="411"/>
        <v>#</v>
      </c>
      <c r="BR176" s="409" t="str">
        <f t="shared" si="412"/>
        <v>#</v>
      </c>
      <c r="BS176" s="409" t="str">
        <f t="shared" si="413"/>
        <v>P</v>
      </c>
      <c r="BT176" s="409" t="str">
        <f t="shared" si="414"/>
        <v>#</v>
      </c>
      <c r="BU176" s="409" t="str">
        <f t="shared" si="415"/>
        <v>#</v>
      </c>
      <c r="BV176" s="409" t="str">
        <f t="shared" si="416"/>
        <v>#</v>
      </c>
      <c r="BW176" s="409" t="str">
        <f t="shared" si="417"/>
        <v>#</v>
      </c>
      <c r="BX176" s="409"/>
      <c r="BY176" s="409" t="str">
        <f t="shared" si="418"/>
        <v>#</v>
      </c>
      <c r="BZ176" s="409" t="str">
        <f t="shared" si="419"/>
        <v>#</v>
      </c>
      <c r="CA176" s="409" t="str">
        <f t="shared" si="420"/>
        <v>#</v>
      </c>
      <c r="CB176" s="409">
        <f t="shared" si="421"/>
        <v>0</v>
      </c>
      <c r="CC176" s="409" t="str">
        <f t="shared" si="422"/>
        <v>#</v>
      </c>
      <c r="CD176" s="409" t="str">
        <f t="shared" si="423"/>
        <v>#</v>
      </c>
      <c r="CE176" s="409" t="str">
        <f t="shared" si="424"/>
        <v>#</v>
      </c>
      <c r="CF176" s="409" t="str">
        <f t="shared" si="425"/>
        <v>#</v>
      </c>
      <c r="CG176" s="409" t="str">
        <f t="shared" si="426"/>
        <v>#</v>
      </c>
      <c r="CH176" s="409">
        <f t="shared" si="427"/>
        <v>0</v>
      </c>
      <c r="CI176" s="7"/>
      <c r="CJ176" s="7"/>
      <c r="CK176" s="409" t="str">
        <f t="shared" si="446"/>
        <v> </v>
      </c>
      <c r="CL176" s="409" t="str">
        <f t="shared" si="447"/>
        <v> </v>
      </c>
      <c r="CM176" s="409" t="str">
        <f t="shared" si="448"/>
        <v> </v>
      </c>
      <c r="CN176" s="409" t="str">
        <f t="shared" si="449"/>
        <v> </v>
      </c>
      <c r="CO176" s="409" t="str">
        <f t="shared" si="450"/>
        <v> </v>
      </c>
      <c r="CP176" s="409" t="str">
        <f t="shared" si="451"/>
        <v> </v>
      </c>
      <c r="CQ176" s="409" t="str">
        <f t="shared" si="452"/>
        <v> </v>
      </c>
      <c r="CR176" s="409" t="str">
        <f t="shared" si="453"/>
        <v> </v>
      </c>
      <c r="CS176" s="409"/>
      <c r="CT176" s="409">
        <f t="shared" si="428"/>
        <v>0</v>
      </c>
      <c r="CU176" s="409">
        <f t="shared" si="429"/>
        <v>169</v>
      </c>
      <c r="CV176" s="372" t="str">
        <f t="shared" si="430"/>
        <v>24IT0172</v>
      </c>
      <c r="CW176" s="432" t="str">
        <f t="shared" si="431"/>
        <v>SWETHA K</v>
      </c>
      <c r="CX176" s="433" t="str">
        <f t="shared" si="381"/>
        <v>        </v>
      </c>
      <c r="CY176" s="409">
        <f t="shared" si="432"/>
        <v>0</v>
      </c>
      <c r="CZ176" s="7"/>
      <c r="DA176" s="409" t="str">
        <f t="shared" si="433"/>
        <v>#</v>
      </c>
      <c r="DB176" s="409">
        <f t="shared" si="434"/>
        <v>0</v>
      </c>
      <c r="DC176" s="7"/>
      <c r="DD176" s="7"/>
      <c r="DE176" s="7"/>
    </row>
    <row r="177" ht="24.75" customHeight="1" spans="1:109">
      <c r="A177" s="413">
        <v>170</v>
      </c>
      <c r="B177" s="790" t="s">
        <v>405</v>
      </c>
      <c r="C177" s="791" t="s">
        <v>406</v>
      </c>
      <c r="D177" s="799" t="s">
        <v>42</v>
      </c>
      <c r="E177" s="799" t="s">
        <v>55</v>
      </c>
      <c r="F177" s="802"/>
      <c r="G177" s="792" t="s">
        <v>58</v>
      </c>
      <c r="H177" s="793" t="s">
        <v>60</v>
      </c>
      <c r="I177" s="793" t="s">
        <v>58</v>
      </c>
      <c r="J177" s="793" t="s">
        <v>58</v>
      </c>
      <c r="K177" s="793" t="s">
        <v>58</v>
      </c>
      <c r="L177" s="793" t="s">
        <v>60</v>
      </c>
      <c r="M177" s="793" t="s">
        <v>58</v>
      </c>
      <c r="N177" s="807" t="s">
        <v>60</v>
      </c>
      <c r="O177" s="804">
        <f t="shared" si="361"/>
        <v>0</v>
      </c>
      <c r="P177" s="421"/>
      <c r="Q177" s="423">
        <f t="shared" si="382"/>
        <v>23</v>
      </c>
      <c r="R177" s="797">
        <v>9.56</v>
      </c>
      <c r="S177" s="425"/>
      <c r="T177" s="426"/>
      <c r="U177" s="427"/>
      <c r="V177" s="428" t="s">
        <v>62</v>
      </c>
      <c r="W177" s="429">
        <f t="shared" si="435"/>
        <v>10</v>
      </c>
      <c r="X177" s="429">
        <f t="shared" si="436"/>
        <v>9</v>
      </c>
      <c r="Y177" s="429">
        <f t="shared" si="437"/>
        <v>10</v>
      </c>
      <c r="Z177" s="429">
        <f t="shared" si="438"/>
        <v>10</v>
      </c>
      <c r="AA177" s="429">
        <f t="shared" si="439"/>
        <v>10</v>
      </c>
      <c r="AB177" s="429">
        <f t="shared" si="440"/>
        <v>9</v>
      </c>
      <c r="AC177" s="429">
        <f t="shared" si="441"/>
        <v>10</v>
      </c>
      <c r="AD177" s="429">
        <f t="shared" si="442"/>
        <v>9</v>
      </c>
      <c r="AE177" s="429"/>
      <c r="AF177" s="429"/>
      <c r="AG177" s="430">
        <f t="shared" si="443"/>
        <v>222</v>
      </c>
      <c r="AH177" s="430">
        <f t="shared" si="444"/>
        <v>23</v>
      </c>
      <c r="AI177" s="431">
        <f t="shared" si="383"/>
        <v>9.65217391304348</v>
      </c>
      <c r="AJ177" s="408" t="str">
        <f t="shared" si="445"/>
        <v>P</v>
      </c>
      <c r="AK177" s="408">
        <f t="shared" si="384"/>
        <v>0</v>
      </c>
      <c r="AL177" s="408">
        <f t="shared" si="385"/>
        <v>0</v>
      </c>
      <c r="AM177" s="408">
        <f t="shared" si="386"/>
        <v>0</v>
      </c>
      <c r="AN177" s="408">
        <f t="shared" si="387"/>
        <v>0</v>
      </c>
      <c r="AO177" s="408">
        <f t="shared" si="388"/>
        <v>0</v>
      </c>
      <c r="AP177" s="408">
        <f t="shared" si="389"/>
        <v>0</v>
      </c>
      <c r="AQ177" s="408">
        <f t="shared" si="390"/>
        <v>1</v>
      </c>
      <c r="AR177" s="6"/>
      <c r="AS177" s="408">
        <f t="shared" si="391"/>
        <v>0</v>
      </c>
      <c r="AT177" s="408">
        <f t="shared" si="392"/>
        <v>0</v>
      </c>
      <c r="AU177" s="408">
        <f t="shared" si="393"/>
        <v>0</v>
      </c>
      <c r="AV177" s="408">
        <f t="shared" si="394"/>
        <v>0</v>
      </c>
      <c r="AW177" s="408">
        <f t="shared" si="395"/>
        <v>0</v>
      </c>
      <c r="AX177" s="408">
        <f t="shared" si="396"/>
        <v>0</v>
      </c>
      <c r="AY177" s="408" t="str">
        <f t="shared" si="397"/>
        <v>P</v>
      </c>
      <c r="AZ177" s="409" t="str">
        <f t="shared" si="398"/>
        <v>DF</v>
      </c>
      <c r="BA177" s="409" t="str">
        <f t="shared" si="399"/>
        <v>DFT</v>
      </c>
      <c r="BB177" s="409" t="str">
        <f t="shared" si="400"/>
        <v>#</v>
      </c>
      <c r="BC177" s="409" t="str">
        <f t="shared" si="401"/>
        <v>#</v>
      </c>
      <c r="BD177" s="409" t="str">
        <f t="shared" si="402"/>
        <v>#</v>
      </c>
      <c r="BE177" s="409" t="str">
        <f t="shared" si="403"/>
        <v>P</v>
      </c>
      <c r="BF177" s="409"/>
      <c r="BG177" s="409" t="str">
        <f t="shared" si="404"/>
        <v>#</v>
      </c>
      <c r="BH177" s="409" t="str">
        <f t="shared" si="405"/>
        <v>#</v>
      </c>
      <c r="BI177" s="409" t="str">
        <f t="shared" si="406"/>
        <v>#</v>
      </c>
      <c r="BJ177" s="409">
        <f t="shared" si="407"/>
        <v>0</v>
      </c>
      <c r="BK177" s="409" t="str">
        <f t="shared" si="408"/>
        <v>#</v>
      </c>
      <c r="BL177" s="409">
        <f t="shared" si="409"/>
        <v>0</v>
      </c>
      <c r="BM177" s="7"/>
      <c r="BN177" s="7"/>
      <c r="BO177" s="7"/>
      <c r="BP177" s="409" t="str">
        <f t="shared" si="410"/>
        <v>#</v>
      </c>
      <c r="BQ177" s="409" t="str">
        <f t="shared" si="411"/>
        <v>#</v>
      </c>
      <c r="BR177" s="409" t="str">
        <f t="shared" si="412"/>
        <v>#</v>
      </c>
      <c r="BS177" s="409" t="str">
        <f t="shared" si="413"/>
        <v>P</v>
      </c>
      <c r="BT177" s="409" t="str">
        <f t="shared" si="414"/>
        <v>#</v>
      </c>
      <c r="BU177" s="409" t="str">
        <f t="shared" si="415"/>
        <v>#</v>
      </c>
      <c r="BV177" s="409" t="str">
        <f t="shared" si="416"/>
        <v>#</v>
      </c>
      <c r="BW177" s="409" t="str">
        <f t="shared" si="417"/>
        <v>#</v>
      </c>
      <c r="BX177" s="409"/>
      <c r="BY177" s="409" t="str">
        <f t="shared" si="418"/>
        <v>#</v>
      </c>
      <c r="BZ177" s="409" t="str">
        <f t="shared" si="419"/>
        <v>#</v>
      </c>
      <c r="CA177" s="409" t="str">
        <f t="shared" si="420"/>
        <v>#</v>
      </c>
      <c r="CB177" s="409">
        <f t="shared" si="421"/>
        <v>0</v>
      </c>
      <c r="CC177" s="409" t="str">
        <f t="shared" si="422"/>
        <v>#</v>
      </c>
      <c r="CD177" s="409" t="str">
        <f t="shared" si="423"/>
        <v>#</v>
      </c>
      <c r="CE177" s="409" t="str">
        <f t="shared" si="424"/>
        <v>#</v>
      </c>
      <c r="CF177" s="409" t="str">
        <f t="shared" si="425"/>
        <v>#</v>
      </c>
      <c r="CG177" s="409" t="str">
        <f t="shared" si="426"/>
        <v>#</v>
      </c>
      <c r="CH177" s="409">
        <f t="shared" si="427"/>
        <v>0</v>
      </c>
      <c r="CI177" s="7"/>
      <c r="CJ177" s="7"/>
      <c r="CK177" s="409" t="str">
        <f t="shared" si="446"/>
        <v> </v>
      </c>
      <c r="CL177" s="409" t="str">
        <f t="shared" si="447"/>
        <v> </v>
      </c>
      <c r="CM177" s="409" t="str">
        <f t="shared" si="448"/>
        <v> </v>
      </c>
      <c r="CN177" s="409" t="str">
        <f t="shared" si="449"/>
        <v> </v>
      </c>
      <c r="CO177" s="409" t="str">
        <f t="shared" si="450"/>
        <v> </v>
      </c>
      <c r="CP177" s="409" t="str">
        <f t="shared" si="451"/>
        <v> </v>
      </c>
      <c r="CQ177" s="409" t="str">
        <f t="shared" si="452"/>
        <v> </v>
      </c>
      <c r="CR177" s="409" t="str">
        <f t="shared" si="453"/>
        <v> </v>
      </c>
      <c r="CS177" s="409"/>
      <c r="CT177" s="409">
        <f t="shared" si="428"/>
        <v>0</v>
      </c>
      <c r="CU177" s="409">
        <f t="shared" si="429"/>
        <v>170</v>
      </c>
      <c r="CV177" s="372" t="str">
        <f t="shared" si="430"/>
        <v>24IT0173</v>
      </c>
      <c r="CW177" s="432" t="str">
        <f t="shared" si="431"/>
        <v>T R SAMIKSHA</v>
      </c>
      <c r="CX177" s="433" t="str">
        <f t="shared" si="381"/>
        <v>        </v>
      </c>
      <c r="CY177" s="409">
        <f t="shared" si="432"/>
        <v>0</v>
      </c>
      <c r="CZ177" s="7"/>
      <c r="DA177" s="409" t="str">
        <f t="shared" si="433"/>
        <v>#</v>
      </c>
      <c r="DB177" s="409">
        <f t="shared" si="434"/>
        <v>0</v>
      </c>
      <c r="DC177" s="7"/>
      <c r="DD177" s="7"/>
      <c r="DE177" s="7"/>
    </row>
    <row r="178" ht="24.75" customHeight="1" spans="1:109">
      <c r="A178" s="413">
        <v>171</v>
      </c>
      <c r="B178" s="790" t="s">
        <v>407</v>
      </c>
      <c r="C178" s="791" t="s">
        <v>408</v>
      </c>
      <c r="D178" s="800" t="s">
        <v>41</v>
      </c>
      <c r="E178" s="800" t="s">
        <v>54</v>
      </c>
      <c r="F178" s="802"/>
      <c r="G178" s="792" t="s">
        <v>58</v>
      </c>
      <c r="H178" s="793" t="s">
        <v>61</v>
      </c>
      <c r="I178" s="793" t="s">
        <v>59</v>
      </c>
      <c r="J178" s="793" t="s">
        <v>60</v>
      </c>
      <c r="K178" s="793" t="s">
        <v>69</v>
      </c>
      <c r="L178" s="793" t="s">
        <v>59</v>
      </c>
      <c r="M178" s="793" t="s">
        <v>58</v>
      </c>
      <c r="N178" s="812" t="s">
        <v>77</v>
      </c>
      <c r="O178" s="804">
        <f t="shared" si="361"/>
        <v>0</v>
      </c>
      <c r="P178" s="421"/>
      <c r="Q178" s="423">
        <f t="shared" si="382"/>
        <v>20</v>
      </c>
      <c r="R178" s="794">
        <v>7.62</v>
      </c>
      <c r="S178" s="425"/>
      <c r="T178" s="426"/>
      <c r="U178" s="427"/>
      <c r="V178" s="428" t="s">
        <v>62</v>
      </c>
      <c r="W178" s="429">
        <f t="shared" si="435"/>
        <v>10</v>
      </c>
      <c r="X178" s="429">
        <f t="shared" si="436"/>
        <v>8</v>
      </c>
      <c r="Y178" s="429">
        <f t="shared" si="437"/>
        <v>7</v>
      </c>
      <c r="Z178" s="429">
        <f t="shared" si="438"/>
        <v>9</v>
      </c>
      <c r="AA178" s="429">
        <f t="shared" si="439"/>
        <v>6</v>
      </c>
      <c r="AB178" s="429">
        <f t="shared" si="440"/>
        <v>7</v>
      </c>
      <c r="AC178" s="429">
        <f t="shared" si="441"/>
        <v>10</v>
      </c>
      <c r="AD178" s="429">
        <f t="shared" si="442"/>
        <v>0</v>
      </c>
      <c r="AE178" s="429"/>
      <c r="AF178" s="429"/>
      <c r="AG178" s="430">
        <f t="shared" si="443"/>
        <v>161</v>
      </c>
      <c r="AH178" s="430">
        <f t="shared" si="444"/>
        <v>20</v>
      </c>
      <c r="AI178" s="431">
        <f t="shared" si="383"/>
        <v>8.05</v>
      </c>
      <c r="AJ178" s="408" t="str">
        <f t="shared" si="445"/>
        <v>F</v>
      </c>
      <c r="AK178" s="408">
        <f t="shared" si="384"/>
        <v>0</v>
      </c>
      <c r="AL178" s="408">
        <f t="shared" si="385"/>
        <v>0</v>
      </c>
      <c r="AM178" s="408">
        <f t="shared" si="386"/>
        <v>0</v>
      </c>
      <c r="AN178" s="408">
        <f t="shared" si="387"/>
        <v>0</v>
      </c>
      <c r="AO178" s="408">
        <f t="shared" si="388"/>
        <v>0</v>
      </c>
      <c r="AP178" s="408">
        <f t="shared" si="389"/>
        <v>0</v>
      </c>
      <c r="AQ178" s="408">
        <f t="shared" si="390"/>
        <v>1</v>
      </c>
      <c r="AR178" s="6"/>
      <c r="AS178" s="408">
        <f t="shared" si="391"/>
        <v>0</v>
      </c>
      <c r="AT178" s="408">
        <f t="shared" si="392"/>
        <v>0</v>
      </c>
      <c r="AU178" s="408">
        <f t="shared" si="393"/>
        <v>0</v>
      </c>
      <c r="AV178" s="408">
        <f t="shared" si="394"/>
        <v>0</v>
      </c>
      <c r="AW178" s="408">
        <f t="shared" si="395"/>
        <v>0</v>
      </c>
      <c r="AX178" s="408">
        <f t="shared" si="396"/>
        <v>0</v>
      </c>
      <c r="AY178" s="408" t="str">
        <f t="shared" si="397"/>
        <v>F</v>
      </c>
      <c r="AZ178" s="409" t="str">
        <f t="shared" si="398"/>
        <v>HM</v>
      </c>
      <c r="BA178" s="409" t="str">
        <f t="shared" si="399"/>
        <v>HMT</v>
      </c>
      <c r="BB178" s="409" t="str">
        <f t="shared" si="400"/>
        <v>F</v>
      </c>
      <c r="BC178" s="409" t="str">
        <f t="shared" si="401"/>
        <v>#</v>
      </c>
      <c r="BD178" s="409" t="str">
        <f t="shared" si="402"/>
        <v>#</v>
      </c>
      <c r="BE178" s="409" t="str">
        <f t="shared" si="403"/>
        <v>#</v>
      </c>
      <c r="BF178" s="409"/>
      <c r="BG178" s="409">
        <f t="shared" si="404"/>
        <v>0</v>
      </c>
      <c r="BH178" s="409" t="str">
        <f t="shared" si="405"/>
        <v>#</v>
      </c>
      <c r="BI178" s="409" t="str">
        <f t="shared" si="406"/>
        <v>#</v>
      </c>
      <c r="BJ178" s="409" t="str">
        <f t="shared" si="407"/>
        <v>#</v>
      </c>
      <c r="BK178" s="409">
        <f t="shared" si="408"/>
        <v>0</v>
      </c>
      <c r="BL178" s="409" t="str">
        <f t="shared" si="409"/>
        <v>#</v>
      </c>
      <c r="BM178" s="7"/>
      <c r="BN178" s="7"/>
      <c r="BO178" s="7"/>
      <c r="BP178" s="409" t="str">
        <f t="shared" si="410"/>
        <v>F</v>
      </c>
      <c r="BQ178" s="409" t="str">
        <f t="shared" si="411"/>
        <v>#</v>
      </c>
      <c r="BR178" s="409" t="str">
        <f t="shared" si="412"/>
        <v>#</v>
      </c>
      <c r="BS178" s="409" t="str">
        <f t="shared" si="413"/>
        <v>#</v>
      </c>
      <c r="BT178" s="409" t="str">
        <f t="shared" si="414"/>
        <v>#</v>
      </c>
      <c r="BU178" s="409" t="str">
        <f t="shared" si="415"/>
        <v>#</v>
      </c>
      <c r="BV178" s="409" t="str">
        <f t="shared" si="416"/>
        <v>#</v>
      </c>
      <c r="BW178" s="409" t="str">
        <f t="shared" si="417"/>
        <v>#</v>
      </c>
      <c r="BX178" s="409"/>
      <c r="BY178" s="409">
        <f t="shared" si="418"/>
        <v>0</v>
      </c>
      <c r="BZ178" s="409" t="str">
        <f t="shared" si="419"/>
        <v>#</v>
      </c>
      <c r="CA178" s="409" t="str">
        <f t="shared" si="420"/>
        <v>#</v>
      </c>
      <c r="CB178" s="409" t="str">
        <f t="shared" si="421"/>
        <v>#</v>
      </c>
      <c r="CC178" s="409" t="str">
        <f t="shared" si="422"/>
        <v>#</v>
      </c>
      <c r="CD178" s="409" t="str">
        <f t="shared" si="423"/>
        <v>#</v>
      </c>
      <c r="CE178" s="409" t="str">
        <f t="shared" si="424"/>
        <v>#</v>
      </c>
      <c r="CF178" s="409" t="str">
        <f t="shared" si="425"/>
        <v>#</v>
      </c>
      <c r="CG178" s="409">
        <f t="shared" si="426"/>
        <v>0</v>
      </c>
      <c r="CH178" s="409" t="str">
        <f t="shared" si="427"/>
        <v>#</v>
      </c>
      <c r="CI178" s="7"/>
      <c r="CJ178" s="7"/>
      <c r="CK178" s="409" t="str">
        <f t="shared" si="446"/>
        <v> </v>
      </c>
      <c r="CL178" s="409" t="str">
        <f t="shared" si="447"/>
        <v> </v>
      </c>
      <c r="CM178" s="409" t="str">
        <f t="shared" si="448"/>
        <v> </v>
      </c>
      <c r="CN178" s="409" t="str">
        <f t="shared" si="449"/>
        <v> </v>
      </c>
      <c r="CO178" s="409" t="str">
        <f t="shared" si="450"/>
        <v> </v>
      </c>
      <c r="CP178" s="409" t="str">
        <f t="shared" si="451"/>
        <v> </v>
      </c>
      <c r="CQ178" s="409" t="str">
        <f t="shared" si="452"/>
        <v> </v>
      </c>
      <c r="CR178" s="409" t="str">
        <f t="shared" si="453"/>
        <v>DEV,</v>
      </c>
      <c r="CS178" s="409"/>
      <c r="CT178" s="409">
        <f t="shared" si="428"/>
        <v>0</v>
      </c>
      <c r="CU178" s="409">
        <f t="shared" si="429"/>
        <v>171</v>
      </c>
      <c r="CV178" s="372" t="str">
        <f t="shared" si="430"/>
        <v>24IT0174</v>
      </c>
      <c r="CW178" s="432" t="str">
        <f t="shared" si="431"/>
        <v>TAMILMARAN M C</v>
      </c>
      <c r="CX178" s="433" t="str">
        <f t="shared" si="381"/>
        <v>       DEV,</v>
      </c>
      <c r="CY178" s="409">
        <f t="shared" si="432"/>
        <v>0</v>
      </c>
      <c r="CZ178" s="7"/>
      <c r="DA178" s="409">
        <f t="shared" si="433"/>
        <v>0</v>
      </c>
      <c r="DB178" s="409" t="str">
        <f t="shared" si="434"/>
        <v>#</v>
      </c>
      <c r="DC178" s="7"/>
      <c r="DD178" s="7"/>
      <c r="DE178" s="7"/>
    </row>
    <row r="179" ht="24.75" customHeight="1" spans="1:109">
      <c r="A179" s="413">
        <v>172</v>
      </c>
      <c r="B179" s="790" t="s">
        <v>409</v>
      </c>
      <c r="C179" s="791" t="s">
        <v>410</v>
      </c>
      <c r="D179" s="801" t="s">
        <v>41</v>
      </c>
      <c r="E179" s="819" t="s">
        <v>55</v>
      </c>
      <c r="F179" s="802"/>
      <c r="G179" s="792" t="s">
        <v>58</v>
      </c>
      <c r="H179" s="793" t="s">
        <v>72</v>
      </c>
      <c r="I179" s="793" t="s">
        <v>59</v>
      </c>
      <c r="J179" s="793" t="s">
        <v>60</v>
      </c>
      <c r="K179" s="793" t="s">
        <v>72</v>
      </c>
      <c r="L179" s="793" t="s">
        <v>72</v>
      </c>
      <c r="M179" s="793" t="s">
        <v>58</v>
      </c>
      <c r="N179" s="807" t="s">
        <v>59</v>
      </c>
      <c r="O179" s="804">
        <f t="shared" si="361"/>
        <v>0</v>
      </c>
      <c r="P179" s="421"/>
      <c r="Q179" s="423">
        <f t="shared" si="382"/>
        <v>23</v>
      </c>
      <c r="R179" s="794">
        <v>6.68</v>
      </c>
      <c r="S179" s="425"/>
      <c r="T179" s="426"/>
      <c r="U179" s="427"/>
      <c r="V179" s="428" t="s">
        <v>62</v>
      </c>
      <c r="W179" s="429">
        <f t="shared" si="435"/>
        <v>10</v>
      </c>
      <c r="X179" s="429">
        <f t="shared" si="436"/>
        <v>5</v>
      </c>
      <c r="Y179" s="429">
        <f t="shared" si="437"/>
        <v>7</v>
      </c>
      <c r="Z179" s="429">
        <f t="shared" si="438"/>
        <v>9</v>
      </c>
      <c r="AA179" s="429">
        <f t="shared" si="439"/>
        <v>5</v>
      </c>
      <c r="AB179" s="429">
        <f t="shared" si="440"/>
        <v>5</v>
      </c>
      <c r="AC179" s="429">
        <f t="shared" si="441"/>
        <v>10</v>
      </c>
      <c r="AD179" s="429">
        <f t="shared" si="442"/>
        <v>7</v>
      </c>
      <c r="AE179" s="429"/>
      <c r="AF179" s="429"/>
      <c r="AG179" s="430">
        <f t="shared" si="443"/>
        <v>165</v>
      </c>
      <c r="AH179" s="430">
        <f t="shared" si="444"/>
        <v>23</v>
      </c>
      <c r="AI179" s="431">
        <f t="shared" si="383"/>
        <v>7.17391304347826</v>
      </c>
      <c r="AJ179" s="408" t="str">
        <f t="shared" si="445"/>
        <v>P</v>
      </c>
      <c r="AK179" s="408">
        <f t="shared" si="384"/>
        <v>0</v>
      </c>
      <c r="AL179" s="408">
        <f t="shared" si="385"/>
        <v>0</v>
      </c>
      <c r="AM179" s="408">
        <f t="shared" si="386"/>
        <v>0</v>
      </c>
      <c r="AN179" s="408">
        <f t="shared" si="387"/>
        <v>0</v>
      </c>
      <c r="AO179" s="408">
        <f t="shared" si="388"/>
        <v>0</v>
      </c>
      <c r="AP179" s="408">
        <f t="shared" si="389"/>
        <v>0</v>
      </c>
      <c r="AQ179" s="408">
        <f t="shared" si="390"/>
        <v>1</v>
      </c>
      <c r="AR179" s="6"/>
      <c r="AS179" s="408">
        <f t="shared" si="391"/>
        <v>0</v>
      </c>
      <c r="AT179" s="408">
        <f t="shared" si="392"/>
        <v>0</v>
      </c>
      <c r="AU179" s="408">
        <f t="shared" si="393"/>
        <v>0</v>
      </c>
      <c r="AV179" s="408">
        <f t="shared" si="394"/>
        <v>0</v>
      </c>
      <c r="AW179" s="408">
        <f t="shared" si="395"/>
        <v>0</v>
      </c>
      <c r="AX179" s="408">
        <f t="shared" si="396"/>
        <v>0</v>
      </c>
      <c r="AY179" s="408" t="str">
        <f t="shared" si="397"/>
        <v>P</v>
      </c>
      <c r="AZ179" s="409" t="str">
        <f t="shared" si="398"/>
        <v>DM</v>
      </c>
      <c r="BA179" s="409" t="str">
        <f t="shared" si="399"/>
        <v>DMT</v>
      </c>
      <c r="BB179" s="409" t="str">
        <f t="shared" si="400"/>
        <v>#</v>
      </c>
      <c r="BC179" s="409" t="str">
        <f t="shared" si="401"/>
        <v>#</v>
      </c>
      <c r="BD179" s="409" t="str">
        <f t="shared" si="402"/>
        <v>P</v>
      </c>
      <c r="BE179" s="409" t="str">
        <f t="shared" si="403"/>
        <v>#</v>
      </c>
      <c r="BF179" s="409"/>
      <c r="BG179" s="409" t="str">
        <f t="shared" si="404"/>
        <v>#</v>
      </c>
      <c r="BH179" s="409" t="str">
        <f t="shared" si="405"/>
        <v>#</v>
      </c>
      <c r="BI179" s="409">
        <f t="shared" si="406"/>
        <v>0</v>
      </c>
      <c r="BJ179" s="409" t="str">
        <f t="shared" si="407"/>
        <v>#</v>
      </c>
      <c r="BK179" s="409">
        <f t="shared" si="408"/>
        <v>0</v>
      </c>
      <c r="BL179" s="409" t="str">
        <f t="shared" si="409"/>
        <v>#</v>
      </c>
      <c r="BM179" s="7"/>
      <c r="BN179" s="7"/>
      <c r="BO179" s="7"/>
      <c r="BP179" s="409" t="str">
        <f t="shared" si="410"/>
        <v>#</v>
      </c>
      <c r="BQ179" s="409" t="str">
        <f t="shared" si="411"/>
        <v>#</v>
      </c>
      <c r="BR179" s="409" t="str">
        <f t="shared" si="412"/>
        <v>P</v>
      </c>
      <c r="BS179" s="409" t="str">
        <f t="shared" si="413"/>
        <v>#</v>
      </c>
      <c r="BT179" s="409" t="str">
        <f t="shared" si="414"/>
        <v>#</v>
      </c>
      <c r="BU179" s="409" t="str">
        <f t="shared" si="415"/>
        <v>#</v>
      </c>
      <c r="BV179" s="409" t="str">
        <f t="shared" si="416"/>
        <v>#</v>
      </c>
      <c r="BW179" s="409" t="str">
        <f t="shared" si="417"/>
        <v>#</v>
      </c>
      <c r="BX179" s="409"/>
      <c r="BY179" s="409" t="str">
        <f t="shared" si="418"/>
        <v>#</v>
      </c>
      <c r="BZ179" s="409" t="str">
        <f t="shared" si="419"/>
        <v>#</v>
      </c>
      <c r="CA179" s="409">
        <f t="shared" si="420"/>
        <v>0</v>
      </c>
      <c r="CB179" s="409" t="str">
        <f t="shared" si="421"/>
        <v>#</v>
      </c>
      <c r="CC179" s="409" t="str">
        <f t="shared" si="422"/>
        <v>#</v>
      </c>
      <c r="CD179" s="409" t="str">
        <f t="shared" si="423"/>
        <v>#</v>
      </c>
      <c r="CE179" s="409" t="str">
        <f t="shared" si="424"/>
        <v>#</v>
      </c>
      <c r="CF179" s="409" t="str">
        <f t="shared" si="425"/>
        <v>#</v>
      </c>
      <c r="CG179" s="409">
        <f t="shared" si="426"/>
        <v>0</v>
      </c>
      <c r="CH179" s="409" t="str">
        <f t="shared" si="427"/>
        <v>#</v>
      </c>
      <c r="CI179" s="7"/>
      <c r="CJ179" s="7"/>
      <c r="CK179" s="409" t="str">
        <f t="shared" si="446"/>
        <v> </v>
      </c>
      <c r="CL179" s="409" t="str">
        <f t="shared" si="447"/>
        <v> </v>
      </c>
      <c r="CM179" s="409" t="str">
        <f t="shared" si="448"/>
        <v> </v>
      </c>
      <c r="CN179" s="409" t="str">
        <f t="shared" si="449"/>
        <v> </v>
      </c>
      <c r="CO179" s="409" t="str">
        <f t="shared" si="450"/>
        <v> </v>
      </c>
      <c r="CP179" s="409" t="str">
        <f t="shared" si="451"/>
        <v> </v>
      </c>
      <c r="CQ179" s="409" t="str">
        <f t="shared" si="452"/>
        <v> </v>
      </c>
      <c r="CR179" s="409" t="str">
        <f t="shared" si="453"/>
        <v> </v>
      </c>
      <c r="CS179" s="409"/>
      <c r="CT179" s="409">
        <f t="shared" si="428"/>
        <v>0</v>
      </c>
      <c r="CU179" s="409">
        <f t="shared" si="429"/>
        <v>172</v>
      </c>
      <c r="CV179" s="372" t="str">
        <f t="shared" si="430"/>
        <v>24IT0175</v>
      </c>
      <c r="CW179" s="432" t="str">
        <f t="shared" si="431"/>
        <v>THARUN SURYA S R</v>
      </c>
      <c r="CX179" s="433" t="str">
        <f t="shared" si="381"/>
        <v>        </v>
      </c>
      <c r="CY179" s="409">
        <f t="shared" si="432"/>
        <v>0</v>
      </c>
      <c r="CZ179" s="7"/>
      <c r="DA179" s="409" t="str">
        <f t="shared" si="433"/>
        <v>#</v>
      </c>
      <c r="DB179" s="409">
        <f t="shared" si="434"/>
        <v>0</v>
      </c>
      <c r="DC179" s="7"/>
      <c r="DD179" s="7"/>
      <c r="DE179" s="7"/>
    </row>
    <row r="180" ht="24.75" customHeight="1" spans="1:109">
      <c r="A180" s="413">
        <v>173</v>
      </c>
      <c r="B180" s="790" t="s">
        <v>411</v>
      </c>
      <c r="C180" s="791" t="s">
        <v>412</v>
      </c>
      <c r="D180" s="799" t="s">
        <v>41</v>
      </c>
      <c r="E180" s="799" t="s">
        <v>55</v>
      </c>
      <c r="F180" s="802"/>
      <c r="G180" s="792" t="s">
        <v>58</v>
      </c>
      <c r="H180" s="793" t="s">
        <v>61</v>
      </c>
      <c r="I180" s="793" t="s">
        <v>60</v>
      </c>
      <c r="J180" s="793" t="s">
        <v>60</v>
      </c>
      <c r="K180" s="793" t="s">
        <v>59</v>
      </c>
      <c r="L180" s="793" t="s">
        <v>61</v>
      </c>
      <c r="M180" s="793" t="s">
        <v>58</v>
      </c>
      <c r="N180" s="807" t="s">
        <v>59</v>
      </c>
      <c r="O180" s="804">
        <f t="shared" si="361"/>
        <v>0</v>
      </c>
      <c r="P180" s="421"/>
      <c r="Q180" s="423">
        <f t="shared" si="382"/>
        <v>23</v>
      </c>
      <c r="R180" s="794">
        <v>8.16</v>
      </c>
      <c r="S180" s="425"/>
      <c r="T180" s="426"/>
      <c r="U180" s="427"/>
      <c r="V180" s="428" t="s">
        <v>62</v>
      </c>
      <c r="W180" s="429">
        <f t="shared" si="435"/>
        <v>10</v>
      </c>
      <c r="X180" s="429">
        <f t="shared" si="436"/>
        <v>8</v>
      </c>
      <c r="Y180" s="429">
        <f t="shared" si="437"/>
        <v>9</v>
      </c>
      <c r="Z180" s="429">
        <f t="shared" si="438"/>
        <v>9</v>
      </c>
      <c r="AA180" s="429">
        <f t="shared" si="439"/>
        <v>7</v>
      </c>
      <c r="AB180" s="429">
        <f t="shared" si="440"/>
        <v>8</v>
      </c>
      <c r="AC180" s="429">
        <f t="shared" si="441"/>
        <v>10</v>
      </c>
      <c r="AD180" s="429">
        <f t="shared" si="442"/>
        <v>7</v>
      </c>
      <c r="AE180" s="429"/>
      <c r="AF180" s="429"/>
      <c r="AG180" s="430">
        <f t="shared" si="443"/>
        <v>194</v>
      </c>
      <c r="AH180" s="430">
        <f t="shared" si="444"/>
        <v>23</v>
      </c>
      <c r="AI180" s="431">
        <f t="shared" si="383"/>
        <v>8.43478260869565</v>
      </c>
      <c r="AJ180" s="408" t="str">
        <f t="shared" si="445"/>
        <v>P</v>
      </c>
      <c r="AK180" s="408">
        <f t="shared" si="384"/>
        <v>0</v>
      </c>
      <c r="AL180" s="408">
        <f t="shared" si="385"/>
        <v>0</v>
      </c>
      <c r="AM180" s="408">
        <f t="shared" si="386"/>
        <v>0</v>
      </c>
      <c r="AN180" s="408">
        <f t="shared" si="387"/>
        <v>0</v>
      </c>
      <c r="AO180" s="408">
        <f t="shared" si="388"/>
        <v>0</v>
      </c>
      <c r="AP180" s="408">
        <f t="shared" si="389"/>
        <v>0</v>
      </c>
      <c r="AQ180" s="408">
        <f t="shared" si="390"/>
        <v>1</v>
      </c>
      <c r="AR180" s="6"/>
      <c r="AS180" s="408">
        <f t="shared" si="391"/>
        <v>0</v>
      </c>
      <c r="AT180" s="408">
        <f t="shared" si="392"/>
        <v>0</v>
      </c>
      <c r="AU180" s="408">
        <f t="shared" si="393"/>
        <v>0</v>
      </c>
      <c r="AV180" s="408">
        <f t="shared" si="394"/>
        <v>0</v>
      </c>
      <c r="AW180" s="408">
        <f t="shared" si="395"/>
        <v>0</v>
      </c>
      <c r="AX180" s="408">
        <f t="shared" si="396"/>
        <v>0</v>
      </c>
      <c r="AY180" s="408" t="str">
        <f t="shared" si="397"/>
        <v>P</v>
      </c>
      <c r="AZ180" s="409" t="str">
        <f t="shared" si="398"/>
        <v>DM</v>
      </c>
      <c r="BA180" s="409" t="str">
        <f t="shared" si="399"/>
        <v>DMT</v>
      </c>
      <c r="BB180" s="409" t="str">
        <f t="shared" si="400"/>
        <v>#</v>
      </c>
      <c r="BC180" s="409" t="str">
        <f t="shared" si="401"/>
        <v>#</v>
      </c>
      <c r="BD180" s="409" t="str">
        <f t="shared" si="402"/>
        <v>P</v>
      </c>
      <c r="BE180" s="409" t="str">
        <f t="shared" si="403"/>
        <v>#</v>
      </c>
      <c r="BF180" s="409"/>
      <c r="BG180" s="409" t="str">
        <f t="shared" si="404"/>
        <v>#</v>
      </c>
      <c r="BH180" s="409" t="str">
        <f t="shared" si="405"/>
        <v>#</v>
      </c>
      <c r="BI180" s="409">
        <f t="shared" si="406"/>
        <v>0</v>
      </c>
      <c r="BJ180" s="409" t="str">
        <f t="shared" si="407"/>
        <v>#</v>
      </c>
      <c r="BK180" s="409">
        <f t="shared" si="408"/>
        <v>0</v>
      </c>
      <c r="BL180" s="409" t="str">
        <f t="shared" si="409"/>
        <v>#</v>
      </c>
      <c r="BM180" s="7"/>
      <c r="BN180" s="7"/>
      <c r="BO180" s="7"/>
      <c r="BP180" s="409" t="str">
        <f t="shared" si="410"/>
        <v>#</v>
      </c>
      <c r="BQ180" s="409" t="str">
        <f t="shared" si="411"/>
        <v>#</v>
      </c>
      <c r="BR180" s="409" t="str">
        <f t="shared" si="412"/>
        <v>P</v>
      </c>
      <c r="BS180" s="409" t="str">
        <f t="shared" si="413"/>
        <v>#</v>
      </c>
      <c r="BT180" s="409" t="str">
        <f t="shared" si="414"/>
        <v>#</v>
      </c>
      <c r="BU180" s="409" t="str">
        <f t="shared" si="415"/>
        <v>#</v>
      </c>
      <c r="BV180" s="409" t="str">
        <f t="shared" si="416"/>
        <v>#</v>
      </c>
      <c r="BW180" s="409" t="str">
        <f t="shared" si="417"/>
        <v>#</v>
      </c>
      <c r="BX180" s="409"/>
      <c r="BY180" s="409" t="str">
        <f t="shared" si="418"/>
        <v>#</v>
      </c>
      <c r="BZ180" s="409" t="str">
        <f t="shared" si="419"/>
        <v>#</v>
      </c>
      <c r="CA180" s="409">
        <f t="shared" si="420"/>
        <v>0</v>
      </c>
      <c r="CB180" s="409" t="str">
        <f t="shared" si="421"/>
        <v>#</v>
      </c>
      <c r="CC180" s="409" t="str">
        <f t="shared" si="422"/>
        <v>#</v>
      </c>
      <c r="CD180" s="409" t="str">
        <f t="shared" si="423"/>
        <v>#</v>
      </c>
      <c r="CE180" s="409" t="str">
        <f t="shared" si="424"/>
        <v>#</v>
      </c>
      <c r="CF180" s="409" t="str">
        <f t="shared" si="425"/>
        <v>#</v>
      </c>
      <c r="CG180" s="409">
        <f t="shared" si="426"/>
        <v>0</v>
      </c>
      <c r="CH180" s="409" t="str">
        <f t="shared" si="427"/>
        <v>#</v>
      </c>
      <c r="CI180" s="7"/>
      <c r="CJ180" s="7"/>
      <c r="CK180" s="409" t="str">
        <f t="shared" si="446"/>
        <v> </v>
      </c>
      <c r="CL180" s="409" t="str">
        <f t="shared" si="447"/>
        <v> </v>
      </c>
      <c r="CM180" s="409" t="str">
        <f t="shared" si="448"/>
        <v> </v>
      </c>
      <c r="CN180" s="409" t="str">
        <f t="shared" si="449"/>
        <v> </v>
      </c>
      <c r="CO180" s="409" t="str">
        <f t="shared" si="450"/>
        <v> </v>
      </c>
      <c r="CP180" s="409" t="str">
        <f t="shared" si="451"/>
        <v> </v>
      </c>
      <c r="CQ180" s="409" t="str">
        <f t="shared" si="452"/>
        <v> </v>
      </c>
      <c r="CR180" s="409" t="str">
        <f t="shared" si="453"/>
        <v> </v>
      </c>
      <c r="CS180" s="409"/>
      <c r="CT180" s="409">
        <f t="shared" si="428"/>
        <v>0</v>
      </c>
      <c r="CU180" s="409">
        <f t="shared" si="429"/>
        <v>173</v>
      </c>
      <c r="CV180" s="372" t="str">
        <f t="shared" si="430"/>
        <v>24IT0176</v>
      </c>
      <c r="CW180" s="432" t="str">
        <f t="shared" si="431"/>
        <v>TUSHAR S</v>
      </c>
      <c r="CX180" s="433" t="str">
        <f t="shared" si="381"/>
        <v>        </v>
      </c>
      <c r="CY180" s="409">
        <f t="shared" si="432"/>
        <v>0</v>
      </c>
      <c r="CZ180" s="7"/>
      <c r="DA180" s="409" t="str">
        <f t="shared" si="433"/>
        <v>#</v>
      </c>
      <c r="DB180" s="409">
        <f t="shared" si="434"/>
        <v>0</v>
      </c>
      <c r="DC180" s="7"/>
      <c r="DD180" s="7"/>
      <c r="DE180" s="7"/>
    </row>
    <row r="181" ht="24.75" customHeight="1" spans="1:109">
      <c r="A181" s="413">
        <v>174</v>
      </c>
      <c r="B181" s="790" t="s">
        <v>413</v>
      </c>
      <c r="C181" s="791" t="s">
        <v>414</v>
      </c>
      <c r="D181" s="800" t="s">
        <v>42</v>
      </c>
      <c r="E181" s="800" t="s">
        <v>54</v>
      </c>
      <c r="F181" s="802"/>
      <c r="G181" s="792" t="s">
        <v>58</v>
      </c>
      <c r="H181" s="793" t="s">
        <v>61</v>
      </c>
      <c r="I181" s="793" t="s">
        <v>61</v>
      </c>
      <c r="J181" s="793" t="s">
        <v>60</v>
      </c>
      <c r="K181" s="793" t="s">
        <v>61</v>
      </c>
      <c r="L181" s="793" t="s">
        <v>61</v>
      </c>
      <c r="M181" s="793" t="s">
        <v>58</v>
      </c>
      <c r="N181" s="807" t="s">
        <v>61</v>
      </c>
      <c r="O181" s="804">
        <f t="shared" si="361"/>
        <v>0</v>
      </c>
      <c r="P181" s="421"/>
      <c r="Q181" s="423">
        <f t="shared" si="382"/>
        <v>23</v>
      </c>
      <c r="R181" s="794">
        <v>8.32</v>
      </c>
      <c r="S181" s="425"/>
      <c r="T181" s="426"/>
      <c r="U181" s="427"/>
      <c r="V181" s="428" t="s">
        <v>62</v>
      </c>
      <c r="W181" s="429">
        <f t="shared" si="435"/>
        <v>10</v>
      </c>
      <c r="X181" s="429">
        <f t="shared" si="436"/>
        <v>8</v>
      </c>
      <c r="Y181" s="429">
        <f t="shared" si="437"/>
        <v>8</v>
      </c>
      <c r="Z181" s="429">
        <f t="shared" si="438"/>
        <v>9</v>
      </c>
      <c r="AA181" s="429">
        <f t="shared" si="439"/>
        <v>8</v>
      </c>
      <c r="AB181" s="429">
        <f t="shared" si="440"/>
        <v>8</v>
      </c>
      <c r="AC181" s="429">
        <f t="shared" si="441"/>
        <v>10</v>
      </c>
      <c r="AD181" s="429">
        <f t="shared" si="442"/>
        <v>8</v>
      </c>
      <c r="AE181" s="429"/>
      <c r="AF181" s="429"/>
      <c r="AG181" s="430">
        <f t="shared" si="443"/>
        <v>196</v>
      </c>
      <c r="AH181" s="430">
        <f t="shared" si="444"/>
        <v>23</v>
      </c>
      <c r="AI181" s="431">
        <f t="shared" si="383"/>
        <v>8.52173913043478</v>
      </c>
      <c r="AJ181" s="408" t="str">
        <f t="shared" si="445"/>
        <v>P</v>
      </c>
      <c r="AK181" s="408">
        <f t="shared" si="384"/>
        <v>0</v>
      </c>
      <c r="AL181" s="408">
        <f t="shared" si="385"/>
        <v>0</v>
      </c>
      <c r="AM181" s="408">
        <f t="shared" si="386"/>
        <v>0</v>
      </c>
      <c r="AN181" s="408">
        <f t="shared" si="387"/>
        <v>0</v>
      </c>
      <c r="AO181" s="408">
        <f t="shared" si="388"/>
        <v>0</v>
      </c>
      <c r="AP181" s="408">
        <f t="shared" si="389"/>
        <v>0</v>
      </c>
      <c r="AQ181" s="408">
        <f t="shared" si="390"/>
        <v>1</v>
      </c>
      <c r="AR181" s="6"/>
      <c r="AS181" s="408">
        <f t="shared" si="391"/>
        <v>0</v>
      </c>
      <c r="AT181" s="408">
        <f t="shared" si="392"/>
        <v>0</v>
      </c>
      <c r="AU181" s="408">
        <f t="shared" si="393"/>
        <v>0</v>
      </c>
      <c r="AV181" s="408">
        <f t="shared" si="394"/>
        <v>0</v>
      </c>
      <c r="AW181" s="408">
        <f t="shared" si="395"/>
        <v>0</v>
      </c>
      <c r="AX181" s="408">
        <f t="shared" si="396"/>
        <v>0</v>
      </c>
      <c r="AY181" s="408" t="str">
        <f t="shared" si="397"/>
        <v>P</v>
      </c>
      <c r="AZ181" s="409" t="str">
        <f t="shared" si="398"/>
        <v>HF</v>
      </c>
      <c r="BA181" s="409" t="str">
        <f t="shared" si="399"/>
        <v>HFT</v>
      </c>
      <c r="BB181" s="409" t="str">
        <f t="shared" si="400"/>
        <v>#</v>
      </c>
      <c r="BC181" s="409" t="str">
        <f t="shared" si="401"/>
        <v>P</v>
      </c>
      <c r="BD181" s="409" t="str">
        <f t="shared" si="402"/>
        <v>#</v>
      </c>
      <c r="BE181" s="409" t="str">
        <f t="shared" si="403"/>
        <v>#</v>
      </c>
      <c r="BF181" s="409"/>
      <c r="BG181" s="409" t="str">
        <f t="shared" si="404"/>
        <v>#</v>
      </c>
      <c r="BH181" s="409">
        <f t="shared" si="405"/>
        <v>0</v>
      </c>
      <c r="BI181" s="409" t="str">
        <f t="shared" si="406"/>
        <v>#</v>
      </c>
      <c r="BJ181" s="409" t="str">
        <f t="shared" si="407"/>
        <v>#</v>
      </c>
      <c r="BK181" s="409" t="str">
        <f t="shared" si="408"/>
        <v>#</v>
      </c>
      <c r="BL181" s="409">
        <f t="shared" si="409"/>
        <v>0</v>
      </c>
      <c r="BM181" s="7"/>
      <c r="BN181" s="7"/>
      <c r="BO181" s="7"/>
      <c r="BP181" s="409" t="str">
        <f t="shared" si="410"/>
        <v>#</v>
      </c>
      <c r="BQ181" s="409" t="str">
        <f t="shared" si="411"/>
        <v>P</v>
      </c>
      <c r="BR181" s="409" t="str">
        <f t="shared" si="412"/>
        <v>#</v>
      </c>
      <c r="BS181" s="409" t="str">
        <f t="shared" si="413"/>
        <v>#</v>
      </c>
      <c r="BT181" s="409" t="str">
        <f t="shared" si="414"/>
        <v>#</v>
      </c>
      <c r="BU181" s="409" t="str">
        <f t="shared" si="415"/>
        <v>#</v>
      </c>
      <c r="BV181" s="409" t="str">
        <f t="shared" si="416"/>
        <v>#</v>
      </c>
      <c r="BW181" s="409" t="str">
        <f t="shared" si="417"/>
        <v>#</v>
      </c>
      <c r="BX181" s="409"/>
      <c r="BY181" s="409" t="str">
        <f t="shared" si="418"/>
        <v>#</v>
      </c>
      <c r="BZ181" s="409">
        <f t="shared" si="419"/>
        <v>0</v>
      </c>
      <c r="CA181" s="409" t="str">
        <f t="shared" si="420"/>
        <v>#</v>
      </c>
      <c r="CB181" s="409" t="str">
        <f t="shared" si="421"/>
        <v>#</v>
      </c>
      <c r="CC181" s="409" t="str">
        <f t="shared" si="422"/>
        <v>#</v>
      </c>
      <c r="CD181" s="409" t="str">
        <f t="shared" si="423"/>
        <v>#</v>
      </c>
      <c r="CE181" s="409" t="str">
        <f t="shared" si="424"/>
        <v>#</v>
      </c>
      <c r="CF181" s="409" t="str">
        <f t="shared" si="425"/>
        <v>#</v>
      </c>
      <c r="CG181" s="409" t="str">
        <f t="shared" si="426"/>
        <v>#</v>
      </c>
      <c r="CH181" s="409">
        <f t="shared" si="427"/>
        <v>0</v>
      </c>
      <c r="CI181" s="7"/>
      <c r="CJ181" s="7"/>
      <c r="CK181" s="409" t="str">
        <f t="shared" si="446"/>
        <v> </v>
      </c>
      <c r="CL181" s="409" t="str">
        <f t="shared" si="447"/>
        <v> </v>
      </c>
      <c r="CM181" s="409" t="str">
        <f t="shared" si="448"/>
        <v> </v>
      </c>
      <c r="CN181" s="409" t="str">
        <f t="shared" si="449"/>
        <v> </v>
      </c>
      <c r="CO181" s="409" t="str">
        <f t="shared" si="450"/>
        <v> </v>
      </c>
      <c r="CP181" s="409" t="str">
        <f t="shared" si="451"/>
        <v> </v>
      </c>
      <c r="CQ181" s="409" t="str">
        <f t="shared" si="452"/>
        <v> </v>
      </c>
      <c r="CR181" s="409" t="str">
        <f t="shared" si="453"/>
        <v> </v>
      </c>
      <c r="CS181" s="409"/>
      <c r="CT181" s="409">
        <f t="shared" si="428"/>
        <v>0</v>
      </c>
      <c r="CU181" s="409">
        <f t="shared" si="429"/>
        <v>174</v>
      </c>
      <c r="CV181" s="372" t="str">
        <f t="shared" si="430"/>
        <v>24IT0177</v>
      </c>
      <c r="CW181" s="432" t="str">
        <f t="shared" si="431"/>
        <v>VAISHNAVI P M</v>
      </c>
      <c r="CX181" s="433" t="str">
        <f t="shared" si="381"/>
        <v>        </v>
      </c>
      <c r="CY181" s="409">
        <f t="shared" si="432"/>
        <v>0</v>
      </c>
      <c r="CZ181" s="7"/>
      <c r="DA181" s="409">
        <f t="shared" si="433"/>
        <v>0</v>
      </c>
      <c r="DB181" s="409" t="str">
        <f t="shared" si="434"/>
        <v>#</v>
      </c>
      <c r="DC181" s="7"/>
      <c r="DD181" s="7"/>
      <c r="DE181" s="7"/>
    </row>
    <row r="182" ht="24.75" customHeight="1" spans="1:109">
      <c r="A182" s="413">
        <v>175</v>
      </c>
      <c r="B182" s="790" t="s">
        <v>415</v>
      </c>
      <c r="C182" s="791" t="s">
        <v>416</v>
      </c>
      <c r="D182" s="787" t="s">
        <v>42</v>
      </c>
      <c r="E182" s="787" t="s">
        <v>54</v>
      </c>
      <c r="F182" s="802"/>
      <c r="G182" s="792" t="s">
        <v>58</v>
      </c>
      <c r="H182" s="793" t="s">
        <v>60</v>
      </c>
      <c r="I182" s="793" t="s">
        <v>58</v>
      </c>
      <c r="J182" s="793" t="s">
        <v>58</v>
      </c>
      <c r="K182" s="793" t="s">
        <v>58</v>
      </c>
      <c r="L182" s="793" t="s">
        <v>60</v>
      </c>
      <c r="M182" s="793" t="s">
        <v>58</v>
      </c>
      <c r="N182" s="807" t="s">
        <v>61</v>
      </c>
      <c r="O182" s="804">
        <f t="shared" si="361"/>
        <v>0</v>
      </c>
      <c r="P182" s="421"/>
      <c r="Q182" s="423">
        <f t="shared" si="382"/>
        <v>23</v>
      </c>
      <c r="R182" s="797">
        <v>9.4</v>
      </c>
      <c r="S182" s="425"/>
      <c r="T182" s="426"/>
      <c r="U182" s="427"/>
      <c r="V182" s="428" t="s">
        <v>62</v>
      </c>
      <c r="W182" s="429">
        <f t="shared" si="435"/>
        <v>10</v>
      </c>
      <c r="X182" s="429">
        <f t="shared" si="436"/>
        <v>9</v>
      </c>
      <c r="Y182" s="429">
        <f t="shared" si="437"/>
        <v>10</v>
      </c>
      <c r="Z182" s="429">
        <f t="shared" si="438"/>
        <v>10</v>
      </c>
      <c r="AA182" s="429">
        <f t="shared" si="439"/>
        <v>10</v>
      </c>
      <c r="AB182" s="429">
        <f t="shared" si="440"/>
        <v>9</v>
      </c>
      <c r="AC182" s="429">
        <f t="shared" si="441"/>
        <v>10</v>
      </c>
      <c r="AD182" s="429">
        <f t="shared" si="442"/>
        <v>8</v>
      </c>
      <c r="AE182" s="429"/>
      <c r="AF182" s="429"/>
      <c r="AG182" s="430">
        <f t="shared" si="443"/>
        <v>219</v>
      </c>
      <c r="AH182" s="430">
        <f t="shared" si="444"/>
        <v>23</v>
      </c>
      <c r="AI182" s="431">
        <f t="shared" si="383"/>
        <v>9.52173913043478</v>
      </c>
      <c r="AJ182" s="408" t="str">
        <f t="shared" si="445"/>
        <v>P</v>
      </c>
      <c r="AK182" s="408">
        <f t="shared" si="384"/>
        <v>0</v>
      </c>
      <c r="AL182" s="408">
        <f t="shared" si="385"/>
        <v>0</v>
      </c>
      <c r="AM182" s="408">
        <f t="shared" si="386"/>
        <v>0</v>
      </c>
      <c r="AN182" s="408">
        <f t="shared" si="387"/>
        <v>0</v>
      </c>
      <c r="AO182" s="408">
        <f t="shared" si="388"/>
        <v>0</v>
      </c>
      <c r="AP182" s="408">
        <f t="shared" si="389"/>
        <v>0</v>
      </c>
      <c r="AQ182" s="408">
        <f t="shared" si="390"/>
        <v>1</v>
      </c>
      <c r="AR182" s="6"/>
      <c r="AS182" s="408">
        <f t="shared" si="391"/>
        <v>0</v>
      </c>
      <c r="AT182" s="408">
        <f t="shared" si="392"/>
        <v>0</v>
      </c>
      <c r="AU182" s="408">
        <f t="shared" si="393"/>
        <v>0</v>
      </c>
      <c r="AV182" s="408">
        <f t="shared" si="394"/>
        <v>0</v>
      </c>
      <c r="AW182" s="408">
        <f t="shared" si="395"/>
        <v>0</v>
      </c>
      <c r="AX182" s="408">
        <f t="shared" si="396"/>
        <v>0</v>
      </c>
      <c r="AY182" s="408" t="str">
        <f t="shared" si="397"/>
        <v>P</v>
      </c>
      <c r="AZ182" s="409" t="str">
        <f t="shared" si="398"/>
        <v>HF</v>
      </c>
      <c r="BA182" s="409" t="str">
        <f t="shared" si="399"/>
        <v>HFT</v>
      </c>
      <c r="BB182" s="409" t="str">
        <f t="shared" si="400"/>
        <v>#</v>
      </c>
      <c r="BC182" s="409" t="str">
        <f t="shared" si="401"/>
        <v>P</v>
      </c>
      <c r="BD182" s="409" t="str">
        <f t="shared" si="402"/>
        <v>#</v>
      </c>
      <c r="BE182" s="409" t="str">
        <f t="shared" si="403"/>
        <v>#</v>
      </c>
      <c r="BF182" s="409"/>
      <c r="BG182" s="409" t="str">
        <f t="shared" si="404"/>
        <v>#</v>
      </c>
      <c r="BH182" s="409">
        <f t="shared" si="405"/>
        <v>0</v>
      </c>
      <c r="BI182" s="409" t="str">
        <f t="shared" si="406"/>
        <v>#</v>
      </c>
      <c r="BJ182" s="409" t="str">
        <f t="shared" si="407"/>
        <v>#</v>
      </c>
      <c r="BK182" s="409" t="str">
        <f t="shared" si="408"/>
        <v>#</v>
      </c>
      <c r="BL182" s="409">
        <f t="shared" si="409"/>
        <v>0</v>
      </c>
      <c r="BM182" s="7"/>
      <c r="BN182" s="7"/>
      <c r="BO182" s="7"/>
      <c r="BP182" s="409" t="str">
        <f t="shared" si="410"/>
        <v>#</v>
      </c>
      <c r="BQ182" s="409" t="str">
        <f t="shared" si="411"/>
        <v>P</v>
      </c>
      <c r="BR182" s="409" t="str">
        <f t="shared" si="412"/>
        <v>#</v>
      </c>
      <c r="BS182" s="409" t="str">
        <f t="shared" si="413"/>
        <v>#</v>
      </c>
      <c r="BT182" s="409" t="str">
        <f t="shared" si="414"/>
        <v>#</v>
      </c>
      <c r="BU182" s="409" t="str">
        <f t="shared" si="415"/>
        <v>#</v>
      </c>
      <c r="BV182" s="409" t="str">
        <f t="shared" si="416"/>
        <v>#</v>
      </c>
      <c r="BW182" s="409" t="str">
        <f t="shared" si="417"/>
        <v>#</v>
      </c>
      <c r="BX182" s="409"/>
      <c r="BY182" s="409" t="str">
        <f t="shared" si="418"/>
        <v>#</v>
      </c>
      <c r="BZ182" s="409">
        <f t="shared" si="419"/>
        <v>0</v>
      </c>
      <c r="CA182" s="409" t="str">
        <f t="shared" si="420"/>
        <v>#</v>
      </c>
      <c r="CB182" s="409" t="str">
        <f t="shared" si="421"/>
        <v>#</v>
      </c>
      <c r="CC182" s="409" t="str">
        <f t="shared" si="422"/>
        <v>#</v>
      </c>
      <c r="CD182" s="409" t="str">
        <f t="shared" si="423"/>
        <v>#</v>
      </c>
      <c r="CE182" s="409" t="str">
        <f t="shared" si="424"/>
        <v>#</v>
      </c>
      <c r="CF182" s="409" t="str">
        <f t="shared" si="425"/>
        <v>#</v>
      </c>
      <c r="CG182" s="409" t="str">
        <f t="shared" si="426"/>
        <v>#</v>
      </c>
      <c r="CH182" s="409">
        <f t="shared" si="427"/>
        <v>0</v>
      </c>
      <c r="CI182" s="7"/>
      <c r="CJ182" s="7"/>
      <c r="CK182" s="409" t="str">
        <f t="shared" si="446"/>
        <v> </v>
      </c>
      <c r="CL182" s="409" t="str">
        <f t="shared" si="447"/>
        <v> </v>
      </c>
      <c r="CM182" s="409" t="str">
        <f t="shared" si="448"/>
        <v> </v>
      </c>
      <c r="CN182" s="409" t="str">
        <f t="shared" si="449"/>
        <v> </v>
      </c>
      <c r="CO182" s="409" t="str">
        <f t="shared" si="450"/>
        <v> </v>
      </c>
      <c r="CP182" s="409" t="str">
        <f t="shared" si="451"/>
        <v> </v>
      </c>
      <c r="CQ182" s="409" t="str">
        <f t="shared" si="452"/>
        <v> </v>
      </c>
      <c r="CR182" s="409" t="str">
        <f t="shared" si="453"/>
        <v> </v>
      </c>
      <c r="CS182" s="409"/>
      <c r="CT182" s="409">
        <f t="shared" si="428"/>
        <v>0</v>
      </c>
      <c r="CU182" s="409">
        <f t="shared" si="429"/>
        <v>175</v>
      </c>
      <c r="CV182" s="372" t="str">
        <f t="shared" si="430"/>
        <v>24IT0178</v>
      </c>
      <c r="CW182" s="432" t="str">
        <f t="shared" si="431"/>
        <v>VARSHA B</v>
      </c>
      <c r="CX182" s="433" t="str">
        <f t="shared" si="381"/>
        <v>        </v>
      </c>
      <c r="CY182" s="409">
        <f t="shared" si="432"/>
        <v>0</v>
      </c>
      <c r="CZ182" s="7"/>
      <c r="DA182" s="409">
        <f t="shared" si="433"/>
        <v>0</v>
      </c>
      <c r="DB182" s="409" t="str">
        <f t="shared" si="434"/>
        <v>#</v>
      </c>
      <c r="DC182" s="7"/>
      <c r="DD182" s="7"/>
      <c r="DE182" s="7"/>
    </row>
    <row r="183" ht="24.75" customHeight="1" spans="1:109">
      <c r="A183" s="413">
        <v>176</v>
      </c>
      <c r="B183" s="790" t="s">
        <v>417</v>
      </c>
      <c r="C183" s="791" t="s">
        <v>418</v>
      </c>
      <c r="D183" s="787" t="s">
        <v>42</v>
      </c>
      <c r="E183" s="787" t="s">
        <v>55</v>
      </c>
      <c r="F183" s="802"/>
      <c r="G183" s="792" t="s">
        <v>58</v>
      </c>
      <c r="H183" s="793" t="s">
        <v>61</v>
      </c>
      <c r="I183" s="793" t="s">
        <v>61</v>
      </c>
      <c r="J183" s="793" t="s">
        <v>58</v>
      </c>
      <c r="K183" s="793" t="s">
        <v>61</v>
      </c>
      <c r="L183" s="793" t="s">
        <v>61</v>
      </c>
      <c r="M183" s="793" t="s">
        <v>58</v>
      </c>
      <c r="N183" s="807" t="s">
        <v>59</v>
      </c>
      <c r="O183" s="804">
        <f t="shared" si="361"/>
        <v>0</v>
      </c>
      <c r="P183" s="421"/>
      <c r="Q183" s="423">
        <f t="shared" si="382"/>
        <v>23</v>
      </c>
      <c r="R183" s="794">
        <v>8.32</v>
      </c>
      <c r="S183" s="425"/>
      <c r="T183" s="426"/>
      <c r="U183" s="427"/>
      <c r="V183" s="428" t="s">
        <v>62</v>
      </c>
      <c r="W183" s="429">
        <f t="shared" si="435"/>
        <v>10</v>
      </c>
      <c r="X183" s="429">
        <f t="shared" si="436"/>
        <v>8</v>
      </c>
      <c r="Y183" s="429">
        <f t="shared" si="437"/>
        <v>8</v>
      </c>
      <c r="Z183" s="429">
        <f t="shared" si="438"/>
        <v>10</v>
      </c>
      <c r="AA183" s="429">
        <f t="shared" si="439"/>
        <v>8</v>
      </c>
      <c r="AB183" s="429">
        <f t="shared" si="440"/>
        <v>8</v>
      </c>
      <c r="AC183" s="429">
        <f t="shared" si="441"/>
        <v>10</v>
      </c>
      <c r="AD183" s="429">
        <f t="shared" si="442"/>
        <v>7</v>
      </c>
      <c r="AE183" s="429"/>
      <c r="AF183" s="429"/>
      <c r="AG183" s="430">
        <f t="shared" si="443"/>
        <v>197</v>
      </c>
      <c r="AH183" s="430">
        <f t="shared" si="444"/>
        <v>23</v>
      </c>
      <c r="AI183" s="431">
        <f t="shared" si="383"/>
        <v>8.56521739130435</v>
      </c>
      <c r="AJ183" s="408" t="str">
        <f t="shared" si="445"/>
        <v>P</v>
      </c>
      <c r="AK183" s="408">
        <f t="shared" si="384"/>
        <v>0</v>
      </c>
      <c r="AL183" s="408">
        <f t="shared" si="385"/>
        <v>0</v>
      </c>
      <c r="AM183" s="408">
        <f t="shared" si="386"/>
        <v>0</v>
      </c>
      <c r="AN183" s="408">
        <f t="shared" si="387"/>
        <v>0</v>
      </c>
      <c r="AO183" s="408">
        <f t="shared" si="388"/>
        <v>0</v>
      </c>
      <c r="AP183" s="408">
        <f t="shared" si="389"/>
        <v>0</v>
      </c>
      <c r="AQ183" s="408">
        <f t="shared" si="390"/>
        <v>1</v>
      </c>
      <c r="AR183" s="6"/>
      <c r="AS183" s="408">
        <f t="shared" si="391"/>
        <v>0</v>
      </c>
      <c r="AT183" s="408">
        <f t="shared" si="392"/>
        <v>0</v>
      </c>
      <c r="AU183" s="408">
        <f t="shared" si="393"/>
        <v>0</v>
      </c>
      <c r="AV183" s="408">
        <f t="shared" si="394"/>
        <v>0</v>
      </c>
      <c r="AW183" s="408">
        <f t="shared" si="395"/>
        <v>0</v>
      </c>
      <c r="AX183" s="408">
        <f t="shared" si="396"/>
        <v>0</v>
      </c>
      <c r="AY183" s="408" t="str">
        <f t="shared" si="397"/>
        <v>P</v>
      </c>
      <c r="AZ183" s="409" t="str">
        <f t="shared" si="398"/>
        <v>DF</v>
      </c>
      <c r="BA183" s="409" t="str">
        <f t="shared" si="399"/>
        <v>DFT</v>
      </c>
      <c r="BB183" s="409" t="str">
        <f t="shared" si="400"/>
        <v>#</v>
      </c>
      <c r="BC183" s="409" t="str">
        <f t="shared" si="401"/>
        <v>#</v>
      </c>
      <c r="BD183" s="409" t="str">
        <f t="shared" si="402"/>
        <v>#</v>
      </c>
      <c r="BE183" s="409" t="str">
        <f t="shared" si="403"/>
        <v>P</v>
      </c>
      <c r="BF183" s="409"/>
      <c r="BG183" s="409" t="str">
        <f t="shared" si="404"/>
        <v>#</v>
      </c>
      <c r="BH183" s="409" t="str">
        <f t="shared" si="405"/>
        <v>#</v>
      </c>
      <c r="BI183" s="409" t="str">
        <f t="shared" si="406"/>
        <v>#</v>
      </c>
      <c r="BJ183" s="409">
        <f t="shared" si="407"/>
        <v>0</v>
      </c>
      <c r="BK183" s="409" t="str">
        <f t="shared" si="408"/>
        <v>#</v>
      </c>
      <c r="BL183" s="409">
        <f t="shared" si="409"/>
        <v>0</v>
      </c>
      <c r="BM183" s="7"/>
      <c r="BN183" s="7"/>
      <c r="BO183" s="7"/>
      <c r="BP183" s="409" t="str">
        <f t="shared" si="410"/>
        <v>#</v>
      </c>
      <c r="BQ183" s="409" t="str">
        <f t="shared" si="411"/>
        <v>#</v>
      </c>
      <c r="BR183" s="409" t="str">
        <f t="shared" si="412"/>
        <v>#</v>
      </c>
      <c r="BS183" s="409" t="str">
        <f t="shared" si="413"/>
        <v>P</v>
      </c>
      <c r="BT183" s="409" t="str">
        <f t="shared" si="414"/>
        <v>#</v>
      </c>
      <c r="BU183" s="409" t="str">
        <f t="shared" si="415"/>
        <v>#</v>
      </c>
      <c r="BV183" s="409" t="str">
        <f t="shared" si="416"/>
        <v>#</v>
      </c>
      <c r="BW183" s="409" t="str">
        <f t="shared" si="417"/>
        <v>#</v>
      </c>
      <c r="BX183" s="409"/>
      <c r="BY183" s="409" t="str">
        <f t="shared" si="418"/>
        <v>#</v>
      </c>
      <c r="BZ183" s="409" t="str">
        <f t="shared" si="419"/>
        <v>#</v>
      </c>
      <c r="CA183" s="409" t="str">
        <f t="shared" si="420"/>
        <v>#</v>
      </c>
      <c r="CB183" s="409">
        <f t="shared" si="421"/>
        <v>0</v>
      </c>
      <c r="CC183" s="409" t="str">
        <f t="shared" si="422"/>
        <v>#</v>
      </c>
      <c r="CD183" s="409" t="str">
        <f t="shared" si="423"/>
        <v>#</v>
      </c>
      <c r="CE183" s="409" t="str">
        <f t="shared" si="424"/>
        <v>#</v>
      </c>
      <c r="CF183" s="409" t="str">
        <f t="shared" si="425"/>
        <v>#</v>
      </c>
      <c r="CG183" s="409" t="str">
        <f t="shared" si="426"/>
        <v>#</v>
      </c>
      <c r="CH183" s="409">
        <f t="shared" si="427"/>
        <v>0</v>
      </c>
      <c r="CI183" s="7"/>
      <c r="CJ183" s="7"/>
      <c r="CK183" s="409" t="str">
        <f t="shared" si="446"/>
        <v> </v>
      </c>
      <c r="CL183" s="409" t="str">
        <f t="shared" si="447"/>
        <v> </v>
      </c>
      <c r="CM183" s="409" t="str">
        <f t="shared" si="448"/>
        <v> </v>
      </c>
      <c r="CN183" s="409" t="str">
        <f t="shared" si="449"/>
        <v> </v>
      </c>
      <c r="CO183" s="409" t="str">
        <f t="shared" si="450"/>
        <v> </v>
      </c>
      <c r="CP183" s="409" t="str">
        <f t="shared" si="451"/>
        <v> </v>
      </c>
      <c r="CQ183" s="409" t="str">
        <f t="shared" si="452"/>
        <v> </v>
      </c>
      <c r="CR183" s="409" t="str">
        <f t="shared" si="453"/>
        <v> </v>
      </c>
      <c r="CS183" s="409"/>
      <c r="CT183" s="409">
        <f t="shared" si="428"/>
        <v>0</v>
      </c>
      <c r="CU183" s="409">
        <f t="shared" si="429"/>
        <v>176</v>
      </c>
      <c r="CV183" s="372" t="str">
        <f t="shared" si="430"/>
        <v>24IT0179</v>
      </c>
      <c r="CW183" s="432" t="str">
        <f t="shared" si="431"/>
        <v>VARSHINI P</v>
      </c>
      <c r="CX183" s="433" t="str">
        <f t="shared" si="381"/>
        <v>        </v>
      </c>
      <c r="CY183" s="409">
        <f t="shared" si="432"/>
        <v>0</v>
      </c>
      <c r="CZ183" s="7"/>
      <c r="DA183" s="409" t="str">
        <f t="shared" si="433"/>
        <v>#</v>
      </c>
      <c r="DB183" s="409">
        <f t="shared" si="434"/>
        <v>0</v>
      </c>
      <c r="DC183" s="7"/>
      <c r="DD183" s="7"/>
      <c r="DE183" s="7"/>
    </row>
    <row r="184" ht="24.75" customHeight="1" spans="1:109">
      <c r="A184" s="413">
        <v>177</v>
      </c>
      <c r="B184" s="790" t="s">
        <v>419</v>
      </c>
      <c r="C184" s="791" t="s">
        <v>420</v>
      </c>
      <c r="D184" s="787" t="s">
        <v>42</v>
      </c>
      <c r="E184" s="787" t="s">
        <v>55</v>
      </c>
      <c r="F184" s="802"/>
      <c r="G184" s="792" t="s">
        <v>58</v>
      </c>
      <c r="H184" s="793" t="s">
        <v>60</v>
      </c>
      <c r="I184" s="793" t="s">
        <v>58</v>
      </c>
      <c r="J184" s="793" t="s">
        <v>58</v>
      </c>
      <c r="K184" s="793" t="s">
        <v>58</v>
      </c>
      <c r="L184" s="793" t="s">
        <v>60</v>
      </c>
      <c r="M184" s="793" t="s">
        <v>58</v>
      </c>
      <c r="N184" s="807" t="s">
        <v>61</v>
      </c>
      <c r="O184" s="804">
        <f t="shared" si="361"/>
        <v>0</v>
      </c>
      <c r="P184" s="421"/>
      <c r="Q184" s="423">
        <f t="shared" si="382"/>
        <v>23</v>
      </c>
      <c r="R184" s="797">
        <v>9.4</v>
      </c>
      <c r="S184" s="425"/>
      <c r="T184" s="426"/>
      <c r="U184" s="427"/>
      <c r="V184" s="428" t="s">
        <v>62</v>
      </c>
      <c r="W184" s="429">
        <f t="shared" si="435"/>
        <v>10</v>
      </c>
      <c r="X184" s="429">
        <f t="shared" si="436"/>
        <v>9</v>
      </c>
      <c r="Y184" s="429">
        <f t="shared" si="437"/>
        <v>10</v>
      </c>
      <c r="Z184" s="429">
        <f t="shared" si="438"/>
        <v>10</v>
      </c>
      <c r="AA184" s="429">
        <f t="shared" si="439"/>
        <v>10</v>
      </c>
      <c r="AB184" s="429">
        <f t="shared" si="440"/>
        <v>9</v>
      </c>
      <c r="AC184" s="429">
        <f t="shared" si="441"/>
        <v>10</v>
      </c>
      <c r="AD184" s="429">
        <f t="shared" si="442"/>
        <v>8</v>
      </c>
      <c r="AE184" s="429"/>
      <c r="AF184" s="429"/>
      <c r="AG184" s="430">
        <f t="shared" si="443"/>
        <v>219</v>
      </c>
      <c r="AH184" s="430">
        <f t="shared" si="444"/>
        <v>23</v>
      </c>
      <c r="AI184" s="431">
        <f t="shared" si="383"/>
        <v>9.52173913043478</v>
      </c>
      <c r="AJ184" s="408" t="str">
        <f t="shared" si="445"/>
        <v>P</v>
      </c>
      <c r="AK184" s="408">
        <f t="shared" si="384"/>
        <v>0</v>
      </c>
      <c r="AL184" s="408">
        <f t="shared" si="385"/>
        <v>0</v>
      </c>
      <c r="AM184" s="408">
        <f t="shared" si="386"/>
        <v>0</v>
      </c>
      <c r="AN184" s="408">
        <f t="shared" si="387"/>
        <v>0</v>
      </c>
      <c r="AO184" s="408">
        <f t="shared" si="388"/>
        <v>0</v>
      </c>
      <c r="AP184" s="408">
        <f t="shared" si="389"/>
        <v>0</v>
      </c>
      <c r="AQ184" s="408">
        <f t="shared" si="390"/>
        <v>1</v>
      </c>
      <c r="AR184" s="6"/>
      <c r="AS184" s="408">
        <f t="shared" si="391"/>
        <v>0</v>
      </c>
      <c r="AT184" s="408">
        <f t="shared" si="392"/>
        <v>0</v>
      </c>
      <c r="AU184" s="408">
        <f t="shared" si="393"/>
        <v>0</v>
      </c>
      <c r="AV184" s="408">
        <f t="shared" si="394"/>
        <v>0</v>
      </c>
      <c r="AW184" s="408">
        <f t="shared" si="395"/>
        <v>0</v>
      </c>
      <c r="AX184" s="408">
        <f t="shared" si="396"/>
        <v>0</v>
      </c>
      <c r="AY184" s="408" t="str">
        <f t="shared" si="397"/>
        <v>P</v>
      </c>
      <c r="AZ184" s="409" t="str">
        <f t="shared" si="398"/>
        <v>DF</v>
      </c>
      <c r="BA184" s="409" t="str">
        <f t="shared" si="399"/>
        <v>DFT</v>
      </c>
      <c r="BB184" s="409" t="str">
        <f t="shared" si="400"/>
        <v>#</v>
      </c>
      <c r="BC184" s="409" t="str">
        <f t="shared" si="401"/>
        <v>#</v>
      </c>
      <c r="BD184" s="409" t="str">
        <f t="shared" si="402"/>
        <v>#</v>
      </c>
      <c r="BE184" s="409" t="str">
        <f t="shared" si="403"/>
        <v>P</v>
      </c>
      <c r="BF184" s="409"/>
      <c r="BG184" s="409" t="str">
        <f t="shared" si="404"/>
        <v>#</v>
      </c>
      <c r="BH184" s="409" t="str">
        <f t="shared" si="405"/>
        <v>#</v>
      </c>
      <c r="BI184" s="409" t="str">
        <f t="shared" si="406"/>
        <v>#</v>
      </c>
      <c r="BJ184" s="409">
        <f t="shared" si="407"/>
        <v>0</v>
      </c>
      <c r="BK184" s="409" t="str">
        <f t="shared" si="408"/>
        <v>#</v>
      </c>
      <c r="BL184" s="409">
        <f t="shared" si="409"/>
        <v>0</v>
      </c>
      <c r="BM184" s="7"/>
      <c r="BN184" s="7"/>
      <c r="BO184" s="7"/>
      <c r="BP184" s="409" t="str">
        <f t="shared" si="410"/>
        <v>#</v>
      </c>
      <c r="BQ184" s="409" t="str">
        <f t="shared" si="411"/>
        <v>#</v>
      </c>
      <c r="BR184" s="409" t="str">
        <f t="shared" si="412"/>
        <v>#</v>
      </c>
      <c r="BS184" s="409" t="str">
        <f t="shared" si="413"/>
        <v>P</v>
      </c>
      <c r="BT184" s="409" t="str">
        <f t="shared" si="414"/>
        <v>#</v>
      </c>
      <c r="BU184" s="409" t="str">
        <f t="shared" si="415"/>
        <v>#</v>
      </c>
      <c r="BV184" s="409" t="str">
        <f t="shared" si="416"/>
        <v>#</v>
      </c>
      <c r="BW184" s="409" t="str">
        <f t="shared" si="417"/>
        <v>#</v>
      </c>
      <c r="BX184" s="409"/>
      <c r="BY184" s="409" t="str">
        <f t="shared" si="418"/>
        <v>#</v>
      </c>
      <c r="BZ184" s="409" t="str">
        <f t="shared" si="419"/>
        <v>#</v>
      </c>
      <c r="CA184" s="409" t="str">
        <f t="shared" si="420"/>
        <v>#</v>
      </c>
      <c r="CB184" s="409">
        <f t="shared" si="421"/>
        <v>0</v>
      </c>
      <c r="CC184" s="409" t="str">
        <f t="shared" si="422"/>
        <v>#</v>
      </c>
      <c r="CD184" s="409" t="str">
        <f t="shared" si="423"/>
        <v>#</v>
      </c>
      <c r="CE184" s="409" t="str">
        <f t="shared" si="424"/>
        <v>#</v>
      </c>
      <c r="CF184" s="409" t="str">
        <f t="shared" si="425"/>
        <v>#</v>
      </c>
      <c r="CG184" s="409" t="str">
        <f t="shared" si="426"/>
        <v>#</v>
      </c>
      <c r="CH184" s="409">
        <f t="shared" si="427"/>
        <v>0</v>
      </c>
      <c r="CI184" s="7"/>
      <c r="CJ184" s="7"/>
      <c r="CK184" s="409" t="str">
        <f t="shared" si="446"/>
        <v> </v>
      </c>
      <c r="CL184" s="409" t="str">
        <f t="shared" si="447"/>
        <v> </v>
      </c>
      <c r="CM184" s="409" t="str">
        <f t="shared" si="448"/>
        <v> </v>
      </c>
      <c r="CN184" s="409" t="str">
        <f t="shared" si="449"/>
        <v> </v>
      </c>
      <c r="CO184" s="409" t="str">
        <f t="shared" si="450"/>
        <v> </v>
      </c>
      <c r="CP184" s="409" t="str">
        <f t="shared" si="451"/>
        <v> </v>
      </c>
      <c r="CQ184" s="409" t="str">
        <f t="shared" si="452"/>
        <v> </v>
      </c>
      <c r="CR184" s="409" t="str">
        <f t="shared" si="453"/>
        <v> </v>
      </c>
      <c r="CS184" s="409"/>
      <c r="CT184" s="409">
        <f t="shared" si="428"/>
        <v>0</v>
      </c>
      <c r="CU184" s="409">
        <f t="shared" si="429"/>
        <v>177</v>
      </c>
      <c r="CV184" s="372" t="str">
        <f t="shared" si="430"/>
        <v>24IT0180</v>
      </c>
      <c r="CW184" s="432" t="str">
        <f t="shared" si="431"/>
        <v>VARSHINI R</v>
      </c>
      <c r="CX184" s="433" t="str">
        <f t="shared" si="381"/>
        <v>        </v>
      </c>
      <c r="CY184" s="409">
        <f t="shared" si="432"/>
        <v>0</v>
      </c>
      <c r="CZ184" s="7"/>
      <c r="DA184" s="409" t="str">
        <f t="shared" si="433"/>
        <v>#</v>
      </c>
      <c r="DB184" s="409">
        <f t="shared" si="434"/>
        <v>0</v>
      </c>
      <c r="DC184" s="7"/>
      <c r="DD184" s="7"/>
      <c r="DE184" s="7"/>
    </row>
    <row r="185" ht="24.75" customHeight="1" spans="1:109">
      <c r="A185" s="413">
        <v>178</v>
      </c>
      <c r="B185" s="790" t="s">
        <v>421</v>
      </c>
      <c r="C185" s="791" t="s">
        <v>422</v>
      </c>
      <c r="D185" s="787" t="s">
        <v>41</v>
      </c>
      <c r="E185" s="787" t="s">
        <v>55</v>
      </c>
      <c r="F185" s="802"/>
      <c r="G185" s="792" t="s">
        <v>58</v>
      </c>
      <c r="H185" s="793" t="s">
        <v>61</v>
      </c>
      <c r="I185" s="793" t="s">
        <v>59</v>
      </c>
      <c r="J185" s="793" t="s">
        <v>60</v>
      </c>
      <c r="K185" s="793" t="s">
        <v>69</v>
      </c>
      <c r="L185" s="793" t="s">
        <v>59</v>
      </c>
      <c r="M185" s="793" t="s">
        <v>58</v>
      </c>
      <c r="N185" s="807" t="s">
        <v>59</v>
      </c>
      <c r="O185" s="804">
        <f t="shared" si="361"/>
        <v>0</v>
      </c>
      <c r="P185" s="421"/>
      <c r="Q185" s="423">
        <f t="shared" si="382"/>
        <v>23</v>
      </c>
      <c r="R185" s="794">
        <v>7.52</v>
      </c>
      <c r="S185" s="425"/>
      <c r="T185" s="426"/>
      <c r="U185" s="427"/>
      <c r="V185" s="428" t="s">
        <v>62</v>
      </c>
      <c r="W185" s="429">
        <f t="shared" si="435"/>
        <v>10</v>
      </c>
      <c r="X185" s="429">
        <f t="shared" si="436"/>
        <v>8</v>
      </c>
      <c r="Y185" s="429">
        <f t="shared" si="437"/>
        <v>7</v>
      </c>
      <c r="Z185" s="429">
        <f t="shared" si="438"/>
        <v>9</v>
      </c>
      <c r="AA185" s="429">
        <f t="shared" si="439"/>
        <v>6</v>
      </c>
      <c r="AB185" s="429">
        <f t="shared" si="440"/>
        <v>7</v>
      </c>
      <c r="AC185" s="429">
        <f t="shared" si="441"/>
        <v>10</v>
      </c>
      <c r="AD185" s="429">
        <f t="shared" si="442"/>
        <v>7</v>
      </c>
      <c r="AE185" s="429"/>
      <c r="AF185" s="429"/>
      <c r="AG185" s="430">
        <f t="shared" si="443"/>
        <v>182</v>
      </c>
      <c r="AH185" s="430">
        <f t="shared" si="444"/>
        <v>23</v>
      </c>
      <c r="AI185" s="431">
        <f t="shared" si="383"/>
        <v>7.91304347826087</v>
      </c>
      <c r="AJ185" s="408" t="str">
        <f t="shared" si="445"/>
        <v>P</v>
      </c>
      <c r="AK185" s="408">
        <f t="shared" si="384"/>
        <v>0</v>
      </c>
      <c r="AL185" s="408">
        <f t="shared" si="385"/>
        <v>0</v>
      </c>
      <c r="AM185" s="408">
        <f t="shared" si="386"/>
        <v>0</v>
      </c>
      <c r="AN185" s="408">
        <f t="shared" si="387"/>
        <v>0</v>
      </c>
      <c r="AO185" s="408">
        <f t="shared" si="388"/>
        <v>0</v>
      </c>
      <c r="AP185" s="408">
        <f t="shared" si="389"/>
        <v>0</v>
      </c>
      <c r="AQ185" s="408">
        <f t="shared" si="390"/>
        <v>1</v>
      </c>
      <c r="AR185" s="6"/>
      <c r="AS185" s="408">
        <f t="shared" si="391"/>
        <v>0</v>
      </c>
      <c r="AT185" s="408">
        <f t="shared" si="392"/>
        <v>0</v>
      </c>
      <c r="AU185" s="408">
        <f t="shared" si="393"/>
        <v>0</v>
      </c>
      <c r="AV185" s="408">
        <f t="shared" si="394"/>
        <v>0</v>
      </c>
      <c r="AW185" s="408">
        <f t="shared" si="395"/>
        <v>0</v>
      </c>
      <c r="AX185" s="408">
        <f t="shared" si="396"/>
        <v>0</v>
      </c>
      <c r="AY185" s="408" t="str">
        <f t="shared" si="397"/>
        <v>P</v>
      </c>
      <c r="AZ185" s="409" t="str">
        <f t="shared" si="398"/>
        <v>DM</v>
      </c>
      <c r="BA185" s="409" t="str">
        <f t="shared" si="399"/>
        <v>DMT</v>
      </c>
      <c r="BB185" s="409" t="str">
        <f t="shared" si="400"/>
        <v>#</v>
      </c>
      <c r="BC185" s="409" t="str">
        <f t="shared" si="401"/>
        <v>#</v>
      </c>
      <c r="BD185" s="409" t="str">
        <f t="shared" si="402"/>
        <v>P</v>
      </c>
      <c r="BE185" s="409" t="str">
        <f t="shared" si="403"/>
        <v>#</v>
      </c>
      <c r="BF185" s="409"/>
      <c r="BG185" s="409" t="str">
        <f t="shared" si="404"/>
        <v>#</v>
      </c>
      <c r="BH185" s="409" t="str">
        <f t="shared" si="405"/>
        <v>#</v>
      </c>
      <c r="BI185" s="409">
        <f t="shared" si="406"/>
        <v>0</v>
      </c>
      <c r="BJ185" s="409" t="str">
        <f t="shared" si="407"/>
        <v>#</v>
      </c>
      <c r="BK185" s="409">
        <f t="shared" si="408"/>
        <v>0</v>
      </c>
      <c r="BL185" s="409" t="str">
        <f t="shared" si="409"/>
        <v>#</v>
      </c>
      <c r="BM185" s="7"/>
      <c r="BN185" s="7"/>
      <c r="BO185" s="7"/>
      <c r="BP185" s="409" t="str">
        <f t="shared" si="410"/>
        <v>#</v>
      </c>
      <c r="BQ185" s="409" t="str">
        <f t="shared" si="411"/>
        <v>#</v>
      </c>
      <c r="BR185" s="409" t="str">
        <f t="shared" si="412"/>
        <v>P</v>
      </c>
      <c r="BS185" s="409" t="str">
        <f t="shared" si="413"/>
        <v>#</v>
      </c>
      <c r="BT185" s="409" t="str">
        <f t="shared" si="414"/>
        <v>#</v>
      </c>
      <c r="BU185" s="409" t="str">
        <f t="shared" si="415"/>
        <v>#</v>
      </c>
      <c r="BV185" s="409" t="str">
        <f t="shared" si="416"/>
        <v>#</v>
      </c>
      <c r="BW185" s="409" t="str">
        <f t="shared" si="417"/>
        <v>#</v>
      </c>
      <c r="BX185" s="409"/>
      <c r="BY185" s="409" t="str">
        <f t="shared" si="418"/>
        <v>#</v>
      </c>
      <c r="BZ185" s="409" t="str">
        <f t="shared" si="419"/>
        <v>#</v>
      </c>
      <c r="CA185" s="409">
        <f t="shared" si="420"/>
        <v>0</v>
      </c>
      <c r="CB185" s="409" t="str">
        <f t="shared" si="421"/>
        <v>#</v>
      </c>
      <c r="CC185" s="409" t="str">
        <f t="shared" si="422"/>
        <v>#</v>
      </c>
      <c r="CD185" s="409" t="str">
        <f t="shared" si="423"/>
        <v>#</v>
      </c>
      <c r="CE185" s="409" t="str">
        <f t="shared" si="424"/>
        <v>#</v>
      </c>
      <c r="CF185" s="409" t="str">
        <f t="shared" si="425"/>
        <v>#</v>
      </c>
      <c r="CG185" s="409">
        <f t="shared" si="426"/>
        <v>0</v>
      </c>
      <c r="CH185" s="409" t="str">
        <f t="shared" si="427"/>
        <v>#</v>
      </c>
      <c r="CI185" s="7"/>
      <c r="CJ185" s="7"/>
      <c r="CK185" s="409" t="str">
        <f t="shared" si="446"/>
        <v> </v>
      </c>
      <c r="CL185" s="409" t="str">
        <f t="shared" si="447"/>
        <v> </v>
      </c>
      <c r="CM185" s="409" t="str">
        <f t="shared" si="448"/>
        <v> </v>
      </c>
      <c r="CN185" s="409" t="str">
        <f t="shared" si="449"/>
        <v> </v>
      </c>
      <c r="CO185" s="409" t="str">
        <f t="shared" si="450"/>
        <v> </v>
      </c>
      <c r="CP185" s="409" t="str">
        <f t="shared" si="451"/>
        <v> </v>
      </c>
      <c r="CQ185" s="409" t="str">
        <f t="shared" si="452"/>
        <v> </v>
      </c>
      <c r="CR185" s="409" t="str">
        <f t="shared" si="453"/>
        <v> </v>
      </c>
      <c r="CS185" s="409"/>
      <c r="CT185" s="409">
        <f t="shared" si="428"/>
        <v>0</v>
      </c>
      <c r="CU185" s="409">
        <f t="shared" si="429"/>
        <v>178</v>
      </c>
      <c r="CV185" s="372" t="str">
        <f t="shared" si="430"/>
        <v>24IT0181</v>
      </c>
      <c r="CW185" s="432" t="str">
        <f t="shared" si="431"/>
        <v>VELMURUGAN T</v>
      </c>
      <c r="CX185" s="433" t="str">
        <f t="shared" si="381"/>
        <v>        </v>
      </c>
      <c r="CY185" s="409">
        <f t="shared" si="432"/>
        <v>0</v>
      </c>
      <c r="CZ185" s="7"/>
      <c r="DA185" s="409" t="str">
        <f t="shared" si="433"/>
        <v>#</v>
      </c>
      <c r="DB185" s="409">
        <f t="shared" si="434"/>
        <v>0</v>
      </c>
      <c r="DC185" s="7"/>
      <c r="DD185" s="7"/>
      <c r="DE185" s="7"/>
    </row>
    <row r="186" ht="24.75" customHeight="1" spans="1:109">
      <c r="A186" s="413">
        <v>179</v>
      </c>
      <c r="B186" s="790" t="s">
        <v>423</v>
      </c>
      <c r="C186" s="791" t="s">
        <v>424</v>
      </c>
      <c r="D186" s="787" t="s">
        <v>41</v>
      </c>
      <c r="E186" s="787" t="s">
        <v>55</v>
      </c>
      <c r="F186" s="802"/>
      <c r="G186" s="792" t="s">
        <v>58</v>
      </c>
      <c r="H186" s="793" t="s">
        <v>59</v>
      </c>
      <c r="I186" s="793" t="s">
        <v>61</v>
      </c>
      <c r="J186" s="793" t="s">
        <v>60</v>
      </c>
      <c r="K186" s="793" t="s">
        <v>59</v>
      </c>
      <c r="L186" s="793" t="s">
        <v>61</v>
      </c>
      <c r="M186" s="793" t="s">
        <v>58</v>
      </c>
      <c r="N186" s="807" t="s">
        <v>59</v>
      </c>
      <c r="O186" s="804">
        <f t="shared" si="361"/>
        <v>0</v>
      </c>
      <c r="P186" s="421"/>
      <c r="Q186" s="423">
        <f t="shared" si="382"/>
        <v>23</v>
      </c>
      <c r="R186" s="794">
        <v>7.88</v>
      </c>
      <c r="S186" s="425"/>
      <c r="T186" s="426"/>
      <c r="U186" s="427"/>
      <c r="V186" s="428" t="s">
        <v>62</v>
      </c>
      <c r="W186" s="429">
        <f t="shared" si="435"/>
        <v>10</v>
      </c>
      <c r="X186" s="429">
        <f t="shared" si="436"/>
        <v>7</v>
      </c>
      <c r="Y186" s="429">
        <f t="shared" si="437"/>
        <v>8</v>
      </c>
      <c r="Z186" s="429">
        <f t="shared" si="438"/>
        <v>9</v>
      </c>
      <c r="AA186" s="429">
        <f t="shared" si="439"/>
        <v>7</v>
      </c>
      <c r="AB186" s="429">
        <f t="shared" si="440"/>
        <v>8</v>
      </c>
      <c r="AC186" s="429">
        <f t="shared" si="441"/>
        <v>10</v>
      </c>
      <c r="AD186" s="429">
        <f t="shared" si="442"/>
        <v>7</v>
      </c>
      <c r="AE186" s="429"/>
      <c r="AF186" s="429"/>
      <c r="AG186" s="430">
        <f t="shared" si="443"/>
        <v>186</v>
      </c>
      <c r="AH186" s="430">
        <f t="shared" si="444"/>
        <v>23</v>
      </c>
      <c r="AI186" s="431">
        <f t="shared" si="383"/>
        <v>8.08695652173913</v>
      </c>
      <c r="AJ186" s="408" t="str">
        <f t="shared" si="445"/>
        <v>P</v>
      </c>
      <c r="AK186" s="408">
        <f t="shared" si="384"/>
        <v>0</v>
      </c>
      <c r="AL186" s="408">
        <f t="shared" si="385"/>
        <v>0</v>
      </c>
      <c r="AM186" s="408">
        <f t="shared" si="386"/>
        <v>0</v>
      </c>
      <c r="AN186" s="408">
        <f t="shared" si="387"/>
        <v>0</v>
      </c>
      <c r="AO186" s="408">
        <f t="shared" si="388"/>
        <v>0</v>
      </c>
      <c r="AP186" s="408">
        <f t="shared" si="389"/>
        <v>0</v>
      </c>
      <c r="AQ186" s="408">
        <f t="shared" si="390"/>
        <v>1</v>
      </c>
      <c r="AR186" s="6"/>
      <c r="AS186" s="408">
        <f t="shared" si="391"/>
        <v>0</v>
      </c>
      <c r="AT186" s="408">
        <f t="shared" si="392"/>
        <v>0</v>
      </c>
      <c r="AU186" s="408">
        <f t="shared" si="393"/>
        <v>0</v>
      </c>
      <c r="AV186" s="408">
        <f t="shared" si="394"/>
        <v>0</v>
      </c>
      <c r="AW186" s="408">
        <f t="shared" si="395"/>
        <v>0</v>
      </c>
      <c r="AX186" s="408">
        <f t="shared" si="396"/>
        <v>0</v>
      </c>
      <c r="AY186" s="408" t="str">
        <f t="shared" si="397"/>
        <v>P</v>
      </c>
      <c r="AZ186" s="409" t="str">
        <f t="shared" si="398"/>
        <v>DM</v>
      </c>
      <c r="BA186" s="409" t="str">
        <f t="shared" si="399"/>
        <v>DMT</v>
      </c>
      <c r="BB186" s="409" t="str">
        <f t="shared" si="400"/>
        <v>#</v>
      </c>
      <c r="BC186" s="409" t="str">
        <f t="shared" si="401"/>
        <v>#</v>
      </c>
      <c r="BD186" s="409" t="str">
        <f t="shared" si="402"/>
        <v>P</v>
      </c>
      <c r="BE186" s="409" t="str">
        <f t="shared" si="403"/>
        <v>#</v>
      </c>
      <c r="BF186" s="409"/>
      <c r="BG186" s="409" t="str">
        <f t="shared" si="404"/>
        <v>#</v>
      </c>
      <c r="BH186" s="409" t="str">
        <f t="shared" si="405"/>
        <v>#</v>
      </c>
      <c r="BI186" s="409">
        <f t="shared" si="406"/>
        <v>0</v>
      </c>
      <c r="BJ186" s="409" t="str">
        <f t="shared" si="407"/>
        <v>#</v>
      </c>
      <c r="BK186" s="409">
        <f t="shared" si="408"/>
        <v>0</v>
      </c>
      <c r="BL186" s="409" t="str">
        <f t="shared" si="409"/>
        <v>#</v>
      </c>
      <c r="BM186" s="7"/>
      <c r="BN186" s="7"/>
      <c r="BO186" s="7"/>
      <c r="BP186" s="409" t="str">
        <f t="shared" si="410"/>
        <v>#</v>
      </c>
      <c r="BQ186" s="409" t="str">
        <f t="shared" si="411"/>
        <v>#</v>
      </c>
      <c r="BR186" s="409" t="str">
        <f t="shared" si="412"/>
        <v>P</v>
      </c>
      <c r="BS186" s="409" t="str">
        <f t="shared" si="413"/>
        <v>#</v>
      </c>
      <c r="BT186" s="409" t="str">
        <f t="shared" si="414"/>
        <v>#</v>
      </c>
      <c r="BU186" s="409" t="str">
        <f t="shared" si="415"/>
        <v>#</v>
      </c>
      <c r="BV186" s="409" t="str">
        <f t="shared" si="416"/>
        <v>#</v>
      </c>
      <c r="BW186" s="409" t="str">
        <f t="shared" si="417"/>
        <v>#</v>
      </c>
      <c r="BX186" s="409"/>
      <c r="BY186" s="409" t="str">
        <f t="shared" si="418"/>
        <v>#</v>
      </c>
      <c r="BZ186" s="409" t="str">
        <f t="shared" si="419"/>
        <v>#</v>
      </c>
      <c r="CA186" s="409">
        <f t="shared" si="420"/>
        <v>0</v>
      </c>
      <c r="CB186" s="409" t="str">
        <f t="shared" si="421"/>
        <v>#</v>
      </c>
      <c r="CC186" s="409" t="str">
        <f t="shared" si="422"/>
        <v>#</v>
      </c>
      <c r="CD186" s="409" t="str">
        <f t="shared" si="423"/>
        <v>#</v>
      </c>
      <c r="CE186" s="409" t="str">
        <f t="shared" si="424"/>
        <v>#</v>
      </c>
      <c r="CF186" s="409" t="str">
        <f t="shared" si="425"/>
        <v>#</v>
      </c>
      <c r="CG186" s="409">
        <f t="shared" si="426"/>
        <v>0</v>
      </c>
      <c r="CH186" s="409" t="str">
        <f t="shared" si="427"/>
        <v>#</v>
      </c>
      <c r="CI186" s="7"/>
      <c r="CJ186" s="7"/>
      <c r="CK186" s="409" t="str">
        <f t="shared" si="446"/>
        <v> </v>
      </c>
      <c r="CL186" s="409" t="str">
        <f t="shared" si="447"/>
        <v> </v>
      </c>
      <c r="CM186" s="409" t="str">
        <f t="shared" si="448"/>
        <v> </v>
      </c>
      <c r="CN186" s="409" t="str">
        <f t="shared" si="449"/>
        <v> </v>
      </c>
      <c r="CO186" s="409" t="str">
        <f t="shared" si="450"/>
        <v> </v>
      </c>
      <c r="CP186" s="409" t="str">
        <f t="shared" si="451"/>
        <v> </v>
      </c>
      <c r="CQ186" s="409" t="str">
        <f t="shared" si="452"/>
        <v> </v>
      </c>
      <c r="CR186" s="409" t="str">
        <f t="shared" si="453"/>
        <v> </v>
      </c>
      <c r="CS186" s="409"/>
      <c r="CT186" s="409">
        <f t="shared" si="428"/>
        <v>0</v>
      </c>
      <c r="CU186" s="409">
        <f t="shared" si="429"/>
        <v>179</v>
      </c>
      <c r="CV186" s="372" t="str">
        <f t="shared" si="430"/>
        <v>24IT0182</v>
      </c>
      <c r="CW186" s="432" t="str">
        <f t="shared" si="431"/>
        <v>VETHA NARAYANAN G</v>
      </c>
      <c r="CX186" s="433" t="str">
        <f t="shared" si="381"/>
        <v>        </v>
      </c>
      <c r="CY186" s="409">
        <f t="shared" si="432"/>
        <v>0</v>
      </c>
      <c r="CZ186" s="7"/>
      <c r="DA186" s="409" t="str">
        <f t="shared" si="433"/>
        <v>#</v>
      </c>
      <c r="DB186" s="409">
        <f t="shared" si="434"/>
        <v>0</v>
      </c>
      <c r="DC186" s="7"/>
      <c r="DD186" s="7"/>
      <c r="DE186" s="7"/>
    </row>
    <row r="187" ht="24.75" customHeight="1" spans="1:109">
      <c r="A187" s="413">
        <v>180</v>
      </c>
      <c r="B187" s="790" t="s">
        <v>425</v>
      </c>
      <c r="C187" s="791" t="s">
        <v>426</v>
      </c>
      <c r="D187" s="787" t="s">
        <v>41</v>
      </c>
      <c r="E187" s="787" t="s">
        <v>55</v>
      </c>
      <c r="F187" s="802"/>
      <c r="G187" s="792" t="s">
        <v>58</v>
      </c>
      <c r="H187" s="793" t="s">
        <v>59</v>
      </c>
      <c r="I187" s="793" t="s">
        <v>59</v>
      </c>
      <c r="J187" s="793" t="s">
        <v>60</v>
      </c>
      <c r="K187" s="793" t="s">
        <v>59</v>
      </c>
      <c r="L187" s="793" t="s">
        <v>69</v>
      </c>
      <c r="M187" s="793" t="s">
        <v>58</v>
      </c>
      <c r="N187" s="807" t="s">
        <v>61</v>
      </c>
      <c r="O187" s="804">
        <f t="shared" si="361"/>
        <v>0</v>
      </c>
      <c r="P187" s="421"/>
      <c r="Q187" s="423">
        <f t="shared" si="382"/>
        <v>23</v>
      </c>
      <c r="R187" s="794">
        <v>7.56</v>
      </c>
      <c r="S187" s="425"/>
      <c r="T187" s="426"/>
      <c r="U187" s="427"/>
      <c r="V187" s="428" t="s">
        <v>62</v>
      </c>
      <c r="W187" s="429">
        <f t="shared" si="435"/>
        <v>10</v>
      </c>
      <c r="X187" s="429">
        <f t="shared" si="436"/>
        <v>7</v>
      </c>
      <c r="Y187" s="429">
        <f t="shared" si="437"/>
        <v>7</v>
      </c>
      <c r="Z187" s="429">
        <f t="shared" si="438"/>
        <v>9</v>
      </c>
      <c r="AA187" s="429">
        <f t="shared" si="439"/>
        <v>7</v>
      </c>
      <c r="AB187" s="429">
        <f t="shared" si="440"/>
        <v>6</v>
      </c>
      <c r="AC187" s="429">
        <f t="shared" si="441"/>
        <v>10</v>
      </c>
      <c r="AD187" s="429">
        <f t="shared" si="442"/>
        <v>8</v>
      </c>
      <c r="AE187" s="429"/>
      <c r="AF187" s="429"/>
      <c r="AG187" s="430">
        <f t="shared" si="443"/>
        <v>183</v>
      </c>
      <c r="AH187" s="430">
        <f t="shared" si="444"/>
        <v>23</v>
      </c>
      <c r="AI187" s="431">
        <f t="shared" si="383"/>
        <v>7.95652173913043</v>
      </c>
      <c r="AJ187" s="408" t="str">
        <f t="shared" si="445"/>
        <v>P</v>
      </c>
      <c r="AK187" s="408">
        <f t="shared" si="384"/>
        <v>0</v>
      </c>
      <c r="AL187" s="408">
        <f t="shared" si="385"/>
        <v>0</v>
      </c>
      <c r="AM187" s="408">
        <f t="shared" si="386"/>
        <v>0</v>
      </c>
      <c r="AN187" s="408">
        <f t="shared" si="387"/>
        <v>0</v>
      </c>
      <c r="AO187" s="408">
        <f t="shared" si="388"/>
        <v>0</v>
      </c>
      <c r="AP187" s="408">
        <f t="shared" si="389"/>
        <v>0</v>
      </c>
      <c r="AQ187" s="408">
        <f t="shared" si="390"/>
        <v>1</v>
      </c>
      <c r="AR187" s="6"/>
      <c r="AS187" s="408">
        <f t="shared" si="391"/>
        <v>0</v>
      </c>
      <c r="AT187" s="408">
        <f t="shared" si="392"/>
        <v>0</v>
      </c>
      <c r="AU187" s="408">
        <f t="shared" si="393"/>
        <v>0</v>
      </c>
      <c r="AV187" s="408">
        <f t="shared" si="394"/>
        <v>0</v>
      </c>
      <c r="AW187" s="408">
        <f t="shared" si="395"/>
        <v>0</v>
      </c>
      <c r="AX187" s="408">
        <f t="shared" si="396"/>
        <v>0</v>
      </c>
      <c r="AY187" s="408" t="str">
        <f t="shared" si="397"/>
        <v>P</v>
      </c>
      <c r="AZ187" s="409" t="str">
        <f t="shared" si="398"/>
        <v>DM</v>
      </c>
      <c r="BA187" s="409" t="str">
        <f t="shared" si="399"/>
        <v>DMT</v>
      </c>
      <c r="BB187" s="409" t="str">
        <f t="shared" si="400"/>
        <v>#</v>
      </c>
      <c r="BC187" s="409" t="str">
        <f t="shared" si="401"/>
        <v>#</v>
      </c>
      <c r="BD187" s="409" t="str">
        <f t="shared" si="402"/>
        <v>P</v>
      </c>
      <c r="BE187" s="409" t="str">
        <f t="shared" si="403"/>
        <v>#</v>
      </c>
      <c r="BF187" s="409"/>
      <c r="BG187" s="409" t="str">
        <f t="shared" si="404"/>
        <v>#</v>
      </c>
      <c r="BH187" s="409" t="str">
        <f t="shared" si="405"/>
        <v>#</v>
      </c>
      <c r="BI187" s="409">
        <f t="shared" si="406"/>
        <v>0</v>
      </c>
      <c r="BJ187" s="409" t="str">
        <f t="shared" si="407"/>
        <v>#</v>
      </c>
      <c r="BK187" s="409">
        <f t="shared" si="408"/>
        <v>0</v>
      </c>
      <c r="BL187" s="409" t="str">
        <f t="shared" si="409"/>
        <v>#</v>
      </c>
      <c r="BM187" s="7"/>
      <c r="BN187" s="7"/>
      <c r="BO187" s="7"/>
      <c r="BP187" s="409" t="str">
        <f t="shared" si="410"/>
        <v>#</v>
      </c>
      <c r="BQ187" s="409" t="str">
        <f t="shared" si="411"/>
        <v>#</v>
      </c>
      <c r="BR187" s="409" t="str">
        <f t="shared" si="412"/>
        <v>P</v>
      </c>
      <c r="BS187" s="409" t="str">
        <f t="shared" si="413"/>
        <v>#</v>
      </c>
      <c r="BT187" s="409" t="str">
        <f t="shared" si="414"/>
        <v>#</v>
      </c>
      <c r="BU187" s="409" t="str">
        <f t="shared" si="415"/>
        <v>#</v>
      </c>
      <c r="BV187" s="409" t="str">
        <f t="shared" si="416"/>
        <v>#</v>
      </c>
      <c r="BW187" s="409" t="str">
        <f t="shared" si="417"/>
        <v>#</v>
      </c>
      <c r="BX187" s="409"/>
      <c r="BY187" s="409" t="str">
        <f t="shared" si="418"/>
        <v>#</v>
      </c>
      <c r="BZ187" s="409" t="str">
        <f t="shared" si="419"/>
        <v>#</v>
      </c>
      <c r="CA187" s="409">
        <f t="shared" si="420"/>
        <v>0</v>
      </c>
      <c r="CB187" s="409" t="str">
        <f t="shared" si="421"/>
        <v>#</v>
      </c>
      <c r="CC187" s="409" t="str">
        <f t="shared" si="422"/>
        <v>#</v>
      </c>
      <c r="CD187" s="409" t="str">
        <f t="shared" si="423"/>
        <v>#</v>
      </c>
      <c r="CE187" s="409" t="str">
        <f t="shared" si="424"/>
        <v>#</v>
      </c>
      <c r="CF187" s="409" t="str">
        <f t="shared" si="425"/>
        <v>#</v>
      </c>
      <c r="CG187" s="409">
        <f t="shared" si="426"/>
        <v>0</v>
      </c>
      <c r="CH187" s="409" t="str">
        <f t="shared" si="427"/>
        <v>#</v>
      </c>
      <c r="CI187" s="7"/>
      <c r="CJ187" s="7"/>
      <c r="CK187" s="409" t="str">
        <f t="shared" si="446"/>
        <v> </v>
      </c>
      <c r="CL187" s="409" t="str">
        <f t="shared" si="447"/>
        <v> </v>
      </c>
      <c r="CM187" s="409" t="str">
        <f t="shared" si="448"/>
        <v> </v>
      </c>
      <c r="CN187" s="409" t="str">
        <f t="shared" si="449"/>
        <v> </v>
      </c>
      <c r="CO187" s="409" t="str">
        <f t="shared" si="450"/>
        <v> </v>
      </c>
      <c r="CP187" s="409" t="str">
        <f t="shared" si="451"/>
        <v> </v>
      </c>
      <c r="CQ187" s="409" t="str">
        <f t="shared" si="452"/>
        <v> </v>
      </c>
      <c r="CR187" s="409" t="str">
        <f t="shared" si="453"/>
        <v> </v>
      </c>
      <c r="CS187" s="409"/>
      <c r="CT187" s="409">
        <f t="shared" si="428"/>
        <v>0</v>
      </c>
      <c r="CU187" s="409">
        <f t="shared" si="429"/>
        <v>180</v>
      </c>
      <c r="CV187" s="372" t="str">
        <f t="shared" si="430"/>
        <v>24IT0183</v>
      </c>
      <c r="CW187" s="432" t="str">
        <f t="shared" si="431"/>
        <v>VIJAAYAKODI G L</v>
      </c>
      <c r="CX187" s="433" t="str">
        <f t="shared" si="381"/>
        <v>        </v>
      </c>
      <c r="CY187" s="409">
        <f t="shared" si="432"/>
        <v>0</v>
      </c>
      <c r="CZ187" s="7"/>
      <c r="DA187" s="409" t="str">
        <f t="shared" si="433"/>
        <v>#</v>
      </c>
      <c r="DB187" s="409">
        <f t="shared" si="434"/>
        <v>0</v>
      </c>
      <c r="DC187" s="7"/>
      <c r="DD187" s="7"/>
      <c r="DE187" s="7"/>
    </row>
    <row r="188" ht="24.75" customHeight="1" spans="1:109">
      <c r="A188" s="413">
        <v>181</v>
      </c>
      <c r="B188" s="790" t="s">
        <v>427</v>
      </c>
      <c r="C188" s="791" t="s">
        <v>428</v>
      </c>
      <c r="D188" s="787" t="s">
        <v>41</v>
      </c>
      <c r="E188" s="787" t="s">
        <v>55</v>
      </c>
      <c r="F188" s="802"/>
      <c r="G188" s="792" t="s">
        <v>58</v>
      </c>
      <c r="H188" s="793" t="s">
        <v>59</v>
      </c>
      <c r="I188" s="793" t="s">
        <v>59</v>
      </c>
      <c r="J188" s="793" t="s">
        <v>60</v>
      </c>
      <c r="K188" s="793" t="s">
        <v>72</v>
      </c>
      <c r="L188" s="793" t="s">
        <v>69</v>
      </c>
      <c r="M188" s="793" t="s">
        <v>58</v>
      </c>
      <c r="N188" s="807" t="s">
        <v>61</v>
      </c>
      <c r="O188" s="804">
        <f t="shared" si="361"/>
        <v>0</v>
      </c>
      <c r="P188" s="421"/>
      <c r="Q188" s="423">
        <f t="shared" si="382"/>
        <v>23</v>
      </c>
      <c r="R188" s="794">
        <v>7.24</v>
      </c>
      <c r="S188" s="425"/>
      <c r="T188" s="426"/>
      <c r="U188" s="427"/>
      <c r="V188" s="428" t="s">
        <v>62</v>
      </c>
      <c r="W188" s="429">
        <f t="shared" si="435"/>
        <v>10</v>
      </c>
      <c r="X188" s="429">
        <f t="shared" si="436"/>
        <v>7</v>
      </c>
      <c r="Y188" s="429">
        <f t="shared" si="437"/>
        <v>7</v>
      </c>
      <c r="Z188" s="429">
        <f t="shared" si="438"/>
        <v>9</v>
      </c>
      <c r="AA188" s="429">
        <f t="shared" si="439"/>
        <v>5</v>
      </c>
      <c r="AB188" s="429">
        <f t="shared" si="440"/>
        <v>6</v>
      </c>
      <c r="AC188" s="429">
        <f t="shared" si="441"/>
        <v>10</v>
      </c>
      <c r="AD188" s="429">
        <f t="shared" si="442"/>
        <v>8</v>
      </c>
      <c r="AE188" s="429"/>
      <c r="AF188" s="429"/>
      <c r="AG188" s="430">
        <f t="shared" si="443"/>
        <v>177</v>
      </c>
      <c r="AH188" s="430">
        <f t="shared" si="444"/>
        <v>23</v>
      </c>
      <c r="AI188" s="431">
        <f t="shared" si="383"/>
        <v>7.69565217391304</v>
      </c>
      <c r="AJ188" s="408" t="str">
        <f t="shared" si="445"/>
        <v>P</v>
      </c>
      <c r="AK188" s="408">
        <f t="shared" si="384"/>
        <v>0</v>
      </c>
      <c r="AL188" s="408">
        <f t="shared" si="385"/>
        <v>0</v>
      </c>
      <c r="AM188" s="408">
        <f t="shared" si="386"/>
        <v>0</v>
      </c>
      <c r="AN188" s="408">
        <f t="shared" si="387"/>
        <v>0</v>
      </c>
      <c r="AO188" s="408">
        <f t="shared" si="388"/>
        <v>0</v>
      </c>
      <c r="AP188" s="408">
        <f t="shared" si="389"/>
        <v>0</v>
      </c>
      <c r="AQ188" s="408">
        <f t="shared" si="390"/>
        <v>1</v>
      </c>
      <c r="AR188" s="6"/>
      <c r="AS188" s="408">
        <f t="shared" si="391"/>
        <v>0</v>
      </c>
      <c r="AT188" s="408">
        <f t="shared" si="392"/>
        <v>0</v>
      </c>
      <c r="AU188" s="408">
        <f t="shared" si="393"/>
        <v>0</v>
      </c>
      <c r="AV188" s="408">
        <f t="shared" si="394"/>
        <v>0</v>
      </c>
      <c r="AW188" s="408">
        <f t="shared" si="395"/>
        <v>0</v>
      </c>
      <c r="AX188" s="408">
        <f t="shared" si="396"/>
        <v>0</v>
      </c>
      <c r="AY188" s="408" t="str">
        <f t="shared" si="397"/>
        <v>P</v>
      </c>
      <c r="AZ188" s="409" t="str">
        <f t="shared" si="398"/>
        <v>DM</v>
      </c>
      <c r="BA188" s="409" t="str">
        <f t="shared" si="399"/>
        <v>DMT</v>
      </c>
      <c r="BB188" s="409" t="str">
        <f t="shared" si="400"/>
        <v>#</v>
      </c>
      <c r="BC188" s="409" t="str">
        <f t="shared" si="401"/>
        <v>#</v>
      </c>
      <c r="BD188" s="409" t="str">
        <f t="shared" si="402"/>
        <v>P</v>
      </c>
      <c r="BE188" s="409" t="str">
        <f t="shared" si="403"/>
        <v>#</v>
      </c>
      <c r="BF188" s="409"/>
      <c r="BG188" s="409" t="str">
        <f t="shared" si="404"/>
        <v>#</v>
      </c>
      <c r="BH188" s="409" t="str">
        <f t="shared" si="405"/>
        <v>#</v>
      </c>
      <c r="BI188" s="409">
        <f t="shared" si="406"/>
        <v>0</v>
      </c>
      <c r="BJ188" s="409" t="str">
        <f t="shared" si="407"/>
        <v>#</v>
      </c>
      <c r="BK188" s="409">
        <f t="shared" si="408"/>
        <v>0</v>
      </c>
      <c r="BL188" s="409" t="str">
        <f t="shared" si="409"/>
        <v>#</v>
      </c>
      <c r="BM188" s="7"/>
      <c r="BN188" s="7"/>
      <c r="BO188" s="7"/>
      <c r="BP188" s="409" t="str">
        <f t="shared" si="410"/>
        <v>#</v>
      </c>
      <c r="BQ188" s="409" t="str">
        <f t="shared" si="411"/>
        <v>#</v>
      </c>
      <c r="BR188" s="409" t="str">
        <f t="shared" si="412"/>
        <v>P</v>
      </c>
      <c r="BS188" s="409" t="str">
        <f t="shared" si="413"/>
        <v>#</v>
      </c>
      <c r="BT188" s="409" t="str">
        <f t="shared" si="414"/>
        <v>#</v>
      </c>
      <c r="BU188" s="409" t="str">
        <f t="shared" si="415"/>
        <v>#</v>
      </c>
      <c r="BV188" s="409" t="str">
        <f t="shared" si="416"/>
        <v>#</v>
      </c>
      <c r="BW188" s="409" t="str">
        <f t="shared" si="417"/>
        <v>#</v>
      </c>
      <c r="BX188" s="409"/>
      <c r="BY188" s="409" t="str">
        <f t="shared" si="418"/>
        <v>#</v>
      </c>
      <c r="BZ188" s="409" t="str">
        <f t="shared" si="419"/>
        <v>#</v>
      </c>
      <c r="CA188" s="409">
        <f t="shared" si="420"/>
        <v>0</v>
      </c>
      <c r="CB188" s="409" t="str">
        <f t="shared" si="421"/>
        <v>#</v>
      </c>
      <c r="CC188" s="409" t="str">
        <f t="shared" si="422"/>
        <v>#</v>
      </c>
      <c r="CD188" s="409" t="str">
        <f t="shared" si="423"/>
        <v>#</v>
      </c>
      <c r="CE188" s="409" t="str">
        <f t="shared" si="424"/>
        <v>#</v>
      </c>
      <c r="CF188" s="409" t="str">
        <f t="shared" si="425"/>
        <v>#</v>
      </c>
      <c r="CG188" s="409">
        <f t="shared" si="426"/>
        <v>0</v>
      </c>
      <c r="CH188" s="409" t="str">
        <f t="shared" si="427"/>
        <v>#</v>
      </c>
      <c r="CI188" s="7"/>
      <c r="CJ188" s="7"/>
      <c r="CK188" s="409" t="str">
        <f t="shared" si="446"/>
        <v> </v>
      </c>
      <c r="CL188" s="409" t="str">
        <f t="shared" si="447"/>
        <v> </v>
      </c>
      <c r="CM188" s="409" t="str">
        <f t="shared" si="448"/>
        <v> </v>
      </c>
      <c r="CN188" s="409" t="str">
        <f t="shared" si="449"/>
        <v> </v>
      </c>
      <c r="CO188" s="409" t="str">
        <f t="shared" si="450"/>
        <v> </v>
      </c>
      <c r="CP188" s="409" t="str">
        <f t="shared" si="451"/>
        <v> </v>
      </c>
      <c r="CQ188" s="409" t="str">
        <f t="shared" si="452"/>
        <v> </v>
      </c>
      <c r="CR188" s="409" t="str">
        <f t="shared" si="453"/>
        <v> </v>
      </c>
      <c r="CS188" s="409"/>
      <c r="CT188" s="409">
        <f t="shared" si="428"/>
        <v>0</v>
      </c>
      <c r="CU188" s="409">
        <f t="shared" si="429"/>
        <v>181</v>
      </c>
      <c r="CV188" s="372" t="str">
        <f t="shared" si="430"/>
        <v>24IT0184</v>
      </c>
      <c r="CW188" s="432" t="str">
        <f t="shared" si="431"/>
        <v>VIJAY VISHAL R</v>
      </c>
      <c r="CX188" s="433" t="str">
        <f t="shared" si="381"/>
        <v>        </v>
      </c>
      <c r="CY188" s="409">
        <f t="shared" si="432"/>
        <v>0</v>
      </c>
      <c r="CZ188" s="7"/>
      <c r="DA188" s="409" t="str">
        <f t="shared" si="433"/>
        <v>#</v>
      </c>
      <c r="DB188" s="409">
        <f t="shared" si="434"/>
        <v>0</v>
      </c>
      <c r="DC188" s="7"/>
      <c r="DD188" s="7"/>
      <c r="DE188" s="7"/>
    </row>
    <row r="189" ht="24.75" customHeight="1" spans="1:109">
      <c r="A189" s="413">
        <v>182</v>
      </c>
      <c r="B189" s="790" t="s">
        <v>429</v>
      </c>
      <c r="C189" s="791" t="s">
        <v>430</v>
      </c>
      <c r="D189" s="787" t="s">
        <v>41</v>
      </c>
      <c r="E189" s="787" t="s">
        <v>55</v>
      </c>
      <c r="F189" s="802"/>
      <c r="G189" s="792" t="s">
        <v>58</v>
      </c>
      <c r="H189" s="793" t="s">
        <v>61</v>
      </c>
      <c r="I189" s="793" t="s">
        <v>58</v>
      </c>
      <c r="J189" s="793" t="s">
        <v>60</v>
      </c>
      <c r="K189" s="793" t="s">
        <v>60</v>
      </c>
      <c r="L189" s="793" t="s">
        <v>59</v>
      </c>
      <c r="M189" s="793" t="s">
        <v>58</v>
      </c>
      <c r="N189" s="807" t="s">
        <v>61</v>
      </c>
      <c r="O189" s="804">
        <f t="shared" si="361"/>
        <v>0</v>
      </c>
      <c r="P189" s="421"/>
      <c r="Q189" s="423">
        <f t="shared" si="382"/>
        <v>23</v>
      </c>
      <c r="R189" s="795">
        <v>8.64</v>
      </c>
      <c r="S189" s="425"/>
      <c r="T189" s="426"/>
      <c r="U189" s="427"/>
      <c r="V189" s="428" t="s">
        <v>62</v>
      </c>
      <c r="W189" s="429">
        <f t="shared" si="435"/>
        <v>10</v>
      </c>
      <c r="X189" s="429">
        <f t="shared" si="436"/>
        <v>8</v>
      </c>
      <c r="Y189" s="429">
        <f t="shared" si="437"/>
        <v>10</v>
      </c>
      <c r="Z189" s="429">
        <f t="shared" si="438"/>
        <v>9</v>
      </c>
      <c r="AA189" s="429">
        <f t="shared" si="439"/>
        <v>9</v>
      </c>
      <c r="AB189" s="429">
        <f t="shared" si="440"/>
        <v>7</v>
      </c>
      <c r="AC189" s="429">
        <f t="shared" si="441"/>
        <v>10</v>
      </c>
      <c r="AD189" s="429">
        <f t="shared" si="442"/>
        <v>8</v>
      </c>
      <c r="AE189" s="429"/>
      <c r="AF189" s="429"/>
      <c r="AG189" s="430">
        <f t="shared" si="443"/>
        <v>206</v>
      </c>
      <c r="AH189" s="430">
        <f t="shared" si="444"/>
        <v>23</v>
      </c>
      <c r="AI189" s="431">
        <f t="shared" si="383"/>
        <v>8.95652173913044</v>
      </c>
      <c r="AJ189" s="408" t="str">
        <f t="shared" si="445"/>
        <v>P</v>
      </c>
      <c r="AK189" s="408">
        <f t="shared" si="384"/>
        <v>0</v>
      </c>
      <c r="AL189" s="408">
        <f t="shared" si="385"/>
        <v>0</v>
      </c>
      <c r="AM189" s="408">
        <f t="shared" si="386"/>
        <v>0</v>
      </c>
      <c r="AN189" s="408">
        <f t="shared" si="387"/>
        <v>0</v>
      </c>
      <c r="AO189" s="408">
        <f t="shared" si="388"/>
        <v>0</v>
      </c>
      <c r="AP189" s="408">
        <f t="shared" si="389"/>
        <v>0</v>
      </c>
      <c r="AQ189" s="408">
        <f t="shared" si="390"/>
        <v>1</v>
      </c>
      <c r="AR189" s="6"/>
      <c r="AS189" s="408">
        <f t="shared" si="391"/>
        <v>0</v>
      </c>
      <c r="AT189" s="408">
        <f t="shared" si="392"/>
        <v>0</v>
      </c>
      <c r="AU189" s="408">
        <f t="shared" si="393"/>
        <v>0</v>
      </c>
      <c r="AV189" s="408">
        <f t="shared" si="394"/>
        <v>0</v>
      </c>
      <c r="AW189" s="408">
        <f t="shared" si="395"/>
        <v>0</v>
      </c>
      <c r="AX189" s="408">
        <f t="shared" si="396"/>
        <v>0</v>
      </c>
      <c r="AY189" s="408" t="str">
        <f t="shared" si="397"/>
        <v>P</v>
      </c>
      <c r="AZ189" s="409" t="str">
        <f t="shared" si="398"/>
        <v>DM</v>
      </c>
      <c r="BA189" s="409" t="str">
        <f t="shared" si="399"/>
        <v>DMT</v>
      </c>
      <c r="BB189" s="409" t="str">
        <f t="shared" si="400"/>
        <v>#</v>
      </c>
      <c r="BC189" s="409" t="str">
        <f t="shared" si="401"/>
        <v>#</v>
      </c>
      <c r="BD189" s="409" t="str">
        <f t="shared" si="402"/>
        <v>P</v>
      </c>
      <c r="BE189" s="409" t="str">
        <f t="shared" si="403"/>
        <v>#</v>
      </c>
      <c r="BF189" s="409"/>
      <c r="BG189" s="409" t="str">
        <f t="shared" si="404"/>
        <v>#</v>
      </c>
      <c r="BH189" s="409" t="str">
        <f t="shared" si="405"/>
        <v>#</v>
      </c>
      <c r="BI189" s="409">
        <f t="shared" si="406"/>
        <v>0</v>
      </c>
      <c r="BJ189" s="409" t="str">
        <f t="shared" si="407"/>
        <v>#</v>
      </c>
      <c r="BK189" s="409">
        <f t="shared" si="408"/>
        <v>0</v>
      </c>
      <c r="BL189" s="409" t="str">
        <f t="shared" si="409"/>
        <v>#</v>
      </c>
      <c r="BM189" s="7"/>
      <c r="BN189" s="7"/>
      <c r="BO189" s="7"/>
      <c r="BP189" s="409" t="str">
        <f t="shared" si="410"/>
        <v>#</v>
      </c>
      <c r="BQ189" s="409" t="str">
        <f t="shared" si="411"/>
        <v>#</v>
      </c>
      <c r="BR189" s="409" t="str">
        <f t="shared" si="412"/>
        <v>P</v>
      </c>
      <c r="BS189" s="409" t="str">
        <f t="shared" si="413"/>
        <v>#</v>
      </c>
      <c r="BT189" s="409" t="str">
        <f t="shared" si="414"/>
        <v>#</v>
      </c>
      <c r="BU189" s="409" t="str">
        <f t="shared" si="415"/>
        <v>#</v>
      </c>
      <c r="BV189" s="409" t="str">
        <f t="shared" si="416"/>
        <v>#</v>
      </c>
      <c r="BW189" s="409" t="str">
        <f t="shared" si="417"/>
        <v>#</v>
      </c>
      <c r="BX189" s="409"/>
      <c r="BY189" s="409" t="str">
        <f t="shared" si="418"/>
        <v>#</v>
      </c>
      <c r="BZ189" s="409" t="str">
        <f t="shared" si="419"/>
        <v>#</v>
      </c>
      <c r="CA189" s="409">
        <f t="shared" si="420"/>
        <v>0</v>
      </c>
      <c r="CB189" s="409" t="str">
        <f t="shared" si="421"/>
        <v>#</v>
      </c>
      <c r="CC189" s="409" t="str">
        <f t="shared" si="422"/>
        <v>#</v>
      </c>
      <c r="CD189" s="409" t="str">
        <f t="shared" si="423"/>
        <v>#</v>
      </c>
      <c r="CE189" s="409" t="str">
        <f t="shared" si="424"/>
        <v>#</v>
      </c>
      <c r="CF189" s="409" t="str">
        <f t="shared" si="425"/>
        <v>#</v>
      </c>
      <c r="CG189" s="409">
        <f t="shared" si="426"/>
        <v>0</v>
      </c>
      <c r="CH189" s="409" t="str">
        <f t="shared" si="427"/>
        <v>#</v>
      </c>
      <c r="CI189" s="7"/>
      <c r="CJ189" s="7"/>
      <c r="CK189" s="409" t="str">
        <f t="shared" si="446"/>
        <v> </v>
      </c>
      <c r="CL189" s="409" t="str">
        <f t="shared" si="447"/>
        <v> </v>
      </c>
      <c r="CM189" s="409" t="str">
        <f t="shared" si="448"/>
        <v> </v>
      </c>
      <c r="CN189" s="409" t="str">
        <f t="shared" si="449"/>
        <v> </v>
      </c>
      <c r="CO189" s="409" t="str">
        <f t="shared" si="450"/>
        <v> </v>
      </c>
      <c r="CP189" s="409" t="str">
        <f t="shared" si="451"/>
        <v> </v>
      </c>
      <c r="CQ189" s="409" t="str">
        <f t="shared" si="452"/>
        <v> </v>
      </c>
      <c r="CR189" s="409" t="str">
        <f t="shared" si="453"/>
        <v> </v>
      </c>
      <c r="CS189" s="409"/>
      <c r="CT189" s="409">
        <f t="shared" si="428"/>
        <v>0</v>
      </c>
      <c r="CU189" s="409">
        <f t="shared" si="429"/>
        <v>182</v>
      </c>
      <c r="CV189" s="372" t="str">
        <f t="shared" si="430"/>
        <v>24IT0185</v>
      </c>
      <c r="CW189" s="432" t="str">
        <f t="shared" si="431"/>
        <v>VIMAL C V</v>
      </c>
      <c r="CX189" s="433" t="str">
        <f t="shared" si="381"/>
        <v>        </v>
      </c>
      <c r="CY189" s="409">
        <f t="shared" si="432"/>
        <v>0</v>
      </c>
      <c r="CZ189" s="7"/>
      <c r="DA189" s="409" t="str">
        <f t="shared" si="433"/>
        <v>#</v>
      </c>
      <c r="DB189" s="409">
        <f t="shared" si="434"/>
        <v>0</v>
      </c>
      <c r="DC189" s="7"/>
      <c r="DD189" s="7"/>
      <c r="DE189" s="7"/>
    </row>
    <row r="190" ht="24.75" customHeight="1" spans="1:109">
      <c r="A190" s="413">
        <v>183</v>
      </c>
      <c r="B190" s="790" t="s">
        <v>431</v>
      </c>
      <c r="C190" s="791" t="s">
        <v>432</v>
      </c>
      <c r="D190" s="787" t="s">
        <v>42</v>
      </c>
      <c r="E190" s="787" t="s">
        <v>54</v>
      </c>
      <c r="F190" s="802"/>
      <c r="G190" s="792" t="s">
        <v>58</v>
      </c>
      <c r="H190" s="793" t="s">
        <v>61</v>
      </c>
      <c r="I190" s="793" t="s">
        <v>58</v>
      </c>
      <c r="J190" s="793" t="s">
        <v>58</v>
      </c>
      <c r="K190" s="793" t="s">
        <v>58</v>
      </c>
      <c r="L190" s="793" t="s">
        <v>61</v>
      </c>
      <c r="M190" s="793" t="s">
        <v>58</v>
      </c>
      <c r="N190" s="807" t="s">
        <v>61</v>
      </c>
      <c r="O190" s="804">
        <f t="shared" si="361"/>
        <v>0</v>
      </c>
      <c r="P190" s="421"/>
      <c r="Q190" s="423">
        <f t="shared" si="382"/>
        <v>23</v>
      </c>
      <c r="R190" s="797">
        <v>9.12</v>
      </c>
      <c r="S190" s="425"/>
      <c r="T190" s="426"/>
      <c r="U190" s="427"/>
      <c r="V190" s="428" t="s">
        <v>62</v>
      </c>
      <c r="W190" s="429">
        <f t="shared" si="435"/>
        <v>10</v>
      </c>
      <c r="X190" s="429">
        <f t="shared" si="436"/>
        <v>8</v>
      </c>
      <c r="Y190" s="429">
        <f t="shared" si="437"/>
        <v>10</v>
      </c>
      <c r="Z190" s="429">
        <f t="shared" si="438"/>
        <v>10</v>
      </c>
      <c r="AA190" s="429">
        <f t="shared" si="439"/>
        <v>10</v>
      </c>
      <c r="AB190" s="429">
        <f t="shared" si="440"/>
        <v>8</v>
      </c>
      <c r="AC190" s="429">
        <f t="shared" si="441"/>
        <v>10</v>
      </c>
      <c r="AD190" s="429">
        <f t="shared" si="442"/>
        <v>8</v>
      </c>
      <c r="AE190" s="429"/>
      <c r="AF190" s="429"/>
      <c r="AG190" s="430">
        <f t="shared" si="443"/>
        <v>214</v>
      </c>
      <c r="AH190" s="430">
        <f t="shared" si="444"/>
        <v>23</v>
      </c>
      <c r="AI190" s="431">
        <f t="shared" si="383"/>
        <v>9.30434782608696</v>
      </c>
      <c r="AJ190" s="408" t="str">
        <f t="shared" si="445"/>
        <v>P</v>
      </c>
      <c r="AK190" s="408">
        <f t="shared" si="384"/>
        <v>0</v>
      </c>
      <c r="AL190" s="408">
        <f t="shared" si="385"/>
        <v>0</v>
      </c>
      <c r="AM190" s="408">
        <f t="shared" si="386"/>
        <v>0</v>
      </c>
      <c r="AN190" s="408">
        <f t="shared" si="387"/>
        <v>0</v>
      </c>
      <c r="AO190" s="408">
        <f t="shared" si="388"/>
        <v>0</v>
      </c>
      <c r="AP190" s="408">
        <f t="shared" si="389"/>
        <v>0</v>
      </c>
      <c r="AQ190" s="408">
        <f t="shared" si="390"/>
        <v>1</v>
      </c>
      <c r="AR190" s="6"/>
      <c r="AS190" s="408">
        <f t="shared" si="391"/>
        <v>0</v>
      </c>
      <c r="AT190" s="408">
        <f t="shared" si="392"/>
        <v>0</v>
      </c>
      <c r="AU190" s="408">
        <f t="shared" si="393"/>
        <v>0</v>
      </c>
      <c r="AV190" s="408">
        <f t="shared" si="394"/>
        <v>0</v>
      </c>
      <c r="AW190" s="408">
        <f t="shared" si="395"/>
        <v>0</v>
      </c>
      <c r="AX190" s="408">
        <f t="shared" si="396"/>
        <v>0</v>
      </c>
      <c r="AY190" s="408" t="str">
        <f t="shared" si="397"/>
        <v>P</v>
      </c>
      <c r="AZ190" s="409" t="str">
        <f t="shared" si="398"/>
        <v>HF</v>
      </c>
      <c r="BA190" s="409" t="str">
        <f t="shared" si="399"/>
        <v>HFT</v>
      </c>
      <c r="BB190" s="409" t="str">
        <f t="shared" si="400"/>
        <v>#</v>
      </c>
      <c r="BC190" s="409" t="str">
        <f t="shared" si="401"/>
        <v>P</v>
      </c>
      <c r="BD190" s="409" t="str">
        <f t="shared" si="402"/>
        <v>#</v>
      </c>
      <c r="BE190" s="409" t="str">
        <f t="shared" si="403"/>
        <v>#</v>
      </c>
      <c r="BF190" s="409"/>
      <c r="BG190" s="409" t="str">
        <f t="shared" si="404"/>
        <v>#</v>
      </c>
      <c r="BH190" s="409">
        <f t="shared" si="405"/>
        <v>0</v>
      </c>
      <c r="BI190" s="409" t="str">
        <f t="shared" si="406"/>
        <v>#</v>
      </c>
      <c r="BJ190" s="409" t="str">
        <f t="shared" si="407"/>
        <v>#</v>
      </c>
      <c r="BK190" s="409" t="str">
        <f t="shared" si="408"/>
        <v>#</v>
      </c>
      <c r="BL190" s="409">
        <f t="shared" si="409"/>
        <v>0</v>
      </c>
      <c r="BM190" s="7"/>
      <c r="BN190" s="7"/>
      <c r="BO190" s="7"/>
      <c r="BP190" s="409" t="str">
        <f t="shared" si="410"/>
        <v>#</v>
      </c>
      <c r="BQ190" s="409" t="str">
        <f t="shared" si="411"/>
        <v>P</v>
      </c>
      <c r="BR190" s="409" t="str">
        <f t="shared" si="412"/>
        <v>#</v>
      </c>
      <c r="BS190" s="409" t="str">
        <f t="shared" si="413"/>
        <v>#</v>
      </c>
      <c r="BT190" s="409" t="str">
        <f t="shared" si="414"/>
        <v>#</v>
      </c>
      <c r="BU190" s="409" t="str">
        <f t="shared" si="415"/>
        <v>#</v>
      </c>
      <c r="BV190" s="409" t="str">
        <f t="shared" si="416"/>
        <v>#</v>
      </c>
      <c r="BW190" s="409" t="str">
        <f t="shared" si="417"/>
        <v>#</v>
      </c>
      <c r="BX190" s="409"/>
      <c r="BY190" s="409" t="str">
        <f t="shared" si="418"/>
        <v>#</v>
      </c>
      <c r="BZ190" s="409">
        <f t="shared" si="419"/>
        <v>0</v>
      </c>
      <c r="CA190" s="409" t="str">
        <f t="shared" si="420"/>
        <v>#</v>
      </c>
      <c r="CB190" s="409" t="str">
        <f t="shared" si="421"/>
        <v>#</v>
      </c>
      <c r="CC190" s="409" t="str">
        <f t="shared" si="422"/>
        <v>#</v>
      </c>
      <c r="CD190" s="409" t="str">
        <f t="shared" si="423"/>
        <v>#</v>
      </c>
      <c r="CE190" s="409" t="str">
        <f t="shared" si="424"/>
        <v>#</v>
      </c>
      <c r="CF190" s="409" t="str">
        <f t="shared" si="425"/>
        <v>#</v>
      </c>
      <c r="CG190" s="409" t="str">
        <f t="shared" si="426"/>
        <v>#</v>
      </c>
      <c r="CH190" s="409">
        <f t="shared" si="427"/>
        <v>0</v>
      </c>
      <c r="CI190" s="7"/>
      <c r="CJ190" s="7"/>
      <c r="CK190" s="409" t="str">
        <f t="shared" si="446"/>
        <v> </v>
      </c>
      <c r="CL190" s="409" t="str">
        <f t="shared" si="447"/>
        <v> </v>
      </c>
      <c r="CM190" s="409" t="str">
        <f t="shared" si="448"/>
        <v> </v>
      </c>
      <c r="CN190" s="409" t="str">
        <f t="shared" si="449"/>
        <v> </v>
      </c>
      <c r="CO190" s="409" t="str">
        <f t="shared" si="450"/>
        <v> </v>
      </c>
      <c r="CP190" s="409" t="str">
        <f t="shared" si="451"/>
        <v> </v>
      </c>
      <c r="CQ190" s="409" t="str">
        <f t="shared" si="452"/>
        <v> </v>
      </c>
      <c r="CR190" s="409" t="str">
        <f t="shared" si="453"/>
        <v> </v>
      </c>
      <c r="CS190" s="409"/>
      <c r="CT190" s="409">
        <f t="shared" si="428"/>
        <v>0</v>
      </c>
      <c r="CU190" s="409">
        <f t="shared" si="429"/>
        <v>183</v>
      </c>
      <c r="CV190" s="372" t="str">
        <f t="shared" si="430"/>
        <v>24IT0186</v>
      </c>
      <c r="CW190" s="432" t="str">
        <f t="shared" si="431"/>
        <v>VINOTHA R</v>
      </c>
      <c r="CX190" s="433" t="str">
        <f t="shared" si="381"/>
        <v>        </v>
      </c>
      <c r="CY190" s="409">
        <f t="shared" si="432"/>
        <v>0</v>
      </c>
      <c r="CZ190" s="7"/>
      <c r="DA190" s="409">
        <f t="shared" si="433"/>
        <v>0</v>
      </c>
      <c r="DB190" s="409" t="str">
        <f t="shared" si="434"/>
        <v>#</v>
      </c>
      <c r="DC190" s="7"/>
      <c r="DD190" s="7"/>
      <c r="DE190" s="7"/>
    </row>
    <row r="191" ht="24.75" customHeight="1" spans="1:109">
      <c r="A191" s="413">
        <v>184</v>
      </c>
      <c r="B191" s="790" t="s">
        <v>433</v>
      </c>
      <c r="C191" s="791" t="s">
        <v>434</v>
      </c>
      <c r="D191" s="787" t="s">
        <v>42</v>
      </c>
      <c r="E191" s="787" t="s">
        <v>55</v>
      </c>
      <c r="F191" s="802"/>
      <c r="G191" s="792" t="s">
        <v>58</v>
      </c>
      <c r="H191" s="793" t="s">
        <v>61</v>
      </c>
      <c r="I191" s="793" t="s">
        <v>58</v>
      </c>
      <c r="J191" s="793" t="s">
        <v>58</v>
      </c>
      <c r="K191" s="793" t="s">
        <v>61</v>
      </c>
      <c r="L191" s="793" t="s">
        <v>61</v>
      </c>
      <c r="M191" s="793" t="s">
        <v>58</v>
      </c>
      <c r="N191" s="807" t="s">
        <v>61</v>
      </c>
      <c r="O191" s="804">
        <f t="shared" si="361"/>
        <v>0</v>
      </c>
      <c r="P191" s="421"/>
      <c r="Q191" s="423">
        <f t="shared" si="382"/>
        <v>23</v>
      </c>
      <c r="R191" s="795">
        <v>8.8</v>
      </c>
      <c r="S191" s="425"/>
      <c r="T191" s="426"/>
      <c r="U191" s="427"/>
      <c r="V191" s="428" t="s">
        <v>62</v>
      </c>
      <c r="W191" s="429">
        <f t="shared" si="435"/>
        <v>10</v>
      </c>
      <c r="X191" s="429">
        <f t="shared" si="436"/>
        <v>8</v>
      </c>
      <c r="Y191" s="429">
        <f t="shared" si="437"/>
        <v>10</v>
      </c>
      <c r="Z191" s="429">
        <f t="shared" si="438"/>
        <v>10</v>
      </c>
      <c r="AA191" s="429">
        <f t="shared" si="439"/>
        <v>8</v>
      </c>
      <c r="AB191" s="429">
        <f t="shared" si="440"/>
        <v>8</v>
      </c>
      <c r="AC191" s="429">
        <f t="shared" si="441"/>
        <v>10</v>
      </c>
      <c r="AD191" s="429">
        <f t="shared" si="442"/>
        <v>8</v>
      </c>
      <c r="AE191" s="429"/>
      <c r="AF191" s="429"/>
      <c r="AG191" s="430">
        <f t="shared" si="443"/>
        <v>208</v>
      </c>
      <c r="AH191" s="430">
        <f t="shared" si="444"/>
        <v>23</v>
      </c>
      <c r="AI191" s="431">
        <f t="shared" si="383"/>
        <v>9.04347826086956</v>
      </c>
      <c r="AJ191" s="408" t="str">
        <f t="shared" si="445"/>
        <v>P</v>
      </c>
      <c r="AK191" s="408">
        <f t="shared" si="384"/>
        <v>0</v>
      </c>
      <c r="AL191" s="408">
        <f t="shared" si="385"/>
        <v>0</v>
      </c>
      <c r="AM191" s="408">
        <f t="shared" si="386"/>
        <v>0</v>
      </c>
      <c r="AN191" s="408">
        <f t="shared" si="387"/>
        <v>0</v>
      </c>
      <c r="AO191" s="408">
        <f t="shared" si="388"/>
        <v>0</v>
      </c>
      <c r="AP191" s="408">
        <f t="shared" si="389"/>
        <v>0</v>
      </c>
      <c r="AQ191" s="408">
        <f t="shared" si="390"/>
        <v>1</v>
      </c>
      <c r="AR191" s="6"/>
      <c r="AS191" s="408">
        <f t="shared" si="391"/>
        <v>0</v>
      </c>
      <c r="AT191" s="408">
        <f t="shared" si="392"/>
        <v>0</v>
      </c>
      <c r="AU191" s="408">
        <f t="shared" si="393"/>
        <v>0</v>
      </c>
      <c r="AV191" s="408">
        <f t="shared" si="394"/>
        <v>0</v>
      </c>
      <c r="AW191" s="408">
        <f t="shared" si="395"/>
        <v>0</v>
      </c>
      <c r="AX191" s="408">
        <f t="shared" si="396"/>
        <v>0</v>
      </c>
      <c r="AY191" s="408" t="str">
        <f t="shared" si="397"/>
        <v>P</v>
      </c>
      <c r="AZ191" s="409" t="str">
        <f t="shared" si="398"/>
        <v>DF</v>
      </c>
      <c r="BA191" s="409" t="str">
        <f t="shared" si="399"/>
        <v>DFT</v>
      </c>
      <c r="BB191" s="409" t="str">
        <f t="shared" si="400"/>
        <v>#</v>
      </c>
      <c r="BC191" s="409" t="str">
        <f t="shared" si="401"/>
        <v>#</v>
      </c>
      <c r="BD191" s="409" t="str">
        <f t="shared" si="402"/>
        <v>#</v>
      </c>
      <c r="BE191" s="409" t="str">
        <f t="shared" si="403"/>
        <v>P</v>
      </c>
      <c r="BF191" s="409"/>
      <c r="BG191" s="409" t="str">
        <f t="shared" si="404"/>
        <v>#</v>
      </c>
      <c r="BH191" s="409" t="str">
        <f t="shared" si="405"/>
        <v>#</v>
      </c>
      <c r="BI191" s="409" t="str">
        <f t="shared" si="406"/>
        <v>#</v>
      </c>
      <c r="BJ191" s="409">
        <f t="shared" si="407"/>
        <v>0</v>
      </c>
      <c r="BK191" s="409" t="str">
        <f t="shared" si="408"/>
        <v>#</v>
      </c>
      <c r="BL191" s="409">
        <f t="shared" si="409"/>
        <v>0</v>
      </c>
      <c r="BM191" s="7"/>
      <c r="BN191" s="7"/>
      <c r="BO191" s="7"/>
      <c r="BP191" s="409" t="str">
        <f t="shared" si="410"/>
        <v>#</v>
      </c>
      <c r="BQ191" s="409" t="str">
        <f t="shared" si="411"/>
        <v>#</v>
      </c>
      <c r="BR191" s="409" t="str">
        <f t="shared" si="412"/>
        <v>#</v>
      </c>
      <c r="BS191" s="409" t="str">
        <f t="shared" si="413"/>
        <v>P</v>
      </c>
      <c r="BT191" s="409" t="str">
        <f t="shared" si="414"/>
        <v>#</v>
      </c>
      <c r="BU191" s="409" t="str">
        <f t="shared" si="415"/>
        <v>#</v>
      </c>
      <c r="BV191" s="409" t="str">
        <f t="shared" si="416"/>
        <v>#</v>
      </c>
      <c r="BW191" s="409" t="str">
        <f t="shared" si="417"/>
        <v>#</v>
      </c>
      <c r="BX191" s="409"/>
      <c r="BY191" s="409" t="str">
        <f t="shared" si="418"/>
        <v>#</v>
      </c>
      <c r="BZ191" s="409" t="str">
        <f t="shared" si="419"/>
        <v>#</v>
      </c>
      <c r="CA191" s="409" t="str">
        <f t="shared" si="420"/>
        <v>#</v>
      </c>
      <c r="CB191" s="409">
        <f t="shared" si="421"/>
        <v>0</v>
      </c>
      <c r="CC191" s="409" t="str">
        <f t="shared" si="422"/>
        <v>#</v>
      </c>
      <c r="CD191" s="409" t="str">
        <f t="shared" si="423"/>
        <v>#</v>
      </c>
      <c r="CE191" s="409" t="str">
        <f t="shared" si="424"/>
        <v>#</v>
      </c>
      <c r="CF191" s="409" t="str">
        <f t="shared" si="425"/>
        <v>#</v>
      </c>
      <c r="CG191" s="409" t="str">
        <f t="shared" si="426"/>
        <v>#</v>
      </c>
      <c r="CH191" s="409">
        <f t="shared" si="427"/>
        <v>0</v>
      </c>
      <c r="CI191" s="7"/>
      <c r="CJ191" s="7"/>
      <c r="CK191" s="409" t="str">
        <f t="shared" si="446"/>
        <v> </v>
      </c>
      <c r="CL191" s="409" t="str">
        <f t="shared" si="447"/>
        <v> </v>
      </c>
      <c r="CM191" s="409" t="str">
        <f t="shared" si="448"/>
        <v> </v>
      </c>
      <c r="CN191" s="409" t="str">
        <f t="shared" si="449"/>
        <v> </v>
      </c>
      <c r="CO191" s="409" t="str">
        <f t="shared" si="450"/>
        <v> </v>
      </c>
      <c r="CP191" s="409" t="str">
        <f t="shared" si="451"/>
        <v> </v>
      </c>
      <c r="CQ191" s="409" t="str">
        <f t="shared" si="452"/>
        <v> </v>
      </c>
      <c r="CR191" s="409" t="str">
        <f t="shared" si="453"/>
        <v> </v>
      </c>
      <c r="CS191" s="409"/>
      <c r="CT191" s="409">
        <f t="shared" si="428"/>
        <v>0</v>
      </c>
      <c r="CU191" s="409">
        <f t="shared" si="429"/>
        <v>184</v>
      </c>
      <c r="CV191" s="372" t="str">
        <f t="shared" si="430"/>
        <v>24IT0187</v>
      </c>
      <c r="CW191" s="432" t="str">
        <f t="shared" si="431"/>
        <v>VISHALINI P</v>
      </c>
      <c r="CX191" s="433" t="str">
        <f t="shared" si="381"/>
        <v>        </v>
      </c>
      <c r="CY191" s="409">
        <f t="shared" si="432"/>
        <v>0</v>
      </c>
      <c r="CZ191" s="7"/>
      <c r="DA191" s="409" t="str">
        <f t="shared" si="433"/>
        <v>#</v>
      </c>
      <c r="DB191" s="409">
        <f t="shared" si="434"/>
        <v>0</v>
      </c>
      <c r="DC191" s="7"/>
      <c r="DD191" s="7"/>
      <c r="DE191" s="7"/>
    </row>
    <row r="192" ht="24.75" customHeight="1" spans="1:109">
      <c r="A192" s="413">
        <v>185</v>
      </c>
      <c r="B192" s="790" t="s">
        <v>435</v>
      </c>
      <c r="C192" s="791" t="s">
        <v>436</v>
      </c>
      <c r="D192" s="787" t="s">
        <v>41</v>
      </c>
      <c r="E192" s="787" t="s">
        <v>55</v>
      </c>
      <c r="F192" s="802"/>
      <c r="G192" s="792" t="s">
        <v>58</v>
      </c>
      <c r="H192" s="793" t="s">
        <v>61</v>
      </c>
      <c r="I192" s="793" t="s">
        <v>59</v>
      </c>
      <c r="J192" s="793" t="s">
        <v>60</v>
      </c>
      <c r="K192" s="793" t="s">
        <v>59</v>
      </c>
      <c r="L192" s="793" t="s">
        <v>59</v>
      </c>
      <c r="M192" s="793" t="s">
        <v>58</v>
      </c>
      <c r="N192" s="807" t="s">
        <v>59</v>
      </c>
      <c r="O192" s="804">
        <f t="shared" si="361"/>
        <v>0</v>
      </c>
      <c r="P192" s="421"/>
      <c r="Q192" s="423">
        <f t="shared" si="382"/>
        <v>23</v>
      </c>
      <c r="R192" s="794">
        <v>7.68</v>
      </c>
      <c r="S192" s="425"/>
      <c r="T192" s="426"/>
      <c r="U192" s="427"/>
      <c r="V192" s="428" t="s">
        <v>62</v>
      </c>
      <c r="W192" s="429">
        <f t="shared" si="435"/>
        <v>10</v>
      </c>
      <c r="X192" s="429">
        <f t="shared" si="436"/>
        <v>8</v>
      </c>
      <c r="Y192" s="429">
        <f t="shared" si="437"/>
        <v>7</v>
      </c>
      <c r="Z192" s="429">
        <f t="shared" si="438"/>
        <v>9</v>
      </c>
      <c r="AA192" s="429">
        <f t="shared" si="439"/>
        <v>7</v>
      </c>
      <c r="AB192" s="429">
        <f t="shared" si="440"/>
        <v>7</v>
      </c>
      <c r="AC192" s="429">
        <f t="shared" si="441"/>
        <v>10</v>
      </c>
      <c r="AD192" s="429">
        <f t="shared" si="442"/>
        <v>7</v>
      </c>
      <c r="AE192" s="429"/>
      <c r="AF192" s="429"/>
      <c r="AG192" s="430">
        <f t="shared" si="443"/>
        <v>185</v>
      </c>
      <c r="AH192" s="430">
        <f t="shared" si="444"/>
        <v>23</v>
      </c>
      <c r="AI192" s="431">
        <f t="shared" si="383"/>
        <v>8.04347826086956</v>
      </c>
      <c r="AJ192" s="408" t="str">
        <f t="shared" si="445"/>
        <v>P</v>
      </c>
      <c r="AK192" s="408">
        <f t="shared" si="384"/>
        <v>0</v>
      </c>
      <c r="AL192" s="408">
        <f t="shared" si="385"/>
        <v>0</v>
      </c>
      <c r="AM192" s="408">
        <f t="shared" si="386"/>
        <v>0</v>
      </c>
      <c r="AN192" s="408">
        <f t="shared" si="387"/>
        <v>0</v>
      </c>
      <c r="AO192" s="408">
        <f t="shared" si="388"/>
        <v>0</v>
      </c>
      <c r="AP192" s="408">
        <f t="shared" si="389"/>
        <v>0</v>
      </c>
      <c r="AQ192" s="408">
        <f t="shared" si="390"/>
        <v>1</v>
      </c>
      <c r="AR192" s="6"/>
      <c r="AS192" s="408">
        <f t="shared" si="391"/>
        <v>0</v>
      </c>
      <c r="AT192" s="408">
        <f t="shared" si="392"/>
        <v>0</v>
      </c>
      <c r="AU192" s="408">
        <f t="shared" si="393"/>
        <v>0</v>
      </c>
      <c r="AV192" s="408">
        <f t="shared" si="394"/>
        <v>0</v>
      </c>
      <c r="AW192" s="408">
        <f t="shared" si="395"/>
        <v>0</v>
      </c>
      <c r="AX192" s="408">
        <f t="shared" si="396"/>
        <v>0</v>
      </c>
      <c r="AY192" s="408" t="str">
        <f t="shared" si="397"/>
        <v>P</v>
      </c>
      <c r="AZ192" s="409" t="str">
        <f t="shared" si="398"/>
        <v>DM</v>
      </c>
      <c r="BA192" s="409" t="str">
        <f t="shared" si="399"/>
        <v>DMT</v>
      </c>
      <c r="BB192" s="409" t="str">
        <f t="shared" si="400"/>
        <v>#</v>
      </c>
      <c r="BC192" s="409" t="str">
        <f t="shared" si="401"/>
        <v>#</v>
      </c>
      <c r="BD192" s="409" t="str">
        <f t="shared" si="402"/>
        <v>P</v>
      </c>
      <c r="BE192" s="409" t="str">
        <f t="shared" si="403"/>
        <v>#</v>
      </c>
      <c r="BF192" s="409"/>
      <c r="BG192" s="409" t="str">
        <f t="shared" si="404"/>
        <v>#</v>
      </c>
      <c r="BH192" s="409" t="str">
        <f t="shared" si="405"/>
        <v>#</v>
      </c>
      <c r="BI192" s="409">
        <f t="shared" si="406"/>
        <v>0</v>
      </c>
      <c r="BJ192" s="409" t="str">
        <f t="shared" si="407"/>
        <v>#</v>
      </c>
      <c r="BK192" s="409">
        <f t="shared" si="408"/>
        <v>0</v>
      </c>
      <c r="BL192" s="409" t="str">
        <f t="shared" si="409"/>
        <v>#</v>
      </c>
      <c r="BM192" s="7"/>
      <c r="BN192" s="7"/>
      <c r="BO192" s="7"/>
      <c r="BP192" s="409" t="str">
        <f t="shared" si="410"/>
        <v>#</v>
      </c>
      <c r="BQ192" s="409" t="str">
        <f t="shared" si="411"/>
        <v>#</v>
      </c>
      <c r="BR192" s="409" t="str">
        <f t="shared" si="412"/>
        <v>P</v>
      </c>
      <c r="BS192" s="409" t="str">
        <f t="shared" si="413"/>
        <v>#</v>
      </c>
      <c r="BT192" s="409" t="str">
        <f t="shared" si="414"/>
        <v>#</v>
      </c>
      <c r="BU192" s="409" t="str">
        <f t="shared" si="415"/>
        <v>#</v>
      </c>
      <c r="BV192" s="409" t="str">
        <f t="shared" si="416"/>
        <v>#</v>
      </c>
      <c r="BW192" s="409" t="str">
        <f t="shared" si="417"/>
        <v>#</v>
      </c>
      <c r="BX192" s="409"/>
      <c r="BY192" s="409" t="str">
        <f t="shared" si="418"/>
        <v>#</v>
      </c>
      <c r="BZ192" s="409" t="str">
        <f t="shared" si="419"/>
        <v>#</v>
      </c>
      <c r="CA192" s="409">
        <f t="shared" si="420"/>
        <v>0</v>
      </c>
      <c r="CB192" s="409" t="str">
        <f t="shared" si="421"/>
        <v>#</v>
      </c>
      <c r="CC192" s="409" t="str">
        <f t="shared" si="422"/>
        <v>#</v>
      </c>
      <c r="CD192" s="409" t="str">
        <f t="shared" si="423"/>
        <v>#</v>
      </c>
      <c r="CE192" s="409" t="str">
        <f t="shared" si="424"/>
        <v>#</v>
      </c>
      <c r="CF192" s="409" t="str">
        <f t="shared" si="425"/>
        <v>#</v>
      </c>
      <c r="CG192" s="409">
        <f t="shared" si="426"/>
        <v>0</v>
      </c>
      <c r="CH192" s="409" t="str">
        <f t="shared" si="427"/>
        <v>#</v>
      </c>
      <c r="CI192" s="7"/>
      <c r="CJ192" s="7"/>
      <c r="CK192" s="409" t="str">
        <f t="shared" ref="CK192:CK200" si="454">IF(W192=0,"EEP,"," ")</f>
        <v> </v>
      </c>
      <c r="CL192" s="409" t="str">
        <f t="shared" ref="CL192:CL200" si="455">IF(X192=0,"POC,"," ")</f>
        <v> </v>
      </c>
      <c r="CM192" s="409" t="str">
        <f t="shared" ref="CM192:CM200" si="456">IF(Y192=0,"DAV,"," ")</f>
        <v> </v>
      </c>
      <c r="CN192" s="409" t="str">
        <f t="shared" ref="CN192:CN200" si="457">IF(Z192=0,"EP,"," ")</f>
        <v> </v>
      </c>
      <c r="CO192" s="409" t="str">
        <f t="shared" ref="CO192:CO200" si="458">IF(AA192=0,"MAD,"," ")</f>
        <v> </v>
      </c>
      <c r="CP192" s="409" t="str">
        <f t="shared" ref="CP192:CP200" si="459">IF(AB192=0,"CCP,"," ")</f>
        <v> </v>
      </c>
      <c r="CQ192" s="409" t="str">
        <f t="shared" ref="CQ192:CQ200" si="460">IF(AC192=0,"UIUX,"," ")</f>
        <v> </v>
      </c>
      <c r="CR192" s="409" t="str">
        <f t="shared" ref="CR192:CR200" si="461">IF(AD192=0,"DEV,"," ")</f>
        <v> </v>
      </c>
      <c r="CS192" s="409"/>
      <c r="CT192" s="409">
        <f t="shared" si="428"/>
        <v>0</v>
      </c>
      <c r="CU192" s="409">
        <f t="shared" si="429"/>
        <v>185</v>
      </c>
      <c r="CV192" s="372" t="str">
        <f t="shared" si="430"/>
        <v>24IT0188</v>
      </c>
      <c r="CW192" s="432" t="str">
        <f t="shared" si="431"/>
        <v>YASHWANTH M</v>
      </c>
      <c r="CX192" s="433" t="str">
        <f t="shared" si="381"/>
        <v>        </v>
      </c>
      <c r="CY192" s="409">
        <f t="shared" si="432"/>
        <v>0</v>
      </c>
      <c r="CZ192" s="7"/>
      <c r="DA192" s="409" t="str">
        <f t="shared" si="433"/>
        <v>#</v>
      </c>
      <c r="DB192" s="409">
        <f t="shared" si="434"/>
        <v>0</v>
      </c>
      <c r="DC192" s="7"/>
      <c r="DD192" s="7"/>
      <c r="DE192" s="7"/>
    </row>
    <row r="193" ht="24.75" customHeight="1" spans="1:109">
      <c r="A193" s="413">
        <v>186</v>
      </c>
      <c r="B193" s="790" t="s">
        <v>437</v>
      </c>
      <c r="C193" s="791" t="s">
        <v>438</v>
      </c>
      <c r="D193" s="787" t="s">
        <v>41</v>
      </c>
      <c r="E193" s="787" t="s">
        <v>55</v>
      </c>
      <c r="F193" s="802"/>
      <c r="G193" s="792" t="s">
        <v>58</v>
      </c>
      <c r="H193" s="793" t="s">
        <v>61</v>
      </c>
      <c r="I193" s="793" t="s">
        <v>59</v>
      </c>
      <c r="J193" s="793" t="s">
        <v>58</v>
      </c>
      <c r="K193" s="793" t="s">
        <v>60</v>
      </c>
      <c r="L193" s="793" t="s">
        <v>61</v>
      </c>
      <c r="M193" s="793" t="s">
        <v>58</v>
      </c>
      <c r="N193" s="807" t="s">
        <v>61</v>
      </c>
      <c r="O193" s="804">
        <f t="shared" si="361"/>
        <v>0</v>
      </c>
      <c r="P193" s="421"/>
      <c r="Q193" s="423">
        <f t="shared" si="382"/>
        <v>23</v>
      </c>
      <c r="R193" s="794">
        <v>8.48</v>
      </c>
      <c r="S193" s="425"/>
      <c r="T193" s="426"/>
      <c r="U193" s="427"/>
      <c r="V193" s="428" t="s">
        <v>62</v>
      </c>
      <c r="W193" s="429">
        <f t="shared" si="435"/>
        <v>10</v>
      </c>
      <c r="X193" s="429">
        <f t="shared" si="436"/>
        <v>8</v>
      </c>
      <c r="Y193" s="429">
        <f t="shared" si="437"/>
        <v>7</v>
      </c>
      <c r="Z193" s="429">
        <f t="shared" si="438"/>
        <v>10</v>
      </c>
      <c r="AA193" s="429">
        <f t="shared" si="439"/>
        <v>9</v>
      </c>
      <c r="AB193" s="429">
        <f t="shared" si="440"/>
        <v>8</v>
      </c>
      <c r="AC193" s="429">
        <f t="shared" si="441"/>
        <v>10</v>
      </c>
      <c r="AD193" s="429">
        <f t="shared" si="442"/>
        <v>8</v>
      </c>
      <c r="AE193" s="429"/>
      <c r="AF193" s="429"/>
      <c r="AG193" s="430">
        <f t="shared" si="443"/>
        <v>199</v>
      </c>
      <c r="AH193" s="430">
        <f t="shared" si="444"/>
        <v>23</v>
      </c>
      <c r="AI193" s="431">
        <f t="shared" si="383"/>
        <v>8.65217391304348</v>
      </c>
      <c r="AJ193" s="408" t="str">
        <f t="shared" si="445"/>
        <v>P</v>
      </c>
      <c r="AK193" s="408">
        <f t="shared" si="384"/>
        <v>0</v>
      </c>
      <c r="AL193" s="408">
        <f t="shared" si="385"/>
        <v>0</v>
      </c>
      <c r="AM193" s="408">
        <f t="shared" si="386"/>
        <v>0</v>
      </c>
      <c r="AN193" s="408">
        <f t="shared" si="387"/>
        <v>0</v>
      </c>
      <c r="AO193" s="408">
        <f t="shared" si="388"/>
        <v>0</v>
      </c>
      <c r="AP193" s="408">
        <f t="shared" si="389"/>
        <v>0</v>
      </c>
      <c r="AQ193" s="408">
        <f t="shared" si="390"/>
        <v>1</v>
      </c>
      <c r="AR193" s="6"/>
      <c r="AS193" s="408">
        <f t="shared" si="391"/>
        <v>0</v>
      </c>
      <c r="AT193" s="408">
        <f t="shared" si="392"/>
        <v>0</v>
      </c>
      <c r="AU193" s="408">
        <f t="shared" si="393"/>
        <v>0</v>
      </c>
      <c r="AV193" s="408">
        <f t="shared" si="394"/>
        <v>0</v>
      </c>
      <c r="AW193" s="408">
        <f t="shared" si="395"/>
        <v>0</v>
      </c>
      <c r="AX193" s="408">
        <f t="shared" si="396"/>
        <v>0</v>
      </c>
      <c r="AY193" s="408" t="str">
        <f t="shared" si="397"/>
        <v>P</v>
      </c>
      <c r="AZ193" s="409" t="str">
        <f t="shared" si="398"/>
        <v>DM</v>
      </c>
      <c r="BA193" s="409" t="str">
        <f t="shared" si="399"/>
        <v>DMT</v>
      </c>
      <c r="BB193" s="409" t="str">
        <f t="shared" si="400"/>
        <v>#</v>
      </c>
      <c r="BC193" s="409" t="str">
        <f t="shared" si="401"/>
        <v>#</v>
      </c>
      <c r="BD193" s="409" t="str">
        <f t="shared" si="402"/>
        <v>P</v>
      </c>
      <c r="BE193" s="409" t="str">
        <f t="shared" si="403"/>
        <v>#</v>
      </c>
      <c r="BF193" s="409"/>
      <c r="BG193" s="409" t="str">
        <f t="shared" si="404"/>
        <v>#</v>
      </c>
      <c r="BH193" s="409" t="str">
        <f t="shared" si="405"/>
        <v>#</v>
      </c>
      <c r="BI193" s="409">
        <f t="shared" si="406"/>
        <v>0</v>
      </c>
      <c r="BJ193" s="409" t="str">
        <f t="shared" si="407"/>
        <v>#</v>
      </c>
      <c r="BK193" s="409">
        <f t="shared" si="408"/>
        <v>0</v>
      </c>
      <c r="BL193" s="409" t="str">
        <f t="shared" si="409"/>
        <v>#</v>
      </c>
      <c r="BM193" s="7"/>
      <c r="BN193" s="7"/>
      <c r="BO193" s="7"/>
      <c r="BP193" s="409" t="str">
        <f t="shared" si="410"/>
        <v>#</v>
      </c>
      <c r="BQ193" s="409" t="str">
        <f t="shared" si="411"/>
        <v>#</v>
      </c>
      <c r="BR193" s="409" t="str">
        <f t="shared" si="412"/>
        <v>P</v>
      </c>
      <c r="BS193" s="409" t="str">
        <f t="shared" si="413"/>
        <v>#</v>
      </c>
      <c r="BT193" s="409" t="str">
        <f t="shared" si="414"/>
        <v>#</v>
      </c>
      <c r="BU193" s="409" t="str">
        <f t="shared" si="415"/>
        <v>#</v>
      </c>
      <c r="BV193" s="409" t="str">
        <f t="shared" si="416"/>
        <v>#</v>
      </c>
      <c r="BW193" s="409" t="str">
        <f t="shared" si="417"/>
        <v>#</v>
      </c>
      <c r="BX193" s="409"/>
      <c r="BY193" s="409" t="str">
        <f t="shared" si="418"/>
        <v>#</v>
      </c>
      <c r="BZ193" s="409" t="str">
        <f t="shared" si="419"/>
        <v>#</v>
      </c>
      <c r="CA193" s="409">
        <f t="shared" si="420"/>
        <v>0</v>
      </c>
      <c r="CB193" s="409" t="str">
        <f t="shared" si="421"/>
        <v>#</v>
      </c>
      <c r="CC193" s="409" t="str">
        <f t="shared" si="422"/>
        <v>#</v>
      </c>
      <c r="CD193" s="409" t="str">
        <f t="shared" si="423"/>
        <v>#</v>
      </c>
      <c r="CE193" s="409" t="str">
        <f t="shared" si="424"/>
        <v>#</v>
      </c>
      <c r="CF193" s="409" t="str">
        <f t="shared" si="425"/>
        <v>#</v>
      </c>
      <c r="CG193" s="409">
        <f t="shared" si="426"/>
        <v>0</v>
      </c>
      <c r="CH193" s="409" t="str">
        <f t="shared" si="427"/>
        <v>#</v>
      </c>
      <c r="CI193" s="7"/>
      <c r="CJ193" s="7"/>
      <c r="CK193" s="409" t="str">
        <f t="shared" si="454"/>
        <v> </v>
      </c>
      <c r="CL193" s="409" t="str">
        <f t="shared" si="455"/>
        <v> </v>
      </c>
      <c r="CM193" s="409" t="str">
        <f t="shared" si="456"/>
        <v> </v>
      </c>
      <c r="CN193" s="409" t="str">
        <f t="shared" si="457"/>
        <v> </v>
      </c>
      <c r="CO193" s="409" t="str">
        <f t="shared" si="458"/>
        <v> </v>
      </c>
      <c r="CP193" s="409" t="str">
        <f t="shared" si="459"/>
        <v> </v>
      </c>
      <c r="CQ193" s="409" t="str">
        <f t="shared" si="460"/>
        <v> </v>
      </c>
      <c r="CR193" s="409" t="str">
        <f t="shared" si="461"/>
        <v> </v>
      </c>
      <c r="CS193" s="409"/>
      <c r="CT193" s="409">
        <f t="shared" si="428"/>
        <v>0</v>
      </c>
      <c r="CU193" s="409">
        <f t="shared" si="429"/>
        <v>186</v>
      </c>
      <c r="CV193" s="372" t="str">
        <f t="shared" si="430"/>
        <v>24IT0189</v>
      </c>
      <c r="CW193" s="432" t="str">
        <f t="shared" si="431"/>
        <v>YASWANTH K B</v>
      </c>
      <c r="CX193" s="433" t="str">
        <f t="shared" si="381"/>
        <v>        </v>
      </c>
      <c r="CY193" s="409">
        <f t="shared" si="432"/>
        <v>0</v>
      </c>
      <c r="CZ193" s="7"/>
      <c r="DA193" s="409" t="str">
        <f t="shared" si="433"/>
        <v>#</v>
      </c>
      <c r="DB193" s="409">
        <f t="shared" si="434"/>
        <v>0</v>
      </c>
      <c r="DC193" s="7"/>
      <c r="DD193" s="7"/>
      <c r="DE193" s="7"/>
    </row>
    <row r="194" ht="24.75" customHeight="1" spans="1:109">
      <c r="A194" s="413">
        <v>187</v>
      </c>
      <c r="B194" s="790" t="s">
        <v>439</v>
      </c>
      <c r="C194" s="791" t="s">
        <v>440</v>
      </c>
      <c r="D194" s="787" t="s">
        <v>42</v>
      </c>
      <c r="E194" s="787" t="s">
        <v>54</v>
      </c>
      <c r="F194" s="575"/>
      <c r="G194" s="792" t="s">
        <v>58</v>
      </c>
      <c r="H194" s="793" t="s">
        <v>61</v>
      </c>
      <c r="I194" s="793" t="s">
        <v>59</v>
      </c>
      <c r="J194" s="793" t="s">
        <v>60</v>
      </c>
      <c r="K194" s="793" t="s">
        <v>59</v>
      </c>
      <c r="L194" s="793" t="s">
        <v>61</v>
      </c>
      <c r="M194" s="793" t="s">
        <v>58</v>
      </c>
      <c r="N194" s="807" t="s">
        <v>59</v>
      </c>
      <c r="O194" s="804">
        <f t="shared" si="361"/>
        <v>0</v>
      </c>
      <c r="P194" s="421"/>
      <c r="Q194" s="423">
        <f t="shared" si="382"/>
        <v>23</v>
      </c>
      <c r="R194" s="794">
        <v>7.84</v>
      </c>
      <c r="S194" s="425"/>
      <c r="T194" s="426"/>
      <c r="U194" s="427"/>
      <c r="V194" s="428" t="s">
        <v>62</v>
      </c>
      <c r="W194" s="429">
        <f t="shared" si="435"/>
        <v>10</v>
      </c>
      <c r="X194" s="429">
        <f t="shared" si="436"/>
        <v>8</v>
      </c>
      <c r="Y194" s="429">
        <f t="shared" si="437"/>
        <v>7</v>
      </c>
      <c r="Z194" s="429">
        <f t="shared" si="438"/>
        <v>9</v>
      </c>
      <c r="AA194" s="429">
        <f t="shared" si="439"/>
        <v>7</v>
      </c>
      <c r="AB194" s="429">
        <f t="shared" si="440"/>
        <v>8</v>
      </c>
      <c r="AC194" s="429">
        <f t="shared" si="441"/>
        <v>10</v>
      </c>
      <c r="AD194" s="429">
        <f t="shared" si="442"/>
        <v>7</v>
      </c>
      <c r="AE194" s="429"/>
      <c r="AF194" s="429"/>
      <c r="AG194" s="430">
        <f t="shared" si="443"/>
        <v>186</v>
      </c>
      <c r="AH194" s="430">
        <f t="shared" si="444"/>
        <v>23</v>
      </c>
      <c r="AI194" s="431">
        <f t="shared" si="383"/>
        <v>8.08695652173913</v>
      </c>
      <c r="AJ194" s="408" t="str">
        <f t="shared" si="445"/>
        <v>P</v>
      </c>
      <c r="AK194" s="408">
        <f t="shared" si="384"/>
        <v>0</v>
      </c>
      <c r="AL194" s="408">
        <f t="shared" si="385"/>
        <v>0</v>
      </c>
      <c r="AM194" s="408">
        <f t="shared" si="386"/>
        <v>0</v>
      </c>
      <c r="AN194" s="408">
        <f t="shared" si="387"/>
        <v>0</v>
      </c>
      <c r="AO194" s="408">
        <f t="shared" si="388"/>
        <v>0</v>
      </c>
      <c r="AP194" s="408">
        <f t="shared" si="389"/>
        <v>0</v>
      </c>
      <c r="AQ194" s="408">
        <f t="shared" si="390"/>
        <v>1</v>
      </c>
      <c r="AR194" s="6"/>
      <c r="AS194" s="408">
        <f t="shared" si="391"/>
        <v>0</v>
      </c>
      <c r="AT194" s="408">
        <f t="shared" si="392"/>
        <v>0</v>
      </c>
      <c r="AU194" s="408">
        <f t="shared" si="393"/>
        <v>0</v>
      </c>
      <c r="AV194" s="408">
        <f t="shared" si="394"/>
        <v>0</v>
      </c>
      <c r="AW194" s="408">
        <f t="shared" si="395"/>
        <v>0</v>
      </c>
      <c r="AX194" s="408">
        <f t="shared" si="396"/>
        <v>0</v>
      </c>
      <c r="AY194" s="408" t="str">
        <f t="shared" si="397"/>
        <v>P</v>
      </c>
      <c r="AZ194" s="409" t="str">
        <f t="shared" si="398"/>
        <v>HF</v>
      </c>
      <c r="BA194" s="409" t="str">
        <f t="shared" si="399"/>
        <v>HFT</v>
      </c>
      <c r="BB194" s="409" t="str">
        <f t="shared" si="400"/>
        <v>#</v>
      </c>
      <c r="BC194" s="409" t="str">
        <f t="shared" si="401"/>
        <v>P</v>
      </c>
      <c r="BD194" s="409" t="str">
        <f t="shared" si="402"/>
        <v>#</v>
      </c>
      <c r="BE194" s="409" t="str">
        <f t="shared" si="403"/>
        <v>#</v>
      </c>
      <c r="BF194" s="409"/>
      <c r="BG194" s="409" t="str">
        <f t="shared" si="404"/>
        <v>#</v>
      </c>
      <c r="BH194" s="409">
        <f t="shared" si="405"/>
        <v>0</v>
      </c>
      <c r="BI194" s="409" t="str">
        <f t="shared" si="406"/>
        <v>#</v>
      </c>
      <c r="BJ194" s="409" t="str">
        <f t="shared" si="407"/>
        <v>#</v>
      </c>
      <c r="BK194" s="409" t="str">
        <f t="shared" si="408"/>
        <v>#</v>
      </c>
      <c r="BL194" s="409">
        <f t="shared" si="409"/>
        <v>0</v>
      </c>
      <c r="BM194" s="7"/>
      <c r="BN194" s="7"/>
      <c r="BO194" s="7"/>
      <c r="BP194" s="409" t="str">
        <f t="shared" si="410"/>
        <v>#</v>
      </c>
      <c r="BQ194" s="409" t="str">
        <f t="shared" si="411"/>
        <v>P</v>
      </c>
      <c r="BR194" s="409" t="str">
        <f t="shared" si="412"/>
        <v>#</v>
      </c>
      <c r="BS194" s="409" t="str">
        <f t="shared" si="413"/>
        <v>#</v>
      </c>
      <c r="BT194" s="409" t="str">
        <f t="shared" si="414"/>
        <v>#</v>
      </c>
      <c r="BU194" s="409" t="str">
        <f t="shared" si="415"/>
        <v>#</v>
      </c>
      <c r="BV194" s="409" t="str">
        <f t="shared" si="416"/>
        <v>#</v>
      </c>
      <c r="BW194" s="409" t="str">
        <f t="shared" si="417"/>
        <v>#</v>
      </c>
      <c r="BX194" s="409"/>
      <c r="BY194" s="409" t="str">
        <f t="shared" si="418"/>
        <v>#</v>
      </c>
      <c r="BZ194" s="409">
        <f t="shared" si="419"/>
        <v>0</v>
      </c>
      <c r="CA194" s="409" t="str">
        <f t="shared" si="420"/>
        <v>#</v>
      </c>
      <c r="CB194" s="409" t="str">
        <f t="shared" si="421"/>
        <v>#</v>
      </c>
      <c r="CC194" s="409" t="str">
        <f t="shared" si="422"/>
        <v>#</v>
      </c>
      <c r="CD194" s="409" t="str">
        <f t="shared" si="423"/>
        <v>#</v>
      </c>
      <c r="CE194" s="409" t="str">
        <f t="shared" si="424"/>
        <v>#</v>
      </c>
      <c r="CF194" s="409" t="str">
        <f t="shared" si="425"/>
        <v>#</v>
      </c>
      <c r="CG194" s="409" t="str">
        <f t="shared" si="426"/>
        <v>#</v>
      </c>
      <c r="CH194" s="409">
        <f t="shared" si="427"/>
        <v>0</v>
      </c>
      <c r="CI194" s="7"/>
      <c r="CJ194" s="7"/>
      <c r="CK194" s="409" t="str">
        <f t="shared" si="454"/>
        <v> </v>
      </c>
      <c r="CL194" s="409" t="str">
        <f t="shared" si="455"/>
        <v> </v>
      </c>
      <c r="CM194" s="409" t="str">
        <f t="shared" si="456"/>
        <v> </v>
      </c>
      <c r="CN194" s="409" t="str">
        <f t="shared" si="457"/>
        <v> </v>
      </c>
      <c r="CO194" s="409" t="str">
        <f t="shared" si="458"/>
        <v> </v>
      </c>
      <c r="CP194" s="409" t="str">
        <f t="shared" si="459"/>
        <v> </v>
      </c>
      <c r="CQ194" s="409" t="str">
        <f t="shared" si="460"/>
        <v> </v>
      </c>
      <c r="CR194" s="409" t="str">
        <f t="shared" si="461"/>
        <v> </v>
      </c>
      <c r="CS194" s="409"/>
      <c r="CT194" s="409">
        <f t="shared" si="428"/>
        <v>0</v>
      </c>
      <c r="CU194" s="409">
        <f t="shared" si="429"/>
        <v>187</v>
      </c>
      <c r="CV194" s="372" t="str">
        <f t="shared" si="430"/>
        <v>24IT0190</v>
      </c>
      <c r="CW194" s="432" t="str">
        <f t="shared" si="431"/>
        <v>YOGALAKSHMI V</v>
      </c>
      <c r="CX194" s="433" t="str">
        <f t="shared" si="381"/>
        <v>        </v>
      </c>
      <c r="CY194" s="409">
        <f t="shared" si="432"/>
        <v>0</v>
      </c>
      <c r="CZ194" s="7"/>
      <c r="DA194" s="409">
        <f t="shared" si="433"/>
        <v>0</v>
      </c>
      <c r="DB194" s="409" t="str">
        <f t="shared" si="434"/>
        <v>#</v>
      </c>
      <c r="DC194" s="7"/>
      <c r="DD194" s="7"/>
      <c r="DE194" s="7"/>
    </row>
    <row r="195" ht="24.75" customHeight="1" spans="1:109">
      <c r="A195" s="413">
        <v>188</v>
      </c>
      <c r="B195" s="790" t="s">
        <v>441</v>
      </c>
      <c r="C195" s="791" t="s">
        <v>442</v>
      </c>
      <c r="D195" s="787" t="s">
        <v>42</v>
      </c>
      <c r="E195" s="787" t="s">
        <v>55</v>
      </c>
      <c r="F195" s="576"/>
      <c r="G195" s="792" t="s">
        <v>58</v>
      </c>
      <c r="H195" s="793" t="s">
        <v>61</v>
      </c>
      <c r="I195" s="793" t="s">
        <v>60</v>
      </c>
      <c r="J195" s="793" t="s">
        <v>58</v>
      </c>
      <c r="K195" s="793" t="s">
        <v>60</v>
      </c>
      <c r="L195" s="793" t="s">
        <v>59</v>
      </c>
      <c r="M195" s="793" t="s">
        <v>58</v>
      </c>
      <c r="N195" s="807" t="s">
        <v>60</v>
      </c>
      <c r="O195" s="804">
        <f t="shared" si="361"/>
        <v>0</v>
      </c>
      <c r="P195" s="421"/>
      <c r="Q195" s="423">
        <f t="shared" si="382"/>
        <v>23</v>
      </c>
      <c r="R195" s="789">
        <v>8.8</v>
      </c>
      <c r="S195" s="425"/>
      <c r="T195" s="426"/>
      <c r="U195" s="427"/>
      <c r="V195" s="428" t="s">
        <v>62</v>
      </c>
      <c r="W195" s="429">
        <f t="shared" si="435"/>
        <v>10</v>
      </c>
      <c r="X195" s="429">
        <f t="shared" si="436"/>
        <v>8</v>
      </c>
      <c r="Y195" s="429">
        <f t="shared" si="437"/>
        <v>9</v>
      </c>
      <c r="Z195" s="429">
        <f t="shared" si="438"/>
        <v>10</v>
      </c>
      <c r="AA195" s="429">
        <f t="shared" si="439"/>
        <v>9</v>
      </c>
      <c r="AB195" s="429">
        <f t="shared" si="440"/>
        <v>7</v>
      </c>
      <c r="AC195" s="429">
        <f t="shared" si="441"/>
        <v>10</v>
      </c>
      <c r="AD195" s="429">
        <f t="shared" si="442"/>
        <v>9</v>
      </c>
      <c r="AE195" s="429"/>
      <c r="AF195" s="429"/>
      <c r="AG195" s="430">
        <f t="shared" si="443"/>
        <v>209</v>
      </c>
      <c r="AH195" s="430">
        <f t="shared" si="444"/>
        <v>23</v>
      </c>
      <c r="AI195" s="431">
        <f t="shared" si="383"/>
        <v>9.08695652173913</v>
      </c>
      <c r="AJ195" s="408" t="str">
        <f t="shared" si="445"/>
        <v>P</v>
      </c>
      <c r="AK195" s="408">
        <f t="shared" si="384"/>
        <v>0</v>
      </c>
      <c r="AL195" s="408">
        <f t="shared" si="385"/>
        <v>0</v>
      </c>
      <c r="AM195" s="408">
        <f t="shared" si="386"/>
        <v>0</v>
      </c>
      <c r="AN195" s="408">
        <f t="shared" si="387"/>
        <v>0</v>
      </c>
      <c r="AO195" s="408">
        <f t="shared" si="388"/>
        <v>0</v>
      </c>
      <c r="AP195" s="408">
        <f t="shared" si="389"/>
        <v>0</v>
      </c>
      <c r="AQ195" s="408">
        <f t="shared" si="390"/>
        <v>1</v>
      </c>
      <c r="AR195" s="6"/>
      <c r="AS195" s="408">
        <f t="shared" si="391"/>
        <v>0</v>
      </c>
      <c r="AT195" s="408">
        <f t="shared" si="392"/>
        <v>0</v>
      </c>
      <c r="AU195" s="408">
        <f t="shared" si="393"/>
        <v>0</v>
      </c>
      <c r="AV195" s="408">
        <f t="shared" si="394"/>
        <v>0</v>
      </c>
      <c r="AW195" s="408">
        <f t="shared" si="395"/>
        <v>0</v>
      </c>
      <c r="AX195" s="408">
        <f t="shared" si="396"/>
        <v>0</v>
      </c>
      <c r="AY195" s="408" t="str">
        <f t="shared" si="397"/>
        <v>P</v>
      </c>
      <c r="AZ195" s="409" t="str">
        <f t="shared" si="398"/>
        <v>DF</v>
      </c>
      <c r="BA195" s="409" t="str">
        <f t="shared" si="399"/>
        <v>DFT</v>
      </c>
      <c r="BB195" s="409" t="str">
        <f t="shared" si="400"/>
        <v>#</v>
      </c>
      <c r="BC195" s="409" t="str">
        <f t="shared" si="401"/>
        <v>#</v>
      </c>
      <c r="BD195" s="409" t="str">
        <f t="shared" si="402"/>
        <v>#</v>
      </c>
      <c r="BE195" s="409" t="str">
        <f t="shared" si="403"/>
        <v>P</v>
      </c>
      <c r="BF195" s="409"/>
      <c r="BG195" s="409" t="str">
        <f t="shared" si="404"/>
        <v>#</v>
      </c>
      <c r="BH195" s="409" t="str">
        <f t="shared" si="405"/>
        <v>#</v>
      </c>
      <c r="BI195" s="409" t="str">
        <f t="shared" si="406"/>
        <v>#</v>
      </c>
      <c r="BJ195" s="409">
        <f t="shared" si="407"/>
        <v>0</v>
      </c>
      <c r="BK195" s="409" t="str">
        <f t="shared" si="408"/>
        <v>#</v>
      </c>
      <c r="BL195" s="409">
        <f t="shared" si="409"/>
        <v>0</v>
      </c>
      <c r="BM195" s="7"/>
      <c r="BN195" s="7"/>
      <c r="BO195" s="7"/>
      <c r="BP195" s="409" t="str">
        <f t="shared" si="410"/>
        <v>#</v>
      </c>
      <c r="BQ195" s="409" t="str">
        <f t="shared" si="411"/>
        <v>#</v>
      </c>
      <c r="BR195" s="409" t="str">
        <f t="shared" si="412"/>
        <v>#</v>
      </c>
      <c r="BS195" s="409" t="str">
        <f t="shared" si="413"/>
        <v>P</v>
      </c>
      <c r="BT195" s="409" t="str">
        <f t="shared" si="414"/>
        <v>#</v>
      </c>
      <c r="BU195" s="409" t="str">
        <f t="shared" si="415"/>
        <v>#</v>
      </c>
      <c r="BV195" s="409" t="str">
        <f t="shared" si="416"/>
        <v>#</v>
      </c>
      <c r="BW195" s="409" t="str">
        <f t="shared" si="417"/>
        <v>#</v>
      </c>
      <c r="BX195" s="409"/>
      <c r="BY195" s="409" t="str">
        <f t="shared" si="418"/>
        <v>#</v>
      </c>
      <c r="BZ195" s="409" t="str">
        <f t="shared" si="419"/>
        <v>#</v>
      </c>
      <c r="CA195" s="409" t="str">
        <f t="shared" si="420"/>
        <v>#</v>
      </c>
      <c r="CB195" s="409">
        <f t="shared" si="421"/>
        <v>0</v>
      </c>
      <c r="CC195" s="409" t="str">
        <f t="shared" si="422"/>
        <v>#</v>
      </c>
      <c r="CD195" s="409" t="str">
        <f t="shared" si="423"/>
        <v>#</v>
      </c>
      <c r="CE195" s="409" t="str">
        <f t="shared" si="424"/>
        <v>#</v>
      </c>
      <c r="CF195" s="409" t="str">
        <f t="shared" si="425"/>
        <v>#</v>
      </c>
      <c r="CG195" s="409" t="str">
        <f t="shared" si="426"/>
        <v>#</v>
      </c>
      <c r="CH195" s="409">
        <f t="shared" si="427"/>
        <v>0</v>
      </c>
      <c r="CI195" s="7"/>
      <c r="CJ195" s="7"/>
      <c r="CK195" s="409" t="str">
        <f t="shared" si="454"/>
        <v> </v>
      </c>
      <c r="CL195" s="409" t="str">
        <f t="shared" si="455"/>
        <v> </v>
      </c>
      <c r="CM195" s="409" t="str">
        <f t="shared" si="456"/>
        <v> </v>
      </c>
      <c r="CN195" s="409" t="str">
        <f t="shared" si="457"/>
        <v> </v>
      </c>
      <c r="CO195" s="409" t="str">
        <f t="shared" si="458"/>
        <v> </v>
      </c>
      <c r="CP195" s="409" t="str">
        <f t="shared" si="459"/>
        <v> </v>
      </c>
      <c r="CQ195" s="409" t="str">
        <f t="shared" si="460"/>
        <v> </v>
      </c>
      <c r="CR195" s="409" t="str">
        <f t="shared" si="461"/>
        <v> </v>
      </c>
      <c r="CS195" s="409"/>
      <c r="CT195" s="409">
        <f t="shared" si="428"/>
        <v>0</v>
      </c>
      <c r="CU195" s="409">
        <f t="shared" si="429"/>
        <v>188</v>
      </c>
      <c r="CV195" s="372" t="str">
        <f t="shared" si="430"/>
        <v>24IT0191</v>
      </c>
      <c r="CW195" s="432" t="str">
        <f t="shared" si="431"/>
        <v>YUVASRI D</v>
      </c>
      <c r="CX195" s="433" t="str">
        <f t="shared" si="381"/>
        <v>        </v>
      </c>
      <c r="CY195" s="409">
        <f t="shared" si="432"/>
        <v>0</v>
      </c>
      <c r="CZ195" s="7"/>
      <c r="DA195" s="409" t="str">
        <f t="shared" si="433"/>
        <v>#</v>
      </c>
      <c r="DB195" s="409">
        <f t="shared" si="434"/>
        <v>0</v>
      </c>
      <c r="DC195" s="7"/>
      <c r="DD195" s="7"/>
      <c r="DE195" s="7"/>
    </row>
    <row r="196" ht="24.75" customHeight="1" spans="1:109">
      <c r="A196" s="413">
        <v>189</v>
      </c>
      <c r="B196" s="790" t="s">
        <v>443</v>
      </c>
      <c r="C196" s="791" t="s">
        <v>444</v>
      </c>
      <c r="D196" s="787" t="s">
        <v>41</v>
      </c>
      <c r="E196" s="787" t="s">
        <v>55</v>
      </c>
      <c r="F196" s="575"/>
      <c r="G196" s="792" t="s">
        <v>58</v>
      </c>
      <c r="H196" s="793" t="s">
        <v>69</v>
      </c>
      <c r="I196" s="793" t="s">
        <v>59</v>
      </c>
      <c r="J196" s="793" t="s">
        <v>61</v>
      </c>
      <c r="K196" s="793" t="s">
        <v>59</v>
      </c>
      <c r="L196" s="793" t="s">
        <v>59</v>
      </c>
      <c r="M196" s="793" t="s">
        <v>58</v>
      </c>
      <c r="N196" s="807" t="s">
        <v>59</v>
      </c>
      <c r="O196" s="804">
        <f t="shared" si="361"/>
        <v>0</v>
      </c>
      <c r="P196" s="421"/>
      <c r="Q196" s="423">
        <f t="shared" si="382"/>
        <v>23</v>
      </c>
      <c r="R196" s="794">
        <v>7.28</v>
      </c>
      <c r="S196" s="425"/>
      <c r="T196" s="426"/>
      <c r="U196" s="427"/>
      <c r="V196" s="428" t="s">
        <v>62</v>
      </c>
      <c r="W196" s="429">
        <f t="shared" si="435"/>
        <v>10</v>
      </c>
      <c r="X196" s="429">
        <f t="shared" si="436"/>
        <v>6</v>
      </c>
      <c r="Y196" s="429">
        <f t="shared" si="437"/>
        <v>7</v>
      </c>
      <c r="Z196" s="429">
        <f t="shared" si="438"/>
        <v>8</v>
      </c>
      <c r="AA196" s="429">
        <f t="shared" si="439"/>
        <v>7</v>
      </c>
      <c r="AB196" s="429">
        <f t="shared" si="440"/>
        <v>7</v>
      </c>
      <c r="AC196" s="429">
        <f t="shared" si="441"/>
        <v>10</v>
      </c>
      <c r="AD196" s="429">
        <f t="shared" si="442"/>
        <v>7</v>
      </c>
      <c r="AE196" s="429"/>
      <c r="AF196" s="429"/>
      <c r="AG196" s="430">
        <f t="shared" si="443"/>
        <v>173</v>
      </c>
      <c r="AH196" s="430">
        <f t="shared" si="444"/>
        <v>23</v>
      </c>
      <c r="AI196" s="431">
        <f t="shared" si="383"/>
        <v>7.52173913043478</v>
      </c>
      <c r="AJ196" s="408" t="str">
        <f t="shared" si="445"/>
        <v>P</v>
      </c>
      <c r="AK196" s="408">
        <f t="shared" si="384"/>
        <v>0</v>
      </c>
      <c r="AL196" s="408">
        <f t="shared" si="385"/>
        <v>0</v>
      </c>
      <c r="AM196" s="408">
        <f t="shared" si="386"/>
        <v>0</v>
      </c>
      <c r="AN196" s="408">
        <f t="shared" si="387"/>
        <v>0</v>
      </c>
      <c r="AO196" s="408">
        <f t="shared" si="388"/>
        <v>0</v>
      </c>
      <c r="AP196" s="408">
        <f t="shared" si="389"/>
        <v>0</v>
      </c>
      <c r="AQ196" s="408">
        <f t="shared" si="390"/>
        <v>1</v>
      </c>
      <c r="AR196" s="6"/>
      <c r="AS196" s="408">
        <f t="shared" si="391"/>
        <v>0</v>
      </c>
      <c r="AT196" s="408">
        <f t="shared" si="392"/>
        <v>0</v>
      </c>
      <c r="AU196" s="408">
        <f t="shared" si="393"/>
        <v>0</v>
      </c>
      <c r="AV196" s="408">
        <f t="shared" si="394"/>
        <v>0</v>
      </c>
      <c r="AW196" s="408">
        <f t="shared" si="395"/>
        <v>0</v>
      </c>
      <c r="AX196" s="408">
        <f t="shared" si="396"/>
        <v>0</v>
      </c>
      <c r="AY196" s="408" t="str">
        <f t="shared" si="397"/>
        <v>P</v>
      </c>
      <c r="AZ196" s="409" t="str">
        <f t="shared" si="398"/>
        <v>DM</v>
      </c>
      <c r="BA196" s="409" t="str">
        <f t="shared" si="399"/>
        <v>DMT</v>
      </c>
      <c r="BB196" s="409" t="str">
        <f t="shared" si="400"/>
        <v>#</v>
      </c>
      <c r="BC196" s="409" t="str">
        <f t="shared" si="401"/>
        <v>#</v>
      </c>
      <c r="BD196" s="409" t="str">
        <f t="shared" si="402"/>
        <v>P</v>
      </c>
      <c r="BE196" s="409" t="str">
        <f t="shared" si="403"/>
        <v>#</v>
      </c>
      <c r="BF196" s="409"/>
      <c r="BG196" s="409" t="str">
        <f t="shared" si="404"/>
        <v>#</v>
      </c>
      <c r="BH196" s="409" t="str">
        <f t="shared" si="405"/>
        <v>#</v>
      </c>
      <c r="BI196" s="409">
        <f t="shared" si="406"/>
        <v>0</v>
      </c>
      <c r="BJ196" s="409" t="str">
        <f t="shared" si="407"/>
        <v>#</v>
      </c>
      <c r="BK196" s="409">
        <f t="shared" si="408"/>
        <v>0</v>
      </c>
      <c r="BL196" s="409" t="str">
        <f t="shared" si="409"/>
        <v>#</v>
      </c>
      <c r="BM196" s="7"/>
      <c r="BN196" s="7"/>
      <c r="BO196" s="7"/>
      <c r="BP196" s="409" t="str">
        <f t="shared" si="410"/>
        <v>#</v>
      </c>
      <c r="BQ196" s="409" t="str">
        <f t="shared" si="411"/>
        <v>#</v>
      </c>
      <c r="BR196" s="409" t="str">
        <f t="shared" si="412"/>
        <v>P</v>
      </c>
      <c r="BS196" s="409" t="str">
        <f t="shared" si="413"/>
        <v>#</v>
      </c>
      <c r="BT196" s="409" t="str">
        <f t="shared" si="414"/>
        <v>#</v>
      </c>
      <c r="BU196" s="409" t="str">
        <f t="shared" si="415"/>
        <v>#</v>
      </c>
      <c r="BV196" s="409" t="str">
        <f t="shared" si="416"/>
        <v>#</v>
      </c>
      <c r="BW196" s="409" t="str">
        <f t="shared" si="417"/>
        <v>#</v>
      </c>
      <c r="BX196" s="409"/>
      <c r="BY196" s="409" t="str">
        <f t="shared" si="418"/>
        <v>#</v>
      </c>
      <c r="BZ196" s="409" t="str">
        <f t="shared" si="419"/>
        <v>#</v>
      </c>
      <c r="CA196" s="409">
        <f t="shared" si="420"/>
        <v>0</v>
      </c>
      <c r="CB196" s="409" t="str">
        <f t="shared" si="421"/>
        <v>#</v>
      </c>
      <c r="CC196" s="409" t="str">
        <f t="shared" si="422"/>
        <v>#</v>
      </c>
      <c r="CD196" s="409" t="str">
        <f t="shared" si="423"/>
        <v>#</v>
      </c>
      <c r="CE196" s="409" t="str">
        <f t="shared" si="424"/>
        <v>#</v>
      </c>
      <c r="CF196" s="409" t="str">
        <f t="shared" si="425"/>
        <v>#</v>
      </c>
      <c r="CG196" s="409">
        <f t="shared" si="426"/>
        <v>0</v>
      </c>
      <c r="CH196" s="409" t="str">
        <f t="shared" si="427"/>
        <v>#</v>
      </c>
      <c r="CI196" s="7"/>
      <c r="CJ196" s="7"/>
      <c r="CK196" s="409" t="str">
        <f t="shared" si="454"/>
        <v> </v>
      </c>
      <c r="CL196" s="409" t="str">
        <f t="shared" si="455"/>
        <v> </v>
      </c>
      <c r="CM196" s="409" t="str">
        <f t="shared" si="456"/>
        <v> </v>
      </c>
      <c r="CN196" s="409" t="str">
        <f t="shared" si="457"/>
        <v> </v>
      </c>
      <c r="CO196" s="409" t="str">
        <f t="shared" si="458"/>
        <v> </v>
      </c>
      <c r="CP196" s="409" t="str">
        <f t="shared" si="459"/>
        <v> </v>
      </c>
      <c r="CQ196" s="409" t="str">
        <f t="shared" si="460"/>
        <v> </v>
      </c>
      <c r="CR196" s="409" t="str">
        <f t="shared" si="461"/>
        <v> </v>
      </c>
      <c r="CS196" s="409"/>
      <c r="CT196" s="409">
        <f t="shared" si="428"/>
        <v>0</v>
      </c>
      <c r="CU196" s="409">
        <f t="shared" si="429"/>
        <v>189</v>
      </c>
      <c r="CV196" s="372" t="str">
        <f t="shared" si="430"/>
        <v>24IT3001</v>
      </c>
      <c r="CW196" s="432" t="str">
        <f t="shared" si="431"/>
        <v>DANUSHRAJ M</v>
      </c>
      <c r="CX196" s="433" t="str">
        <f t="shared" si="381"/>
        <v>        </v>
      </c>
      <c r="CY196" s="409">
        <f t="shared" si="432"/>
        <v>0</v>
      </c>
      <c r="CZ196" s="7"/>
      <c r="DA196" s="409" t="str">
        <f t="shared" si="433"/>
        <v>#</v>
      </c>
      <c r="DB196" s="409">
        <f t="shared" si="434"/>
        <v>0</v>
      </c>
      <c r="DC196" s="7"/>
      <c r="DD196" s="7"/>
      <c r="DE196" s="7"/>
    </row>
    <row r="197" ht="24.75" customHeight="1" spans="1:109">
      <c r="A197" s="413">
        <v>190</v>
      </c>
      <c r="B197" s="790" t="s">
        <v>445</v>
      </c>
      <c r="C197" s="791" t="s">
        <v>446</v>
      </c>
      <c r="D197" s="787" t="s">
        <v>41</v>
      </c>
      <c r="E197" s="787" t="s">
        <v>55</v>
      </c>
      <c r="F197" s="576"/>
      <c r="G197" s="792" t="s">
        <v>58</v>
      </c>
      <c r="H197" s="793" t="s">
        <v>61</v>
      </c>
      <c r="I197" s="793" t="s">
        <v>59</v>
      </c>
      <c r="J197" s="793" t="s">
        <v>60</v>
      </c>
      <c r="K197" s="793" t="s">
        <v>59</v>
      </c>
      <c r="L197" s="793" t="s">
        <v>59</v>
      </c>
      <c r="M197" s="793" t="s">
        <v>58</v>
      </c>
      <c r="N197" s="807" t="s">
        <v>59</v>
      </c>
      <c r="O197" s="804">
        <f t="shared" si="361"/>
        <v>0</v>
      </c>
      <c r="P197" s="421"/>
      <c r="Q197" s="423">
        <f t="shared" si="382"/>
        <v>23</v>
      </c>
      <c r="R197" s="794">
        <v>7.68</v>
      </c>
      <c r="S197" s="425"/>
      <c r="T197" s="426"/>
      <c r="U197" s="427"/>
      <c r="V197" s="428" t="s">
        <v>62</v>
      </c>
      <c r="W197" s="429">
        <f t="shared" si="435"/>
        <v>10</v>
      </c>
      <c r="X197" s="429">
        <f t="shared" si="436"/>
        <v>8</v>
      </c>
      <c r="Y197" s="429">
        <f t="shared" si="437"/>
        <v>7</v>
      </c>
      <c r="Z197" s="429">
        <f t="shared" si="438"/>
        <v>9</v>
      </c>
      <c r="AA197" s="429">
        <f t="shared" si="439"/>
        <v>7</v>
      </c>
      <c r="AB197" s="429">
        <f t="shared" si="440"/>
        <v>7</v>
      </c>
      <c r="AC197" s="429">
        <f t="shared" si="441"/>
        <v>10</v>
      </c>
      <c r="AD197" s="429">
        <f t="shared" si="442"/>
        <v>7</v>
      </c>
      <c r="AE197" s="429"/>
      <c r="AF197" s="429"/>
      <c r="AG197" s="430">
        <f t="shared" si="443"/>
        <v>185</v>
      </c>
      <c r="AH197" s="430">
        <f t="shared" si="444"/>
        <v>23</v>
      </c>
      <c r="AI197" s="431">
        <f t="shared" si="383"/>
        <v>8.04347826086956</v>
      </c>
      <c r="AJ197" s="408" t="str">
        <f t="shared" si="445"/>
        <v>P</v>
      </c>
      <c r="AK197" s="408">
        <f t="shared" si="384"/>
        <v>0</v>
      </c>
      <c r="AL197" s="408">
        <f t="shared" si="385"/>
        <v>0</v>
      </c>
      <c r="AM197" s="408">
        <f t="shared" si="386"/>
        <v>0</v>
      </c>
      <c r="AN197" s="408">
        <f t="shared" si="387"/>
        <v>0</v>
      </c>
      <c r="AO197" s="408">
        <f t="shared" si="388"/>
        <v>0</v>
      </c>
      <c r="AP197" s="408">
        <f t="shared" si="389"/>
        <v>0</v>
      </c>
      <c r="AQ197" s="408">
        <f t="shared" si="390"/>
        <v>1</v>
      </c>
      <c r="AR197" s="6"/>
      <c r="AS197" s="408">
        <f t="shared" si="391"/>
        <v>0</v>
      </c>
      <c r="AT197" s="408">
        <f t="shared" si="392"/>
        <v>0</v>
      </c>
      <c r="AU197" s="408">
        <f t="shared" si="393"/>
        <v>0</v>
      </c>
      <c r="AV197" s="408">
        <f t="shared" si="394"/>
        <v>0</v>
      </c>
      <c r="AW197" s="408">
        <f t="shared" si="395"/>
        <v>0</v>
      </c>
      <c r="AX197" s="408">
        <f t="shared" si="396"/>
        <v>0</v>
      </c>
      <c r="AY197" s="408" t="str">
        <f t="shared" si="397"/>
        <v>P</v>
      </c>
      <c r="AZ197" s="409" t="str">
        <f t="shared" si="398"/>
        <v>DM</v>
      </c>
      <c r="BA197" s="409" t="str">
        <f t="shared" si="399"/>
        <v>DMT</v>
      </c>
      <c r="BB197" s="409" t="str">
        <f t="shared" si="400"/>
        <v>#</v>
      </c>
      <c r="BC197" s="409" t="str">
        <f t="shared" si="401"/>
        <v>#</v>
      </c>
      <c r="BD197" s="409" t="str">
        <f t="shared" si="402"/>
        <v>P</v>
      </c>
      <c r="BE197" s="409" t="str">
        <f t="shared" si="403"/>
        <v>#</v>
      </c>
      <c r="BF197" s="409"/>
      <c r="BG197" s="409" t="str">
        <f t="shared" si="404"/>
        <v>#</v>
      </c>
      <c r="BH197" s="409" t="str">
        <f t="shared" si="405"/>
        <v>#</v>
      </c>
      <c r="BI197" s="409">
        <f t="shared" si="406"/>
        <v>0</v>
      </c>
      <c r="BJ197" s="409" t="str">
        <f t="shared" si="407"/>
        <v>#</v>
      </c>
      <c r="BK197" s="409">
        <f t="shared" si="408"/>
        <v>0</v>
      </c>
      <c r="BL197" s="409" t="str">
        <f t="shared" si="409"/>
        <v>#</v>
      </c>
      <c r="BM197" s="7"/>
      <c r="BN197" s="7"/>
      <c r="BO197" s="7"/>
      <c r="BP197" s="409" t="str">
        <f t="shared" si="410"/>
        <v>#</v>
      </c>
      <c r="BQ197" s="409" t="str">
        <f t="shared" si="411"/>
        <v>#</v>
      </c>
      <c r="BR197" s="409" t="str">
        <f t="shared" si="412"/>
        <v>P</v>
      </c>
      <c r="BS197" s="409" t="str">
        <f t="shared" si="413"/>
        <v>#</v>
      </c>
      <c r="BT197" s="409" t="str">
        <f t="shared" si="414"/>
        <v>#</v>
      </c>
      <c r="BU197" s="409" t="str">
        <f t="shared" si="415"/>
        <v>#</v>
      </c>
      <c r="BV197" s="409" t="str">
        <f t="shared" si="416"/>
        <v>#</v>
      </c>
      <c r="BW197" s="409" t="str">
        <f t="shared" si="417"/>
        <v>#</v>
      </c>
      <c r="BX197" s="409"/>
      <c r="BY197" s="409" t="str">
        <f t="shared" si="418"/>
        <v>#</v>
      </c>
      <c r="BZ197" s="409" t="str">
        <f t="shared" si="419"/>
        <v>#</v>
      </c>
      <c r="CA197" s="409">
        <f t="shared" si="420"/>
        <v>0</v>
      </c>
      <c r="CB197" s="409" t="str">
        <f t="shared" si="421"/>
        <v>#</v>
      </c>
      <c r="CC197" s="409" t="str">
        <f t="shared" si="422"/>
        <v>#</v>
      </c>
      <c r="CD197" s="409" t="str">
        <f t="shared" si="423"/>
        <v>#</v>
      </c>
      <c r="CE197" s="409" t="str">
        <f t="shared" si="424"/>
        <v>#</v>
      </c>
      <c r="CF197" s="409" t="str">
        <f t="shared" si="425"/>
        <v>#</v>
      </c>
      <c r="CG197" s="409">
        <f t="shared" si="426"/>
        <v>0</v>
      </c>
      <c r="CH197" s="409" t="str">
        <f t="shared" si="427"/>
        <v>#</v>
      </c>
      <c r="CI197" s="7"/>
      <c r="CJ197" s="7"/>
      <c r="CK197" s="409" t="str">
        <f t="shared" si="454"/>
        <v> </v>
      </c>
      <c r="CL197" s="409" t="str">
        <f t="shared" si="455"/>
        <v> </v>
      </c>
      <c r="CM197" s="409" t="str">
        <f t="shared" si="456"/>
        <v> </v>
      </c>
      <c r="CN197" s="409" t="str">
        <f t="shared" si="457"/>
        <v> </v>
      </c>
      <c r="CO197" s="409" t="str">
        <f t="shared" si="458"/>
        <v> </v>
      </c>
      <c r="CP197" s="409" t="str">
        <f t="shared" si="459"/>
        <v> </v>
      </c>
      <c r="CQ197" s="409" t="str">
        <f t="shared" si="460"/>
        <v> </v>
      </c>
      <c r="CR197" s="409" t="str">
        <f t="shared" si="461"/>
        <v> </v>
      </c>
      <c r="CS197" s="409"/>
      <c r="CT197" s="409">
        <f t="shared" si="428"/>
        <v>0</v>
      </c>
      <c r="CU197" s="409">
        <f t="shared" si="429"/>
        <v>190</v>
      </c>
      <c r="CV197" s="372" t="str">
        <f t="shared" si="430"/>
        <v>24IT3002</v>
      </c>
      <c r="CW197" s="432" t="str">
        <f t="shared" si="431"/>
        <v>KARTHIK V</v>
      </c>
      <c r="CX197" s="433" t="str">
        <f t="shared" si="381"/>
        <v>        </v>
      </c>
      <c r="CY197" s="409">
        <f t="shared" si="432"/>
        <v>0</v>
      </c>
      <c r="CZ197" s="7"/>
      <c r="DA197" s="409" t="str">
        <f t="shared" si="433"/>
        <v>#</v>
      </c>
      <c r="DB197" s="409">
        <f t="shared" si="434"/>
        <v>0</v>
      </c>
      <c r="DC197" s="7"/>
      <c r="DD197" s="7"/>
      <c r="DE197" s="7"/>
    </row>
    <row r="198" ht="24.75" customHeight="1" spans="1:109">
      <c r="A198" s="413">
        <v>191</v>
      </c>
      <c r="B198" s="790" t="s">
        <v>447</v>
      </c>
      <c r="C198" s="791" t="s">
        <v>448</v>
      </c>
      <c r="D198" s="787" t="s">
        <v>41</v>
      </c>
      <c r="E198" s="787" t="s">
        <v>55</v>
      </c>
      <c r="F198" s="575"/>
      <c r="G198" s="792" t="s">
        <v>58</v>
      </c>
      <c r="H198" s="793" t="s">
        <v>72</v>
      </c>
      <c r="I198" s="796" t="s">
        <v>77</v>
      </c>
      <c r="J198" s="793" t="s">
        <v>61</v>
      </c>
      <c r="K198" s="793" t="s">
        <v>69</v>
      </c>
      <c r="L198" s="793" t="s">
        <v>69</v>
      </c>
      <c r="M198" s="793" t="s">
        <v>58</v>
      </c>
      <c r="N198" s="807" t="s">
        <v>59</v>
      </c>
      <c r="O198" s="804">
        <f t="shared" si="361"/>
        <v>0</v>
      </c>
      <c r="P198" s="421"/>
      <c r="Q198" s="423">
        <f t="shared" si="382"/>
        <v>19</v>
      </c>
      <c r="R198" s="794">
        <v>6.81</v>
      </c>
      <c r="S198" s="425"/>
      <c r="T198" s="426"/>
      <c r="U198" s="427"/>
      <c r="V198" s="428" t="s">
        <v>94</v>
      </c>
      <c r="W198" s="429">
        <f t="shared" si="435"/>
        <v>10</v>
      </c>
      <c r="X198" s="429">
        <f t="shared" si="436"/>
        <v>5</v>
      </c>
      <c r="Y198" s="429">
        <f t="shared" si="437"/>
        <v>0</v>
      </c>
      <c r="Z198" s="429">
        <f t="shared" si="438"/>
        <v>8</v>
      </c>
      <c r="AA198" s="429">
        <f t="shared" si="439"/>
        <v>6</v>
      </c>
      <c r="AB198" s="429">
        <f t="shared" si="440"/>
        <v>6</v>
      </c>
      <c r="AC198" s="429">
        <f t="shared" si="441"/>
        <v>10</v>
      </c>
      <c r="AD198" s="429">
        <f t="shared" si="442"/>
        <v>7</v>
      </c>
      <c r="AE198" s="429"/>
      <c r="AF198" s="429"/>
      <c r="AG198" s="430">
        <f t="shared" si="443"/>
        <v>137</v>
      </c>
      <c r="AH198" s="430">
        <f t="shared" si="444"/>
        <v>19</v>
      </c>
      <c r="AI198" s="431">
        <f t="shared" si="383"/>
        <v>7.21052631578947</v>
      </c>
      <c r="AJ198" s="408" t="str">
        <f t="shared" si="445"/>
        <v>F</v>
      </c>
      <c r="AK198" s="408">
        <f t="shared" si="384"/>
        <v>0</v>
      </c>
      <c r="AL198" s="408">
        <f t="shared" si="385"/>
        <v>0</v>
      </c>
      <c r="AM198" s="408">
        <f t="shared" si="386"/>
        <v>0</v>
      </c>
      <c r="AN198" s="408">
        <f t="shared" si="387"/>
        <v>0</v>
      </c>
      <c r="AO198" s="408">
        <f t="shared" si="388"/>
        <v>0</v>
      </c>
      <c r="AP198" s="408">
        <f t="shared" si="389"/>
        <v>0</v>
      </c>
      <c r="AQ198" s="408">
        <f t="shared" si="390"/>
        <v>1</v>
      </c>
      <c r="AR198" s="6"/>
      <c r="AS198" s="408">
        <f t="shared" si="391"/>
        <v>0</v>
      </c>
      <c r="AT198" s="408">
        <f t="shared" si="392"/>
        <v>0</v>
      </c>
      <c r="AU198" s="408">
        <f t="shared" si="393"/>
        <v>0</v>
      </c>
      <c r="AV198" s="408">
        <f t="shared" si="394"/>
        <v>0</v>
      </c>
      <c r="AW198" s="408">
        <f t="shared" si="395"/>
        <v>0</v>
      </c>
      <c r="AX198" s="408">
        <f t="shared" si="396"/>
        <v>0</v>
      </c>
      <c r="AY198" s="408" t="str">
        <f t="shared" si="397"/>
        <v>F</v>
      </c>
      <c r="AZ198" s="409" t="str">
        <f t="shared" si="398"/>
        <v>DM</v>
      </c>
      <c r="BA198" s="409" t="str">
        <f t="shared" si="399"/>
        <v>DMNT</v>
      </c>
      <c r="BB198" s="409" t="str">
        <f t="shared" si="400"/>
        <v>#</v>
      </c>
      <c r="BC198" s="409" t="str">
        <f t="shared" si="401"/>
        <v>#</v>
      </c>
      <c r="BD198" s="409" t="str">
        <f t="shared" si="402"/>
        <v>F</v>
      </c>
      <c r="BE198" s="409" t="str">
        <f t="shared" si="403"/>
        <v>#</v>
      </c>
      <c r="BF198" s="409"/>
      <c r="BG198" s="409" t="str">
        <f t="shared" si="404"/>
        <v>#</v>
      </c>
      <c r="BH198" s="409" t="str">
        <f t="shared" si="405"/>
        <v>#</v>
      </c>
      <c r="BI198" s="409">
        <f t="shared" si="406"/>
        <v>0</v>
      </c>
      <c r="BJ198" s="409" t="str">
        <f t="shared" si="407"/>
        <v>#</v>
      </c>
      <c r="BK198" s="409">
        <f t="shared" si="408"/>
        <v>0</v>
      </c>
      <c r="BL198" s="409" t="str">
        <f t="shared" si="409"/>
        <v>#</v>
      </c>
      <c r="BM198" s="7"/>
      <c r="BN198" s="7"/>
      <c r="BO198" s="7"/>
      <c r="BP198" s="409" t="str">
        <f t="shared" si="410"/>
        <v>#</v>
      </c>
      <c r="BQ198" s="409" t="str">
        <f t="shared" si="411"/>
        <v>#</v>
      </c>
      <c r="BR198" s="409" t="str">
        <f t="shared" si="412"/>
        <v>#</v>
      </c>
      <c r="BS198" s="409" t="str">
        <f t="shared" si="413"/>
        <v>#</v>
      </c>
      <c r="BT198" s="409" t="str">
        <f t="shared" si="414"/>
        <v>#</v>
      </c>
      <c r="BU198" s="409" t="str">
        <f t="shared" si="415"/>
        <v>#</v>
      </c>
      <c r="BV198" s="409" t="str">
        <f t="shared" si="416"/>
        <v>F</v>
      </c>
      <c r="BW198" s="409" t="str">
        <f t="shared" si="417"/>
        <v>#</v>
      </c>
      <c r="BX198" s="409"/>
      <c r="BY198" s="409" t="str">
        <f t="shared" si="418"/>
        <v>#</v>
      </c>
      <c r="BZ198" s="409" t="str">
        <f t="shared" si="419"/>
        <v>#</v>
      </c>
      <c r="CA198" s="409" t="str">
        <f t="shared" si="420"/>
        <v>#</v>
      </c>
      <c r="CB198" s="409" t="str">
        <f t="shared" si="421"/>
        <v>#</v>
      </c>
      <c r="CC198" s="409" t="str">
        <f t="shared" si="422"/>
        <v>#</v>
      </c>
      <c r="CD198" s="409" t="str">
        <f t="shared" si="423"/>
        <v>#</v>
      </c>
      <c r="CE198" s="409">
        <f t="shared" si="424"/>
        <v>0</v>
      </c>
      <c r="CF198" s="409" t="str">
        <f t="shared" si="425"/>
        <v>#</v>
      </c>
      <c r="CG198" s="409">
        <f t="shared" si="426"/>
        <v>0</v>
      </c>
      <c r="CH198" s="409" t="str">
        <f t="shared" si="427"/>
        <v>#</v>
      </c>
      <c r="CI198" s="7"/>
      <c r="CJ198" s="7"/>
      <c r="CK198" s="409" t="str">
        <f t="shared" si="454"/>
        <v> </v>
      </c>
      <c r="CL198" s="409" t="str">
        <f t="shared" si="455"/>
        <v> </v>
      </c>
      <c r="CM198" s="409" t="str">
        <f t="shared" si="456"/>
        <v>DAV,</v>
      </c>
      <c r="CN198" s="409" t="str">
        <f t="shared" si="457"/>
        <v> </v>
      </c>
      <c r="CO198" s="409" t="str">
        <f t="shared" si="458"/>
        <v> </v>
      </c>
      <c r="CP198" s="409" t="str">
        <f t="shared" si="459"/>
        <v> </v>
      </c>
      <c r="CQ198" s="409" t="str">
        <f t="shared" si="460"/>
        <v> </v>
      </c>
      <c r="CR198" s="409" t="str">
        <f t="shared" si="461"/>
        <v> </v>
      </c>
      <c r="CS198" s="409"/>
      <c r="CT198" s="409">
        <f t="shared" si="428"/>
        <v>0</v>
      </c>
      <c r="CU198" s="409">
        <f t="shared" si="429"/>
        <v>191</v>
      </c>
      <c r="CV198" s="372" t="str">
        <f t="shared" si="430"/>
        <v>24IT3003</v>
      </c>
      <c r="CW198" s="432" t="str">
        <f t="shared" si="431"/>
        <v>ELANGO M</v>
      </c>
      <c r="CX198" s="433" t="str">
        <f t="shared" si="381"/>
        <v>  DAV,     </v>
      </c>
      <c r="CY198" s="409">
        <f t="shared" si="432"/>
        <v>0</v>
      </c>
      <c r="CZ198" s="7"/>
      <c r="DA198" s="409" t="str">
        <f t="shared" si="433"/>
        <v>#</v>
      </c>
      <c r="DB198" s="409">
        <f t="shared" si="434"/>
        <v>0</v>
      </c>
      <c r="DC198" s="7"/>
      <c r="DD198" s="7"/>
      <c r="DE198" s="7"/>
    </row>
    <row r="199" ht="24.75" customHeight="1" spans="1:109">
      <c r="A199" s="413">
        <v>192</v>
      </c>
      <c r="B199" s="790" t="s">
        <v>449</v>
      </c>
      <c r="C199" s="791" t="s">
        <v>450</v>
      </c>
      <c r="D199" s="798" t="s">
        <v>41</v>
      </c>
      <c r="E199" s="818" t="s">
        <v>55</v>
      </c>
      <c r="F199" s="576"/>
      <c r="G199" s="792" t="s">
        <v>58</v>
      </c>
      <c r="H199" s="793" t="s">
        <v>69</v>
      </c>
      <c r="I199" s="793" t="s">
        <v>61</v>
      </c>
      <c r="J199" s="793" t="s">
        <v>60</v>
      </c>
      <c r="K199" s="793" t="s">
        <v>61</v>
      </c>
      <c r="L199" s="793" t="s">
        <v>61</v>
      </c>
      <c r="M199" s="793" t="s">
        <v>58</v>
      </c>
      <c r="N199" s="807" t="s">
        <v>61</v>
      </c>
      <c r="O199" s="804">
        <f t="shared" si="361"/>
        <v>0</v>
      </c>
      <c r="P199" s="421"/>
      <c r="Q199" s="423">
        <f t="shared" si="382"/>
        <v>23</v>
      </c>
      <c r="R199" s="794">
        <v>8.08</v>
      </c>
      <c r="S199" s="425"/>
      <c r="T199" s="426"/>
      <c r="U199" s="427"/>
      <c r="V199" s="428" t="s">
        <v>62</v>
      </c>
      <c r="W199" s="429">
        <f t="shared" si="435"/>
        <v>10</v>
      </c>
      <c r="X199" s="429">
        <f t="shared" si="436"/>
        <v>6</v>
      </c>
      <c r="Y199" s="429">
        <f t="shared" si="437"/>
        <v>8</v>
      </c>
      <c r="Z199" s="429">
        <f t="shared" si="438"/>
        <v>9</v>
      </c>
      <c r="AA199" s="429">
        <f t="shared" si="439"/>
        <v>8</v>
      </c>
      <c r="AB199" s="429">
        <f t="shared" si="440"/>
        <v>8</v>
      </c>
      <c r="AC199" s="429">
        <f t="shared" si="441"/>
        <v>10</v>
      </c>
      <c r="AD199" s="429">
        <f t="shared" si="442"/>
        <v>8</v>
      </c>
      <c r="AE199" s="429"/>
      <c r="AF199" s="429"/>
      <c r="AG199" s="430">
        <f t="shared" si="443"/>
        <v>188</v>
      </c>
      <c r="AH199" s="430">
        <f t="shared" si="444"/>
        <v>23</v>
      </c>
      <c r="AI199" s="431">
        <f t="shared" si="383"/>
        <v>8.17391304347826</v>
      </c>
      <c r="AJ199" s="408" t="str">
        <f t="shared" si="445"/>
        <v>P</v>
      </c>
      <c r="AK199" s="408">
        <f t="shared" si="384"/>
        <v>0</v>
      </c>
      <c r="AL199" s="408">
        <f t="shared" si="385"/>
        <v>0</v>
      </c>
      <c r="AM199" s="408">
        <f t="shared" si="386"/>
        <v>0</v>
      </c>
      <c r="AN199" s="408">
        <f t="shared" si="387"/>
        <v>0</v>
      </c>
      <c r="AO199" s="408">
        <f t="shared" si="388"/>
        <v>0</v>
      </c>
      <c r="AP199" s="408">
        <f t="shared" si="389"/>
        <v>0</v>
      </c>
      <c r="AQ199" s="408">
        <f t="shared" si="390"/>
        <v>1</v>
      </c>
      <c r="AR199" s="6"/>
      <c r="AS199" s="408">
        <f t="shared" si="391"/>
        <v>0</v>
      </c>
      <c r="AT199" s="408">
        <f t="shared" si="392"/>
        <v>0</v>
      </c>
      <c r="AU199" s="408">
        <f t="shared" si="393"/>
        <v>0</v>
      </c>
      <c r="AV199" s="408">
        <f t="shared" si="394"/>
        <v>0</v>
      </c>
      <c r="AW199" s="408">
        <f t="shared" si="395"/>
        <v>0</v>
      </c>
      <c r="AX199" s="408">
        <f t="shared" si="396"/>
        <v>0</v>
      </c>
      <c r="AY199" s="408" t="str">
        <f t="shared" si="397"/>
        <v>P</v>
      </c>
      <c r="AZ199" s="409" t="str">
        <f t="shared" si="398"/>
        <v>DM</v>
      </c>
      <c r="BA199" s="409" t="str">
        <f t="shared" si="399"/>
        <v>DMT</v>
      </c>
      <c r="BB199" s="409" t="str">
        <f t="shared" si="400"/>
        <v>#</v>
      </c>
      <c r="BC199" s="409" t="str">
        <f t="shared" si="401"/>
        <v>#</v>
      </c>
      <c r="BD199" s="409" t="str">
        <f t="shared" si="402"/>
        <v>P</v>
      </c>
      <c r="BE199" s="409" t="str">
        <f t="shared" si="403"/>
        <v>#</v>
      </c>
      <c r="BF199" s="409"/>
      <c r="BG199" s="409" t="str">
        <f t="shared" si="404"/>
        <v>#</v>
      </c>
      <c r="BH199" s="409" t="str">
        <f t="shared" si="405"/>
        <v>#</v>
      </c>
      <c r="BI199" s="409">
        <f t="shared" si="406"/>
        <v>0</v>
      </c>
      <c r="BJ199" s="409" t="str">
        <f t="shared" si="407"/>
        <v>#</v>
      </c>
      <c r="BK199" s="409">
        <f t="shared" si="408"/>
        <v>0</v>
      </c>
      <c r="BL199" s="409" t="str">
        <f t="shared" si="409"/>
        <v>#</v>
      </c>
      <c r="BM199" s="7"/>
      <c r="BN199" s="7"/>
      <c r="BO199" s="7"/>
      <c r="BP199" s="409" t="str">
        <f t="shared" si="410"/>
        <v>#</v>
      </c>
      <c r="BQ199" s="409" t="str">
        <f t="shared" si="411"/>
        <v>#</v>
      </c>
      <c r="BR199" s="409" t="str">
        <f t="shared" si="412"/>
        <v>P</v>
      </c>
      <c r="BS199" s="409" t="str">
        <f t="shared" si="413"/>
        <v>#</v>
      </c>
      <c r="BT199" s="409" t="str">
        <f t="shared" si="414"/>
        <v>#</v>
      </c>
      <c r="BU199" s="409" t="str">
        <f t="shared" si="415"/>
        <v>#</v>
      </c>
      <c r="BV199" s="409" t="str">
        <f t="shared" si="416"/>
        <v>#</v>
      </c>
      <c r="BW199" s="409" t="str">
        <f t="shared" si="417"/>
        <v>#</v>
      </c>
      <c r="BX199" s="409"/>
      <c r="BY199" s="409" t="str">
        <f t="shared" si="418"/>
        <v>#</v>
      </c>
      <c r="BZ199" s="409" t="str">
        <f t="shared" si="419"/>
        <v>#</v>
      </c>
      <c r="CA199" s="409">
        <f t="shared" si="420"/>
        <v>0</v>
      </c>
      <c r="CB199" s="409" t="str">
        <f t="shared" si="421"/>
        <v>#</v>
      </c>
      <c r="CC199" s="409" t="str">
        <f t="shared" si="422"/>
        <v>#</v>
      </c>
      <c r="CD199" s="409" t="str">
        <f t="shared" si="423"/>
        <v>#</v>
      </c>
      <c r="CE199" s="409" t="str">
        <f t="shared" si="424"/>
        <v>#</v>
      </c>
      <c r="CF199" s="409" t="str">
        <f t="shared" si="425"/>
        <v>#</v>
      </c>
      <c r="CG199" s="409">
        <f t="shared" si="426"/>
        <v>0</v>
      </c>
      <c r="CH199" s="409" t="str">
        <f t="shared" si="427"/>
        <v>#</v>
      </c>
      <c r="CI199" s="7"/>
      <c r="CJ199" s="7"/>
      <c r="CK199" s="409" t="str">
        <f t="shared" si="454"/>
        <v> </v>
      </c>
      <c r="CL199" s="409" t="str">
        <f t="shared" si="455"/>
        <v> </v>
      </c>
      <c r="CM199" s="409" t="str">
        <f t="shared" si="456"/>
        <v> </v>
      </c>
      <c r="CN199" s="409" t="str">
        <f t="shared" si="457"/>
        <v> </v>
      </c>
      <c r="CO199" s="409" t="str">
        <f t="shared" si="458"/>
        <v> </v>
      </c>
      <c r="CP199" s="409" t="str">
        <f t="shared" si="459"/>
        <v> </v>
      </c>
      <c r="CQ199" s="409" t="str">
        <f t="shared" si="460"/>
        <v> </v>
      </c>
      <c r="CR199" s="409" t="str">
        <f t="shared" si="461"/>
        <v> </v>
      </c>
      <c r="CS199" s="409"/>
      <c r="CT199" s="409">
        <f t="shared" si="428"/>
        <v>0</v>
      </c>
      <c r="CU199" s="409">
        <f t="shared" si="429"/>
        <v>192</v>
      </c>
      <c r="CV199" s="372" t="str">
        <f t="shared" si="430"/>
        <v>24IT3004</v>
      </c>
      <c r="CW199" s="432" t="str">
        <f t="shared" si="431"/>
        <v>SRIVATSAN S</v>
      </c>
      <c r="CX199" s="433" t="str">
        <f t="shared" si="381"/>
        <v>        </v>
      </c>
      <c r="CY199" s="409">
        <f t="shared" si="432"/>
        <v>0</v>
      </c>
      <c r="CZ199" s="7"/>
      <c r="DA199" s="409" t="str">
        <f t="shared" si="433"/>
        <v>#</v>
      </c>
      <c r="DB199" s="409">
        <f t="shared" si="434"/>
        <v>0</v>
      </c>
      <c r="DC199" s="7"/>
      <c r="DD199" s="7"/>
      <c r="DE199" s="7"/>
    </row>
    <row r="200" ht="24.75" customHeight="1" spans="1:109">
      <c r="A200" s="413">
        <v>193</v>
      </c>
      <c r="B200" s="790" t="s">
        <v>451</v>
      </c>
      <c r="C200" s="791" t="s">
        <v>452</v>
      </c>
      <c r="D200" s="799" t="s">
        <v>41</v>
      </c>
      <c r="E200" s="799" t="s">
        <v>55</v>
      </c>
      <c r="F200" s="820"/>
      <c r="G200" s="792" t="s">
        <v>58</v>
      </c>
      <c r="H200" s="793" t="s">
        <v>69</v>
      </c>
      <c r="I200" s="793" t="s">
        <v>59</v>
      </c>
      <c r="J200" s="793" t="s">
        <v>60</v>
      </c>
      <c r="K200" s="793" t="s">
        <v>59</v>
      </c>
      <c r="L200" s="793" t="s">
        <v>59</v>
      </c>
      <c r="M200" s="793" t="s">
        <v>58</v>
      </c>
      <c r="N200" s="807" t="s">
        <v>61</v>
      </c>
      <c r="O200" s="804">
        <f t="shared" si="361"/>
        <v>0</v>
      </c>
      <c r="P200" s="804"/>
      <c r="Q200" s="821">
        <f t="shared" si="382"/>
        <v>23</v>
      </c>
      <c r="R200" s="794">
        <v>7.6</v>
      </c>
      <c r="S200" s="425"/>
      <c r="T200" s="426"/>
      <c r="U200" s="427"/>
      <c r="V200" s="428" t="s">
        <v>62</v>
      </c>
      <c r="W200" s="429">
        <f t="shared" si="435"/>
        <v>10</v>
      </c>
      <c r="X200" s="429">
        <f t="shared" si="436"/>
        <v>6</v>
      </c>
      <c r="Y200" s="429">
        <f t="shared" si="437"/>
        <v>7</v>
      </c>
      <c r="Z200" s="429">
        <f t="shared" si="438"/>
        <v>9</v>
      </c>
      <c r="AA200" s="429">
        <f t="shared" si="439"/>
        <v>7</v>
      </c>
      <c r="AB200" s="429">
        <f t="shared" si="440"/>
        <v>7</v>
      </c>
      <c r="AC200" s="429">
        <f t="shared" si="441"/>
        <v>10</v>
      </c>
      <c r="AD200" s="429">
        <f t="shared" si="442"/>
        <v>8</v>
      </c>
      <c r="AE200" s="429"/>
      <c r="AF200" s="429"/>
      <c r="AG200" s="430">
        <f t="shared" si="443"/>
        <v>180</v>
      </c>
      <c r="AH200" s="430">
        <f t="shared" si="444"/>
        <v>23</v>
      </c>
      <c r="AI200" s="431">
        <f t="shared" si="383"/>
        <v>7.82608695652174</v>
      </c>
      <c r="AJ200" s="408" t="str">
        <f t="shared" si="445"/>
        <v>P</v>
      </c>
      <c r="AK200" s="408">
        <f t="shared" si="384"/>
        <v>0</v>
      </c>
      <c r="AL200" s="408">
        <f t="shared" si="385"/>
        <v>0</v>
      </c>
      <c r="AM200" s="408">
        <f t="shared" si="386"/>
        <v>0</v>
      </c>
      <c r="AN200" s="408">
        <f t="shared" si="387"/>
        <v>0</v>
      </c>
      <c r="AO200" s="408">
        <f t="shared" si="388"/>
        <v>0</v>
      </c>
      <c r="AP200" s="408">
        <f t="shared" si="389"/>
        <v>0</v>
      </c>
      <c r="AQ200" s="408">
        <f t="shared" si="390"/>
        <v>1</v>
      </c>
      <c r="AR200" s="6"/>
      <c r="AS200" s="408">
        <f t="shared" si="391"/>
        <v>0</v>
      </c>
      <c r="AT200" s="408">
        <f t="shared" si="392"/>
        <v>0</v>
      </c>
      <c r="AU200" s="408">
        <f t="shared" si="393"/>
        <v>0</v>
      </c>
      <c r="AV200" s="408">
        <f t="shared" si="394"/>
        <v>0</v>
      </c>
      <c r="AW200" s="408">
        <f t="shared" si="395"/>
        <v>0</v>
      </c>
      <c r="AX200" s="408">
        <f t="shared" si="396"/>
        <v>0</v>
      </c>
      <c r="AY200" s="408" t="str">
        <f t="shared" si="397"/>
        <v>P</v>
      </c>
      <c r="AZ200" s="409" t="str">
        <f t="shared" si="398"/>
        <v>DM</v>
      </c>
      <c r="BA200" s="409" t="str">
        <f t="shared" si="399"/>
        <v>DMT</v>
      </c>
      <c r="BB200" s="409" t="str">
        <f t="shared" si="400"/>
        <v>#</v>
      </c>
      <c r="BC200" s="409" t="str">
        <f t="shared" si="401"/>
        <v>#</v>
      </c>
      <c r="BD200" s="409" t="str">
        <f t="shared" si="402"/>
        <v>P</v>
      </c>
      <c r="BE200" s="409" t="str">
        <f t="shared" si="403"/>
        <v>#</v>
      </c>
      <c r="BF200" s="409"/>
      <c r="BG200" s="409" t="str">
        <f t="shared" si="404"/>
        <v>#</v>
      </c>
      <c r="BH200" s="409" t="str">
        <f t="shared" si="405"/>
        <v>#</v>
      </c>
      <c r="BI200" s="409">
        <f t="shared" si="406"/>
        <v>0</v>
      </c>
      <c r="BJ200" s="409" t="str">
        <f t="shared" si="407"/>
        <v>#</v>
      </c>
      <c r="BK200" s="409">
        <f t="shared" si="408"/>
        <v>0</v>
      </c>
      <c r="BL200" s="409" t="str">
        <f t="shared" si="409"/>
        <v>#</v>
      </c>
      <c r="BM200" s="7"/>
      <c r="BN200" s="7"/>
      <c r="BO200" s="7"/>
      <c r="BP200" s="409" t="str">
        <f t="shared" si="410"/>
        <v>#</v>
      </c>
      <c r="BQ200" s="409" t="str">
        <f t="shared" si="411"/>
        <v>#</v>
      </c>
      <c r="BR200" s="409" t="str">
        <f t="shared" si="412"/>
        <v>P</v>
      </c>
      <c r="BS200" s="409" t="str">
        <f t="shared" si="413"/>
        <v>#</v>
      </c>
      <c r="BT200" s="409" t="str">
        <f t="shared" si="414"/>
        <v>#</v>
      </c>
      <c r="BU200" s="409" t="str">
        <f t="shared" si="415"/>
        <v>#</v>
      </c>
      <c r="BV200" s="409" t="str">
        <f t="shared" si="416"/>
        <v>#</v>
      </c>
      <c r="BW200" s="409" t="str">
        <f t="shared" si="417"/>
        <v>#</v>
      </c>
      <c r="BX200" s="409"/>
      <c r="BY200" s="409" t="str">
        <f t="shared" si="418"/>
        <v>#</v>
      </c>
      <c r="BZ200" s="409" t="str">
        <f t="shared" si="419"/>
        <v>#</v>
      </c>
      <c r="CA200" s="409">
        <f t="shared" si="420"/>
        <v>0</v>
      </c>
      <c r="CB200" s="409" t="str">
        <f t="shared" si="421"/>
        <v>#</v>
      </c>
      <c r="CC200" s="409" t="str">
        <f t="shared" si="422"/>
        <v>#</v>
      </c>
      <c r="CD200" s="409" t="str">
        <f t="shared" si="423"/>
        <v>#</v>
      </c>
      <c r="CE200" s="409" t="str">
        <f t="shared" si="424"/>
        <v>#</v>
      </c>
      <c r="CF200" s="409" t="str">
        <f t="shared" si="425"/>
        <v>#</v>
      </c>
      <c r="CG200" s="409">
        <f t="shared" si="426"/>
        <v>0</v>
      </c>
      <c r="CH200" s="409" t="str">
        <f t="shared" si="427"/>
        <v>#</v>
      </c>
      <c r="CI200" s="7"/>
      <c r="CJ200" s="7"/>
      <c r="CK200" s="409" t="str">
        <f t="shared" si="454"/>
        <v> </v>
      </c>
      <c r="CL200" s="409" t="str">
        <f t="shared" si="455"/>
        <v> </v>
      </c>
      <c r="CM200" s="409" t="str">
        <f t="shared" si="456"/>
        <v> </v>
      </c>
      <c r="CN200" s="409" t="str">
        <f t="shared" si="457"/>
        <v> </v>
      </c>
      <c r="CO200" s="409" t="str">
        <f t="shared" si="458"/>
        <v> </v>
      </c>
      <c r="CP200" s="409" t="str">
        <f t="shared" si="459"/>
        <v> </v>
      </c>
      <c r="CQ200" s="409" t="str">
        <f t="shared" si="460"/>
        <v> </v>
      </c>
      <c r="CR200" s="409" t="str">
        <f t="shared" si="461"/>
        <v> </v>
      </c>
      <c r="CS200" s="409"/>
      <c r="CT200" s="409">
        <f t="shared" si="428"/>
        <v>0</v>
      </c>
      <c r="CU200" s="409">
        <f t="shared" si="429"/>
        <v>193</v>
      </c>
      <c r="CV200" s="372" t="str">
        <f t="shared" si="430"/>
        <v>24IT3005</v>
      </c>
      <c r="CW200" s="432" t="str">
        <f t="shared" si="431"/>
        <v>VIKRAM K</v>
      </c>
      <c r="CX200" s="433" t="str">
        <f t="shared" si="381"/>
        <v>        </v>
      </c>
      <c r="CY200" s="409">
        <f t="shared" si="432"/>
        <v>0</v>
      </c>
      <c r="CZ200" s="7"/>
      <c r="DA200" s="409" t="str">
        <f t="shared" si="433"/>
        <v>#</v>
      </c>
      <c r="DB200" s="409">
        <f t="shared" si="434"/>
        <v>0</v>
      </c>
      <c r="DC200" s="7"/>
      <c r="DD200" s="7"/>
      <c r="DE200" s="7"/>
    </row>
    <row r="201" ht="24.75" customHeight="1" spans="1:109">
      <c r="A201" s="822">
        <v>194</v>
      </c>
      <c r="B201" s="790" t="s">
        <v>453</v>
      </c>
      <c r="C201" s="823" t="s">
        <v>454</v>
      </c>
      <c r="D201" s="787" t="s">
        <v>42</v>
      </c>
      <c r="E201" s="824" t="s">
        <v>55</v>
      </c>
      <c r="F201" s="825"/>
      <c r="G201" s="792" t="s">
        <v>58</v>
      </c>
      <c r="H201" s="793" t="s">
        <v>72</v>
      </c>
      <c r="I201" s="793" t="s">
        <v>59</v>
      </c>
      <c r="J201" s="793" t="s">
        <v>60</v>
      </c>
      <c r="K201" s="796" t="s">
        <v>77</v>
      </c>
      <c r="L201" s="793" t="s">
        <v>59</v>
      </c>
      <c r="M201" s="793" t="s">
        <v>58</v>
      </c>
      <c r="N201" s="807" t="s">
        <v>59</v>
      </c>
      <c r="O201" s="804">
        <f t="shared" ref="O201" si="462">COUNTIF(G201:N201,"U")+COUNTIF(G201:N201,"UA")+COUNTIF(G201:N201,"WH")</f>
        <v>0</v>
      </c>
      <c r="P201" s="826"/>
      <c r="Q201" s="827"/>
      <c r="R201" s="794">
        <v>7.38</v>
      </c>
      <c r="S201" s="828"/>
      <c r="T201" s="426"/>
      <c r="U201" s="829"/>
      <c r="V201" s="830"/>
      <c r="W201" s="547"/>
      <c r="X201" s="547"/>
      <c r="Y201" s="547"/>
      <c r="Z201" s="547"/>
      <c r="AA201" s="547"/>
      <c r="AB201" s="547"/>
      <c r="AC201" s="547"/>
      <c r="AD201" s="547"/>
      <c r="AE201" s="547"/>
      <c r="AF201" s="547"/>
      <c r="AG201" s="831"/>
      <c r="AH201" s="831"/>
      <c r="AI201" s="832"/>
      <c r="AJ201" s="452"/>
      <c r="AK201" s="407"/>
      <c r="AL201" s="408"/>
      <c r="AM201" s="408"/>
      <c r="AN201" s="408"/>
      <c r="AO201" s="408"/>
      <c r="AP201" s="408"/>
      <c r="AQ201" s="408"/>
      <c r="AR201" s="6"/>
      <c r="AS201" s="408"/>
      <c r="AT201" s="408"/>
      <c r="AU201" s="408"/>
      <c r="AV201" s="408"/>
      <c r="AW201" s="408"/>
      <c r="AX201" s="408"/>
      <c r="AY201" s="408"/>
      <c r="AZ201" s="455"/>
      <c r="BA201" s="830"/>
      <c r="BB201" s="409"/>
      <c r="BC201" s="409"/>
      <c r="BD201" s="409"/>
      <c r="BE201" s="409"/>
      <c r="BF201" s="409"/>
      <c r="BG201" s="409"/>
      <c r="BH201" s="409"/>
      <c r="BI201" s="409"/>
      <c r="BJ201" s="409"/>
      <c r="BK201" s="409"/>
      <c r="BL201" s="409"/>
      <c r="BM201" s="7"/>
      <c r="BN201" s="7"/>
      <c r="BO201" s="7"/>
      <c r="BP201" s="409"/>
      <c r="BQ201" s="409"/>
      <c r="BR201" s="409"/>
      <c r="BS201" s="409"/>
      <c r="BT201" s="409"/>
      <c r="BU201" s="409"/>
      <c r="BV201" s="409"/>
      <c r="BW201" s="409"/>
      <c r="BX201" s="409"/>
      <c r="BY201" s="409"/>
      <c r="BZ201" s="409"/>
      <c r="CA201" s="409"/>
      <c r="CB201" s="409"/>
      <c r="CC201" s="409"/>
      <c r="CD201" s="409"/>
      <c r="CE201" s="409"/>
      <c r="CF201" s="409"/>
      <c r="CG201" s="409"/>
      <c r="CH201" s="409"/>
      <c r="CI201" s="7"/>
      <c r="CJ201" s="7"/>
      <c r="CK201" s="409"/>
      <c r="CL201" s="409"/>
      <c r="CM201" s="409"/>
      <c r="CN201" s="409"/>
      <c r="CO201" s="409"/>
      <c r="CP201" s="409"/>
      <c r="CQ201" s="409"/>
      <c r="CR201" s="409"/>
      <c r="CS201" s="409"/>
      <c r="CT201" s="830"/>
      <c r="CU201" s="830">
        <f t="shared" si="429"/>
        <v>194</v>
      </c>
      <c r="CV201" s="833"/>
      <c r="CW201" s="834"/>
      <c r="CX201" s="835"/>
      <c r="CY201" s="830"/>
      <c r="CZ201" s="7"/>
      <c r="DA201" s="409"/>
      <c r="DB201" s="409"/>
      <c r="DC201" s="7"/>
      <c r="DD201" s="7"/>
      <c r="DE201" s="7"/>
    </row>
    <row r="202" ht="24.75" customHeight="1" spans="1:109">
      <c r="A202" s="444" t="s">
        <v>455</v>
      </c>
      <c r="B202" s="79"/>
      <c r="C202" s="79"/>
      <c r="D202" s="79"/>
      <c r="E202" s="79"/>
      <c r="F202" s="836"/>
      <c r="G202" s="837">
        <f t="shared" ref="G202:N202" si="463">COUNTIF(G9:G201,"UA")+COUNTIF(G9:G201,"WH1")</f>
        <v>0</v>
      </c>
      <c r="H202" s="837">
        <f t="shared" si="463"/>
        <v>0</v>
      </c>
      <c r="I202" s="837">
        <f t="shared" si="463"/>
        <v>0</v>
      </c>
      <c r="J202" s="837">
        <f t="shared" si="463"/>
        <v>0</v>
      </c>
      <c r="K202" s="837">
        <f t="shared" si="463"/>
        <v>0</v>
      </c>
      <c r="L202" s="837">
        <f t="shared" si="463"/>
        <v>0</v>
      </c>
      <c r="M202" s="837">
        <f t="shared" si="463"/>
        <v>0</v>
      </c>
      <c r="N202" s="837">
        <f t="shared" si="463"/>
        <v>0</v>
      </c>
      <c r="O202" s="838">
        <f>COUNTIF(O8:O201,0)</f>
        <v>194</v>
      </c>
      <c r="P202" s="838">
        <f>COUNTIF(P8:P201,0)</f>
        <v>0</v>
      </c>
      <c r="Q202" s="839">
        <f>(O202/O209)</f>
        <v>1</v>
      </c>
      <c r="R202" s="449" t="s">
        <v>456</v>
      </c>
      <c r="S202" s="840"/>
      <c r="T202" s="841"/>
      <c r="U202" s="841"/>
      <c r="V202" s="7"/>
      <c r="W202" s="7"/>
      <c r="X202" s="7"/>
      <c r="Y202" s="7"/>
      <c r="Z202" s="7"/>
      <c r="AA202" s="7"/>
      <c r="AB202" s="7"/>
      <c r="AC202" s="7"/>
      <c r="AD202" s="7"/>
      <c r="AE202" s="6"/>
      <c r="AF202" s="6"/>
      <c r="AG202" s="7"/>
      <c r="AH202" s="7"/>
      <c r="AI202" s="373"/>
      <c r="AJ202" s="168"/>
      <c r="AK202" s="453">
        <f t="shared" ref="AK202:AQ202" si="464">SUM(AK8:AK200)</f>
        <v>0</v>
      </c>
      <c r="AL202" s="454">
        <f t="shared" si="464"/>
        <v>0</v>
      </c>
      <c r="AM202" s="454">
        <f t="shared" si="464"/>
        <v>0</v>
      </c>
      <c r="AN202" s="454">
        <f t="shared" si="464"/>
        <v>0</v>
      </c>
      <c r="AO202" s="454">
        <f t="shared" si="464"/>
        <v>0</v>
      </c>
      <c r="AP202" s="454">
        <f t="shared" si="464"/>
        <v>0</v>
      </c>
      <c r="AQ202" s="454">
        <f t="shared" si="464"/>
        <v>193</v>
      </c>
      <c r="AR202" s="454">
        <f>SUM(AK202:AQ202)</f>
        <v>193</v>
      </c>
      <c r="AS202" s="454">
        <f t="shared" ref="AS202:AY202" si="465">COUNTIF(AS8:AS200,"P")</f>
        <v>0</v>
      </c>
      <c r="AT202" s="454">
        <f t="shared" si="465"/>
        <v>0</v>
      </c>
      <c r="AU202" s="454">
        <f t="shared" si="465"/>
        <v>0</v>
      </c>
      <c r="AV202" s="454">
        <f t="shared" si="465"/>
        <v>0</v>
      </c>
      <c r="AW202" s="454">
        <f t="shared" si="465"/>
        <v>0</v>
      </c>
      <c r="AX202" s="454">
        <f t="shared" si="465"/>
        <v>0</v>
      </c>
      <c r="AY202" s="454">
        <f t="shared" si="465"/>
        <v>171</v>
      </c>
      <c r="AZ202" s="455">
        <f>SUM(AS202:AY202)</f>
        <v>171</v>
      </c>
      <c r="BA202" s="842"/>
      <c r="BB202" s="454">
        <f>COUNTIF(BB8:BB200,"P")</f>
        <v>41</v>
      </c>
      <c r="BC202" s="454">
        <f>COUNTIF(BC8:BC200,"P")</f>
        <v>32</v>
      </c>
      <c r="BD202" s="454">
        <f>COUNTIF(BD8:BD200,"P")</f>
        <v>57</v>
      </c>
      <c r="BE202" s="454">
        <f>COUNTIF(BE8:BE200,"P")</f>
        <v>36</v>
      </c>
      <c r="BF202" s="457" t="s">
        <v>457</v>
      </c>
      <c r="BG202" s="458">
        <f t="shared" ref="BG202:BL202" si="466">COUNTIF(BG8:BG200,0)</f>
        <v>51</v>
      </c>
      <c r="BH202" s="458">
        <f t="shared" si="466"/>
        <v>32</v>
      </c>
      <c r="BI202" s="458">
        <f t="shared" si="466"/>
        <v>68</v>
      </c>
      <c r="BJ202" s="458">
        <f t="shared" si="466"/>
        <v>37</v>
      </c>
      <c r="BK202" s="458">
        <f t="shared" si="466"/>
        <v>119</v>
      </c>
      <c r="BL202" s="458">
        <f t="shared" si="466"/>
        <v>69</v>
      </c>
      <c r="BM202" s="372">
        <f t="shared" ref="BM202:BM209" si="467">SUM(BG202:BJ202)</f>
        <v>188</v>
      </c>
      <c r="BN202" s="372">
        <f t="shared" ref="BN202:BN209" si="468">BK202+BL202</f>
        <v>188</v>
      </c>
      <c r="BO202" s="842"/>
      <c r="BP202" s="454">
        <f t="shared" ref="BP202:BW202" si="469">COUNTIF(BP8:BP200,"P")</f>
        <v>41</v>
      </c>
      <c r="BQ202" s="454">
        <f t="shared" si="469"/>
        <v>31</v>
      </c>
      <c r="BR202" s="454">
        <f t="shared" si="469"/>
        <v>56</v>
      </c>
      <c r="BS202" s="454">
        <f t="shared" si="469"/>
        <v>36</v>
      </c>
      <c r="BT202" s="454">
        <f t="shared" si="469"/>
        <v>0</v>
      </c>
      <c r="BU202" s="454">
        <f t="shared" si="469"/>
        <v>1</v>
      </c>
      <c r="BV202" s="454">
        <f t="shared" si="469"/>
        <v>1</v>
      </c>
      <c r="BW202" s="454">
        <f t="shared" si="469"/>
        <v>0</v>
      </c>
      <c r="BX202" s="457" t="s">
        <v>457</v>
      </c>
      <c r="BY202" s="458">
        <f t="shared" ref="BY202:CH202" si="470">COUNTIF(BY8:BY200,0)</f>
        <v>51</v>
      </c>
      <c r="BZ202" s="458">
        <f t="shared" si="470"/>
        <v>31</v>
      </c>
      <c r="CA202" s="458">
        <f t="shared" si="470"/>
        <v>66</v>
      </c>
      <c r="CB202" s="458">
        <f t="shared" si="470"/>
        <v>37</v>
      </c>
      <c r="CC202" s="458">
        <f t="shared" si="470"/>
        <v>0</v>
      </c>
      <c r="CD202" s="458">
        <f t="shared" si="470"/>
        <v>1</v>
      </c>
      <c r="CE202" s="458">
        <f t="shared" si="470"/>
        <v>2</v>
      </c>
      <c r="CF202" s="458">
        <f t="shared" si="470"/>
        <v>0</v>
      </c>
      <c r="CG202" s="458">
        <f t="shared" si="470"/>
        <v>119</v>
      </c>
      <c r="CH202" s="458">
        <f t="shared" si="470"/>
        <v>69</v>
      </c>
      <c r="CI202" s="459">
        <f t="shared" ref="CI202:CI209" si="471">SUM(BY202:CF202)</f>
        <v>188</v>
      </c>
      <c r="CJ202" s="372">
        <f t="shared" ref="CJ202:CJ209" si="472">CG202+CH202</f>
        <v>188</v>
      </c>
      <c r="CK202" s="409" t="str">
        <f>IF(W202=0,"POC,"," ")</f>
        <v>POC,</v>
      </c>
      <c r="CL202" s="409" t="str">
        <f>IF(X202=0,"DAV,"," ")</f>
        <v>DAV,</v>
      </c>
      <c r="CM202" s="409" t="str">
        <f>IF(Y202=0,"EP,"," ")</f>
        <v>EP,</v>
      </c>
      <c r="CN202" s="409" t="str">
        <f>IF(Z202=0,"MAD,"," ")</f>
        <v>MAD,</v>
      </c>
      <c r="CO202" s="409" t="str">
        <f>IF(AB202=0,"UIUX,"," ")</f>
        <v>UIUX,</v>
      </c>
      <c r="CP202" s="409" t="str">
        <f>IF(AC202=0,"DEV,"," ")</f>
        <v>DEV,</v>
      </c>
      <c r="CQ202" s="409"/>
      <c r="CR202" s="409"/>
      <c r="CS202" s="409"/>
      <c r="CT202" s="7"/>
      <c r="CU202" s="7"/>
      <c r="CV202" s="7"/>
      <c r="CW202" s="7"/>
      <c r="CX202" s="7"/>
      <c r="CY202" s="7"/>
      <c r="CZ202" s="460" t="s">
        <v>457</v>
      </c>
      <c r="DA202" s="461">
        <f>COUNTIF($DA$8:$DA$200,0)</f>
        <v>84</v>
      </c>
      <c r="DB202" s="461">
        <f>COUNTIF($DB$8:$DB$200,0)</f>
        <v>109</v>
      </c>
      <c r="DC202" s="7"/>
      <c r="DD202" s="7"/>
      <c r="DE202" s="7"/>
    </row>
    <row r="203" ht="24.75" customHeight="1" spans="1:109">
      <c r="A203" s="444" t="s">
        <v>458</v>
      </c>
      <c r="B203" s="4"/>
      <c r="C203" s="4"/>
      <c r="D203" s="4"/>
      <c r="E203" s="4"/>
      <c r="F203" s="445"/>
      <c r="G203" s="843">
        <f t="shared" ref="G203:N203" si="473">COUNTIF(G9:G201,"U")+COUNTIF(G9:G201,"RA")</f>
        <v>1</v>
      </c>
      <c r="H203" s="843">
        <f t="shared" si="473"/>
        <v>0</v>
      </c>
      <c r="I203" s="843">
        <f t="shared" si="473"/>
        <v>1</v>
      </c>
      <c r="J203" s="843">
        <f t="shared" si="473"/>
        <v>5</v>
      </c>
      <c r="K203" s="843">
        <f t="shared" si="473"/>
        <v>3</v>
      </c>
      <c r="L203" s="843">
        <f t="shared" si="473"/>
        <v>1</v>
      </c>
      <c r="M203" s="843">
        <f t="shared" si="473"/>
        <v>1</v>
      </c>
      <c r="N203" s="843">
        <f t="shared" si="473"/>
        <v>13</v>
      </c>
      <c r="O203" s="463">
        <f>COUNTIF(O8:O202,1)</f>
        <v>0</v>
      </c>
      <c r="P203" s="463">
        <f>COUNTIF(P8:P201,1)</f>
        <v>0</v>
      </c>
      <c r="Q203" s="448">
        <f>(O203/O209)</f>
        <v>0</v>
      </c>
      <c r="R203" s="464" t="s">
        <v>459</v>
      </c>
      <c r="S203" s="840"/>
      <c r="T203" s="841"/>
      <c r="U203" s="841"/>
      <c r="V203" s="7"/>
      <c r="W203" s="7"/>
      <c r="X203" s="7"/>
      <c r="Y203" s="7"/>
      <c r="Z203" s="7"/>
      <c r="AA203" s="7"/>
      <c r="AB203" s="7"/>
      <c r="AC203" s="7"/>
      <c r="AD203" s="7"/>
      <c r="AE203" s="6"/>
      <c r="AF203" s="6"/>
      <c r="AG203" s="7"/>
      <c r="AH203" s="7"/>
      <c r="AI203" s="169"/>
      <c r="AJ203" s="168"/>
      <c r="AK203" s="465">
        <v>180</v>
      </c>
      <c r="AL203" s="466">
        <v>160</v>
      </c>
      <c r="AM203" s="466">
        <v>140</v>
      </c>
      <c r="AN203" s="466">
        <v>120</v>
      </c>
      <c r="AO203" s="466">
        <v>110</v>
      </c>
      <c r="AP203" s="466">
        <v>100</v>
      </c>
      <c r="AQ203" s="466" t="s">
        <v>37</v>
      </c>
      <c r="AR203" s="6"/>
      <c r="AS203" s="467">
        <v>180</v>
      </c>
      <c r="AT203" s="467">
        <v>160</v>
      </c>
      <c r="AU203" s="467">
        <v>140</v>
      </c>
      <c r="AV203" s="467">
        <v>120</v>
      </c>
      <c r="AW203" s="467">
        <v>110</v>
      </c>
      <c r="AX203" s="467">
        <v>100</v>
      </c>
      <c r="AY203" s="468" t="s">
        <v>37</v>
      </c>
      <c r="AZ203" s="409" t="s">
        <v>51</v>
      </c>
      <c r="BA203" s="844"/>
      <c r="BB203" s="467" t="str">
        <f t="shared" ref="BB203:BE203" si="474">BB7</f>
        <v>HM</v>
      </c>
      <c r="BC203" s="467" t="str">
        <f t="shared" si="474"/>
        <v>HF</v>
      </c>
      <c r="BD203" s="467" t="str">
        <f t="shared" si="474"/>
        <v>DM</v>
      </c>
      <c r="BE203" s="467" t="str">
        <f t="shared" si="474"/>
        <v>DF</v>
      </c>
      <c r="BF203" s="457" t="s">
        <v>459</v>
      </c>
      <c r="BG203" s="470">
        <f t="shared" ref="BG203:BL203" si="475">COUNTIF(BG8:BG200,1)</f>
        <v>0</v>
      </c>
      <c r="BH203" s="470">
        <f t="shared" si="475"/>
        <v>0</v>
      </c>
      <c r="BI203" s="470">
        <f t="shared" si="475"/>
        <v>0</v>
      </c>
      <c r="BJ203" s="470">
        <f t="shared" si="475"/>
        <v>0</v>
      </c>
      <c r="BK203" s="470">
        <f t="shared" si="475"/>
        <v>0</v>
      </c>
      <c r="BL203" s="470">
        <f t="shared" si="475"/>
        <v>0</v>
      </c>
      <c r="BM203" s="409">
        <f t="shared" si="467"/>
        <v>0</v>
      </c>
      <c r="BN203" s="409">
        <f t="shared" si="468"/>
        <v>0</v>
      </c>
      <c r="BO203" s="844"/>
      <c r="BP203" s="471" t="str">
        <f t="shared" ref="BP203:BW203" si="476">BP7</f>
        <v>HMT</v>
      </c>
      <c r="BQ203" s="471" t="str">
        <f t="shared" si="476"/>
        <v>HFT</v>
      </c>
      <c r="BR203" s="472" t="str">
        <f t="shared" si="476"/>
        <v>DMT</v>
      </c>
      <c r="BS203" s="473" t="str">
        <f t="shared" si="476"/>
        <v>DFT</v>
      </c>
      <c r="BT203" s="473" t="str">
        <f t="shared" si="476"/>
        <v>HMNT</v>
      </c>
      <c r="BU203" s="473" t="str">
        <f t="shared" si="476"/>
        <v>HFNT</v>
      </c>
      <c r="BV203" s="473" t="str">
        <f t="shared" si="476"/>
        <v>DMNT</v>
      </c>
      <c r="BW203" s="474" t="str">
        <f t="shared" si="476"/>
        <v>DFNT</v>
      </c>
      <c r="BX203" s="475" t="s">
        <v>459</v>
      </c>
      <c r="BY203" s="476">
        <f t="shared" ref="BY203:CH203" si="477">COUNTIF(BY8:BY200,1)</f>
        <v>0</v>
      </c>
      <c r="BZ203" s="476">
        <f t="shared" si="477"/>
        <v>0</v>
      </c>
      <c r="CA203" s="476">
        <f t="shared" si="477"/>
        <v>0</v>
      </c>
      <c r="CB203" s="476">
        <f t="shared" si="477"/>
        <v>0</v>
      </c>
      <c r="CC203" s="476">
        <f t="shared" si="477"/>
        <v>0</v>
      </c>
      <c r="CD203" s="476">
        <f t="shared" si="477"/>
        <v>0</v>
      </c>
      <c r="CE203" s="476">
        <f t="shared" si="477"/>
        <v>0</v>
      </c>
      <c r="CF203" s="476">
        <f t="shared" si="477"/>
        <v>0</v>
      </c>
      <c r="CG203" s="476">
        <f t="shared" si="477"/>
        <v>0</v>
      </c>
      <c r="CH203" s="476">
        <f t="shared" si="477"/>
        <v>0</v>
      </c>
      <c r="CI203" s="459">
        <f t="shared" si="471"/>
        <v>0</v>
      </c>
      <c r="CJ203" s="372">
        <f t="shared" si="472"/>
        <v>0</v>
      </c>
      <c r="CK203" s="477" t="str">
        <f t="shared" ref="CK203:CS203" si="478">CK7</f>
        <v>ES4301</v>
      </c>
      <c r="CL203" s="477" t="str">
        <f t="shared" si="478"/>
        <v>IT4301</v>
      </c>
      <c r="CM203" s="477" t="str">
        <f t="shared" si="478"/>
        <v>IT4302</v>
      </c>
      <c r="CN203" s="477" t="str">
        <f t="shared" si="478"/>
        <v>IT4303</v>
      </c>
      <c r="CO203" s="477" t="str">
        <f t="shared" si="478"/>
        <v>IT4304</v>
      </c>
      <c r="CP203" s="477" t="str">
        <f t="shared" si="478"/>
        <v>IT4305</v>
      </c>
      <c r="CQ203" s="477" t="str">
        <f t="shared" si="478"/>
        <v>IT4306</v>
      </c>
      <c r="CR203" s="477" t="str">
        <f t="shared" si="478"/>
        <v>MA4302</v>
      </c>
      <c r="CS203" s="477">
        <f t="shared" si="478"/>
        <v>0</v>
      </c>
      <c r="CT203" s="7"/>
      <c r="CU203" s="7"/>
      <c r="CV203" s="7"/>
      <c r="CW203" s="7"/>
      <c r="CX203" s="7"/>
      <c r="CY203" s="7"/>
      <c r="CZ203" s="460" t="s">
        <v>459</v>
      </c>
      <c r="DA203" s="461">
        <f>COUNTIF($DA$8:$DA$200,1)</f>
        <v>0</v>
      </c>
      <c r="DB203" s="461">
        <f>COUNTIF($DB$8:$DB$200,1)</f>
        <v>0</v>
      </c>
      <c r="DC203" s="7"/>
      <c r="DD203" s="7"/>
      <c r="DE203" s="7"/>
    </row>
    <row r="204" ht="24.75" customHeight="1" spans="1:109">
      <c r="A204" s="444" t="s">
        <v>460</v>
      </c>
      <c r="B204" s="4"/>
      <c r="C204" s="4"/>
      <c r="D204" s="4"/>
      <c r="E204" s="4"/>
      <c r="F204" s="445"/>
      <c r="G204" s="845">
        <f>COUNTIF(G9:G201,"O")</f>
        <v>187</v>
      </c>
      <c r="H204" s="845">
        <f t="shared" ref="H204:N204" si="479">COUNTIF(H9:H201,"O")</f>
        <v>4</v>
      </c>
      <c r="I204" s="845">
        <f t="shared" si="479"/>
        <v>53</v>
      </c>
      <c r="J204" s="845">
        <f t="shared" si="479"/>
        <v>54</v>
      </c>
      <c r="K204" s="845">
        <f t="shared" si="479"/>
        <v>41</v>
      </c>
      <c r="L204" s="845">
        <f t="shared" si="479"/>
        <v>4</v>
      </c>
      <c r="M204" s="845">
        <f t="shared" si="479"/>
        <v>187</v>
      </c>
      <c r="N204" s="845">
        <f t="shared" si="479"/>
        <v>0</v>
      </c>
      <c r="O204" s="463">
        <f>COUNTIF(O8:O201,2)</f>
        <v>0</v>
      </c>
      <c r="P204" s="463">
        <f>COUNTIF(P8:P201,2)</f>
        <v>0</v>
      </c>
      <c r="Q204" s="448">
        <f>(O204/O209)</f>
        <v>0</v>
      </c>
      <c r="R204" s="464" t="s">
        <v>461</v>
      </c>
      <c r="S204" s="840"/>
      <c r="T204" s="841"/>
      <c r="U204" s="841"/>
      <c r="V204" s="7"/>
      <c r="W204" s="7"/>
      <c r="X204" s="7"/>
      <c r="Y204" s="7"/>
      <c r="Z204" s="7"/>
      <c r="AA204" s="7"/>
      <c r="AB204" s="7"/>
      <c r="AC204" s="7"/>
      <c r="AD204" s="7"/>
      <c r="AE204" s="6"/>
      <c r="AF204" s="6"/>
      <c r="AG204" s="7"/>
      <c r="AH204" s="7"/>
      <c r="AI204" s="169"/>
      <c r="AJ204" s="168"/>
      <c r="AK204" s="479" t="s">
        <v>462</v>
      </c>
      <c r="AL204" s="480" t="s">
        <v>463</v>
      </c>
      <c r="AM204" s="480" t="s">
        <v>464</v>
      </c>
      <c r="AN204" s="480" t="s">
        <v>465</v>
      </c>
      <c r="AO204" s="117"/>
      <c r="AP204" s="117"/>
      <c r="AQ204" s="117"/>
      <c r="AR204" s="6"/>
      <c r="AS204" s="408">
        <f t="shared" ref="AS204:AY204" si="480">COUNTIF(AS8:AS200,"F")</f>
        <v>0</v>
      </c>
      <c r="AT204" s="408">
        <f t="shared" si="480"/>
        <v>0</v>
      </c>
      <c r="AU204" s="408">
        <f t="shared" si="480"/>
        <v>0</v>
      </c>
      <c r="AV204" s="408">
        <f t="shared" si="480"/>
        <v>0</v>
      </c>
      <c r="AW204" s="408">
        <f t="shared" si="480"/>
        <v>0</v>
      </c>
      <c r="AX204" s="408">
        <f t="shared" si="480"/>
        <v>0</v>
      </c>
      <c r="AY204" s="408">
        <f t="shared" si="480"/>
        <v>22</v>
      </c>
      <c r="AZ204" s="409">
        <f>SUM(AS204:AY204)</f>
        <v>22</v>
      </c>
      <c r="BA204" s="481"/>
      <c r="BB204" s="480" t="s">
        <v>463</v>
      </c>
      <c r="BC204" s="480" t="s">
        <v>464</v>
      </c>
      <c r="BD204" s="480" t="s">
        <v>465</v>
      </c>
      <c r="BE204" s="480"/>
      <c r="BF204" s="457" t="s">
        <v>461</v>
      </c>
      <c r="BG204" s="470">
        <f t="shared" ref="BG204:BL204" si="481">COUNTIF(BG8:BG200,2)</f>
        <v>0</v>
      </c>
      <c r="BH204" s="470">
        <f t="shared" si="481"/>
        <v>0</v>
      </c>
      <c r="BI204" s="470">
        <f t="shared" si="481"/>
        <v>0</v>
      </c>
      <c r="BJ204" s="470">
        <f t="shared" si="481"/>
        <v>0</v>
      </c>
      <c r="BK204" s="470">
        <f t="shared" si="481"/>
        <v>0</v>
      </c>
      <c r="BL204" s="470">
        <f t="shared" si="481"/>
        <v>0</v>
      </c>
      <c r="BM204" s="409">
        <f t="shared" si="467"/>
        <v>0</v>
      </c>
      <c r="BN204" s="409">
        <f t="shared" si="468"/>
        <v>0</v>
      </c>
      <c r="BO204" s="482"/>
      <c r="BP204" s="483" t="s">
        <v>463</v>
      </c>
      <c r="BQ204" s="484" t="s">
        <v>464</v>
      </c>
      <c r="BR204" s="480" t="s">
        <v>465</v>
      </c>
      <c r="BS204" s="846"/>
      <c r="BT204" s="847"/>
      <c r="BU204" s="847"/>
      <c r="BV204" s="847"/>
      <c r="BW204" s="847"/>
      <c r="BX204" s="457" t="s">
        <v>461</v>
      </c>
      <c r="BY204" s="470">
        <f t="shared" ref="BY204:CH204" si="482">COUNTIF(BY8:BY200,2)</f>
        <v>0</v>
      </c>
      <c r="BZ204" s="470">
        <f t="shared" si="482"/>
        <v>0</v>
      </c>
      <c r="CA204" s="470">
        <f t="shared" si="482"/>
        <v>0</v>
      </c>
      <c r="CB204" s="470">
        <f t="shared" si="482"/>
        <v>0</v>
      </c>
      <c r="CC204" s="470">
        <f t="shared" si="482"/>
        <v>0</v>
      </c>
      <c r="CD204" s="470">
        <f t="shared" si="482"/>
        <v>0</v>
      </c>
      <c r="CE204" s="470">
        <f t="shared" si="482"/>
        <v>0</v>
      </c>
      <c r="CF204" s="470">
        <f t="shared" si="482"/>
        <v>0</v>
      </c>
      <c r="CG204" s="470">
        <f t="shared" si="482"/>
        <v>0</v>
      </c>
      <c r="CH204" s="470">
        <f t="shared" si="482"/>
        <v>0</v>
      </c>
      <c r="CI204" s="459">
        <f t="shared" si="471"/>
        <v>0</v>
      </c>
      <c r="CJ204" s="372">
        <f t="shared" si="472"/>
        <v>0</v>
      </c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460" t="s">
        <v>461</v>
      </c>
      <c r="DA204" s="461">
        <f>COUNTIF($DA$8:$DA$200,2)</f>
        <v>0</v>
      </c>
      <c r="DB204" s="461">
        <f>COUNTIF($DB$8:$DB$200,2)</f>
        <v>0</v>
      </c>
      <c r="DC204" s="7"/>
      <c r="DD204" s="7"/>
      <c r="DE204" s="7"/>
    </row>
    <row r="205" ht="24.75" customHeight="1" spans="1:109">
      <c r="A205" s="444" t="s">
        <v>466</v>
      </c>
      <c r="B205" s="4"/>
      <c r="C205" s="4"/>
      <c r="D205" s="4"/>
      <c r="E205" s="4"/>
      <c r="F205" s="445"/>
      <c r="G205" s="845">
        <f t="shared" ref="G205:N205" si="483">COUNTIF(G9:G201,"A+")</f>
        <v>0</v>
      </c>
      <c r="H205" s="845">
        <f t="shared" si="483"/>
        <v>17</v>
      </c>
      <c r="I205" s="845">
        <f t="shared" si="483"/>
        <v>41</v>
      </c>
      <c r="J205" s="845">
        <f t="shared" si="483"/>
        <v>116</v>
      </c>
      <c r="K205" s="845">
        <f t="shared" si="483"/>
        <v>18</v>
      </c>
      <c r="L205" s="845">
        <f t="shared" si="483"/>
        <v>17</v>
      </c>
      <c r="M205" s="845">
        <f t="shared" si="483"/>
        <v>0</v>
      </c>
      <c r="N205" s="845">
        <f t="shared" si="483"/>
        <v>4</v>
      </c>
      <c r="O205" s="463">
        <f>COUNTIF(O8:O201,3)</f>
        <v>0</v>
      </c>
      <c r="P205" s="463">
        <f>COUNTIF(P8:P201,3)</f>
        <v>0</v>
      </c>
      <c r="Q205" s="448">
        <f>(O205/O209)</f>
        <v>0</v>
      </c>
      <c r="R205" s="464" t="s">
        <v>467</v>
      </c>
      <c r="S205" s="840"/>
      <c r="T205" s="841"/>
      <c r="U205" s="841"/>
      <c r="V205" s="7"/>
      <c r="W205" s="7"/>
      <c r="X205" s="7"/>
      <c r="Y205" s="7"/>
      <c r="Z205" s="7"/>
      <c r="AA205" s="7"/>
      <c r="AB205" s="7"/>
      <c r="AC205" s="7"/>
      <c r="AD205" s="7"/>
      <c r="AE205" s="6"/>
      <c r="AF205" s="6"/>
      <c r="AG205" s="7"/>
      <c r="AH205" s="7"/>
      <c r="AI205" s="373"/>
      <c r="AJ205" s="168"/>
      <c r="AK205" s="487">
        <v>180</v>
      </c>
      <c r="AL205" s="488">
        <f>AK202</f>
        <v>0</v>
      </c>
      <c r="AM205" s="488">
        <f>AS202</f>
        <v>0</v>
      </c>
      <c r="AN205" s="489">
        <f>IF(AM205=0,0,AM205/AL205)</f>
        <v>0</v>
      </c>
      <c r="AO205" s="117"/>
      <c r="AP205" s="117"/>
      <c r="AQ205" s="117"/>
      <c r="AR205" s="6"/>
      <c r="AS205" s="6"/>
      <c r="AT205" s="7"/>
      <c r="AU205" s="7"/>
      <c r="AV205" s="7"/>
      <c r="AW205" s="7"/>
      <c r="AX205" s="7"/>
      <c r="AY205" s="7"/>
      <c r="AZ205" s="409">
        <f>AZ204+AZ202</f>
        <v>193</v>
      </c>
      <c r="BA205" s="490" t="str">
        <f>BB203</f>
        <v>HM</v>
      </c>
      <c r="BB205" s="408">
        <f>COUNTIF(AZ8:AZ200,"HM")</f>
        <v>51</v>
      </c>
      <c r="BC205" s="408">
        <f>BB202</f>
        <v>41</v>
      </c>
      <c r="BD205" s="408">
        <f>(BC205/BB205)*100</f>
        <v>80.3921568627451</v>
      </c>
      <c r="BE205" s="491"/>
      <c r="BF205" s="457" t="s">
        <v>467</v>
      </c>
      <c r="BG205" s="470">
        <f t="shared" ref="BG205:BL205" si="484">COUNTIF(BG8:BG200,3)</f>
        <v>0</v>
      </c>
      <c r="BH205" s="470">
        <f t="shared" si="484"/>
        <v>0</v>
      </c>
      <c r="BI205" s="470">
        <f t="shared" si="484"/>
        <v>0</v>
      </c>
      <c r="BJ205" s="470">
        <f t="shared" si="484"/>
        <v>0</v>
      </c>
      <c r="BK205" s="470">
        <f t="shared" si="484"/>
        <v>0</v>
      </c>
      <c r="BL205" s="470">
        <f t="shared" si="484"/>
        <v>0</v>
      </c>
      <c r="BM205" s="409">
        <f t="shared" si="467"/>
        <v>0</v>
      </c>
      <c r="BN205" s="409">
        <f t="shared" si="468"/>
        <v>0</v>
      </c>
      <c r="BO205" s="492" t="s">
        <v>43</v>
      </c>
      <c r="BP205" s="493">
        <f>COUNTIF(BA8:BA200,"HMT")</f>
        <v>51</v>
      </c>
      <c r="BQ205" s="494">
        <f>BP202</f>
        <v>41</v>
      </c>
      <c r="BR205" s="495">
        <f t="shared" ref="BR205:BR209" si="485">BQ205/BP205</f>
        <v>0.803921568627451</v>
      </c>
      <c r="BS205" s="848"/>
      <c r="BT205" s="847"/>
      <c r="BU205" s="847"/>
      <c r="BV205" s="847"/>
      <c r="BW205" s="847"/>
      <c r="BX205" s="457" t="s">
        <v>467</v>
      </c>
      <c r="BY205" s="470">
        <f t="shared" ref="BY205:CH205" si="486">COUNTIF(BY8:BY200,3)</f>
        <v>0</v>
      </c>
      <c r="BZ205" s="470">
        <f t="shared" si="486"/>
        <v>0</v>
      </c>
      <c r="CA205" s="470">
        <f t="shared" si="486"/>
        <v>0</v>
      </c>
      <c r="CB205" s="470">
        <f t="shared" si="486"/>
        <v>0</v>
      </c>
      <c r="CC205" s="470">
        <f t="shared" si="486"/>
        <v>0</v>
      </c>
      <c r="CD205" s="470">
        <f t="shared" si="486"/>
        <v>0</v>
      </c>
      <c r="CE205" s="470">
        <f t="shared" si="486"/>
        <v>0</v>
      </c>
      <c r="CF205" s="470">
        <f t="shared" si="486"/>
        <v>0</v>
      </c>
      <c r="CG205" s="470">
        <f t="shared" si="486"/>
        <v>0</v>
      </c>
      <c r="CH205" s="470">
        <f t="shared" si="486"/>
        <v>0</v>
      </c>
      <c r="CI205" s="459">
        <f t="shared" si="471"/>
        <v>0</v>
      </c>
      <c r="CJ205" s="372">
        <f t="shared" si="472"/>
        <v>0</v>
      </c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460" t="s">
        <v>467</v>
      </c>
      <c r="DA205" s="461">
        <f>COUNTIF($DA$8:$DA$200,3)</f>
        <v>0</v>
      </c>
      <c r="DB205" s="461">
        <f>COUNTIF($DB$8:$DB$200,3)</f>
        <v>0</v>
      </c>
      <c r="DC205" s="7"/>
      <c r="DD205" s="7"/>
      <c r="DE205" s="7"/>
    </row>
    <row r="206" ht="24.75" customHeight="1" spans="1:109">
      <c r="A206" s="444" t="s">
        <v>468</v>
      </c>
      <c r="B206" s="4"/>
      <c r="C206" s="4"/>
      <c r="D206" s="4"/>
      <c r="E206" s="4"/>
      <c r="F206" s="445"/>
      <c r="G206" s="845">
        <f t="shared" ref="G206:N206" si="487">COUNTIF(G9:G201,"A")</f>
        <v>0</v>
      </c>
      <c r="H206" s="845">
        <f t="shared" si="487"/>
        <v>98</v>
      </c>
      <c r="I206" s="845">
        <f t="shared" si="487"/>
        <v>25</v>
      </c>
      <c r="J206" s="845">
        <f t="shared" si="487"/>
        <v>12</v>
      </c>
      <c r="K206" s="845">
        <f t="shared" si="487"/>
        <v>52</v>
      </c>
      <c r="L206" s="845">
        <f t="shared" si="487"/>
        <v>89</v>
      </c>
      <c r="M206" s="845">
        <f t="shared" si="487"/>
        <v>0</v>
      </c>
      <c r="N206" s="845">
        <f t="shared" si="487"/>
        <v>38</v>
      </c>
      <c r="O206" s="463">
        <f>COUNTIF(O8:O201,4)</f>
        <v>0</v>
      </c>
      <c r="P206" s="463">
        <f>COUNTIF(P8:P201,4)</f>
        <v>0</v>
      </c>
      <c r="Q206" s="448">
        <f>(O206/O209)</f>
        <v>0</v>
      </c>
      <c r="R206" s="464" t="s">
        <v>469</v>
      </c>
      <c r="S206" s="840"/>
      <c r="T206" s="841"/>
      <c r="U206" s="841"/>
      <c r="V206" s="7"/>
      <c r="W206" s="7"/>
      <c r="X206" s="7"/>
      <c r="Y206" s="7"/>
      <c r="Z206" s="7"/>
      <c r="AA206" s="7"/>
      <c r="AB206" s="7"/>
      <c r="AC206" s="7"/>
      <c r="AD206" s="7"/>
      <c r="AE206" s="6"/>
      <c r="AF206" s="6"/>
      <c r="AG206" s="7"/>
      <c r="AH206" s="7"/>
      <c r="AI206" s="373"/>
      <c r="AJ206" s="168"/>
      <c r="AK206" s="487">
        <v>160</v>
      </c>
      <c r="AL206" s="488">
        <f>AL202</f>
        <v>0</v>
      </c>
      <c r="AM206" s="488">
        <f>AT202</f>
        <v>0</v>
      </c>
      <c r="AN206" s="489">
        <f>IF(AM206=0,0,AM206/AL206)</f>
        <v>0</v>
      </c>
      <c r="AO206" s="117"/>
      <c r="AP206" s="117"/>
      <c r="AQ206" s="117"/>
      <c r="AR206" s="6"/>
      <c r="AS206" s="6"/>
      <c r="AT206" s="7"/>
      <c r="AU206" s="7"/>
      <c r="AV206" s="7"/>
      <c r="AW206" s="7"/>
      <c r="AX206" s="7"/>
      <c r="AY206" s="7"/>
      <c r="AZ206" s="7"/>
      <c r="BA206" s="497" t="str">
        <f>BC203</f>
        <v>HF</v>
      </c>
      <c r="BB206" s="408">
        <f>COUNTIF(AZ8:AZ200,"HF")</f>
        <v>32</v>
      </c>
      <c r="BC206" s="408">
        <f>BC202</f>
        <v>32</v>
      </c>
      <c r="BD206" s="408">
        <f>(BC206/BB206)*100</f>
        <v>100</v>
      </c>
      <c r="BE206" s="491"/>
      <c r="BF206" s="457" t="s">
        <v>469</v>
      </c>
      <c r="BG206" s="470">
        <f t="shared" ref="BG206:BL206" si="488">COUNTIF(BG8:BG200,4)</f>
        <v>0</v>
      </c>
      <c r="BH206" s="470">
        <f t="shared" si="488"/>
        <v>0</v>
      </c>
      <c r="BI206" s="470">
        <f t="shared" si="488"/>
        <v>0</v>
      </c>
      <c r="BJ206" s="470">
        <f t="shared" si="488"/>
        <v>0</v>
      </c>
      <c r="BK206" s="470">
        <f t="shared" si="488"/>
        <v>0</v>
      </c>
      <c r="BL206" s="470">
        <f t="shared" si="488"/>
        <v>0</v>
      </c>
      <c r="BM206" s="409">
        <f t="shared" si="467"/>
        <v>0</v>
      </c>
      <c r="BN206" s="409">
        <f t="shared" si="468"/>
        <v>0</v>
      </c>
      <c r="BO206" s="492" t="s">
        <v>44</v>
      </c>
      <c r="BP206" s="493">
        <f>COUNTIF(BA8:BA200,"HFT")</f>
        <v>31</v>
      </c>
      <c r="BQ206" s="494">
        <f>BQ202</f>
        <v>31</v>
      </c>
      <c r="BR206" s="495">
        <f t="shared" si="485"/>
        <v>1</v>
      </c>
      <c r="BS206" s="848"/>
      <c r="BT206" s="847"/>
      <c r="BU206" s="847"/>
      <c r="BV206" s="847"/>
      <c r="BW206" s="847"/>
      <c r="BX206" s="457" t="s">
        <v>469</v>
      </c>
      <c r="BY206" s="470">
        <f t="shared" ref="BY206:CH206" si="489">COUNTIF(BY8:BY200,4)</f>
        <v>0</v>
      </c>
      <c r="BZ206" s="470">
        <f t="shared" si="489"/>
        <v>0</v>
      </c>
      <c r="CA206" s="470">
        <f t="shared" si="489"/>
        <v>0</v>
      </c>
      <c r="CB206" s="470">
        <f t="shared" si="489"/>
        <v>0</v>
      </c>
      <c r="CC206" s="470">
        <f t="shared" si="489"/>
        <v>0</v>
      </c>
      <c r="CD206" s="470">
        <f t="shared" si="489"/>
        <v>0</v>
      </c>
      <c r="CE206" s="470">
        <f t="shared" si="489"/>
        <v>0</v>
      </c>
      <c r="CF206" s="470">
        <f t="shared" si="489"/>
        <v>0</v>
      </c>
      <c r="CG206" s="470">
        <f t="shared" si="489"/>
        <v>0</v>
      </c>
      <c r="CH206" s="470">
        <f t="shared" si="489"/>
        <v>0</v>
      </c>
      <c r="CI206" s="459">
        <f t="shared" si="471"/>
        <v>0</v>
      </c>
      <c r="CJ206" s="372">
        <f t="shared" si="472"/>
        <v>0</v>
      </c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460" t="s">
        <v>469</v>
      </c>
      <c r="DA206" s="461">
        <f>COUNTIF($DA$8:$DA$200,4)</f>
        <v>0</v>
      </c>
      <c r="DB206" s="461">
        <f>COUNTIF($DB$8:$DB$200,4)</f>
        <v>0</v>
      </c>
      <c r="DC206" s="7"/>
      <c r="DD206" s="7"/>
      <c r="DE206" s="585"/>
    </row>
    <row r="207" ht="24.75" customHeight="1" spans="1:109">
      <c r="A207" s="444" t="s">
        <v>470</v>
      </c>
      <c r="B207" s="4"/>
      <c r="C207" s="4"/>
      <c r="D207" s="4"/>
      <c r="E207" s="4"/>
      <c r="F207" s="445"/>
      <c r="G207" s="845">
        <f t="shared" ref="G207:N207" si="490">COUNTIF(G9:G201,"B+")</f>
        <v>0</v>
      </c>
      <c r="H207" s="845">
        <f t="shared" si="490"/>
        <v>37</v>
      </c>
      <c r="I207" s="845">
        <f t="shared" si="490"/>
        <v>66</v>
      </c>
      <c r="J207" s="845">
        <f t="shared" si="490"/>
        <v>0</v>
      </c>
      <c r="K207" s="845">
        <f t="shared" si="490"/>
        <v>57</v>
      </c>
      <c r="L207" s="845">
        <f t="shared" si="490"/>
        <v>55</v>
      </c>
      <c r="M207" s="845">
        <f t="shared" si="490"/>
        <v>0</v>
      </c>
      <c r="N207" s="845">
        <f t="shared" si="490"/>
        <v>116</v>
      </c>
      <c r="O207" s="463">
        <f>COUNTIF(O8:O201,5)</f>
        <v>0</v>
      </c>
      <c r="P207" s="463">
        <f>COUNTIF(P8:P201,5)</f>
        <v>0</v>
      </c>
      <c r="Q207" s="448">
        <f>(O207/O209)</f>
        <v>0</v>
      </c>
      <c r="R207" s="464" t="s">
        <v>471</v>
      </c>
      <c r="S207" s="840"/>
      <c r="T207" s="841"/>
      <c r="U207" s="841"/>
      <c r="V207" s="7"/>
      <c r="W207" s="7"/>
      <c r="X207" s="7"/>
      <c r="Y207" s="7"/>
      <c r="Z207" s="7"/>
      <c r="AA207" s="7"/>
      <c r="AB207" s="7"/>
      <c r="AC207" s="7"/>
      <c r="AD207" s="7"/>
      <c r="AE207" s="6"/>
      <c r="AF207" s="6"/>
      <c r="AG207" s="7"/>
      <c r="AH207" s="7"/>
      <c r="AI207" s="373"/>
      <c r="AJ207" s="168"/>
      <c r="AK207" s="498">
        <v>140</v>
      </c>
      <c r="AL207" s="488">
        <f>AM202</f>
        <v>0</v>
      </c>
      <c r="AM207" s="488">
        <f>AU202</f>
        <v>0</v>
      </c>
      <c r="AN207" s="489">
        <f>IF(AM207=0,0,AM207/AL207)</f>
        <v>0</v>
      </c>
      <c r="AO207" s="117"/>
      <c r="AP207" s="117"/>
      <c r="AQ207" s="117"/>
      <c r="AR207" s="6"/>
      <c r="AS207" s="6"/>
      <c r="AT207" s="7"/>
      <c r="AU207" s="7"/>
      <c r="AV207" s="7"/>
      <c r="AW207" s="7"/>
      <c r="AX207" s="7"/>
      <c r="AY207" s="7"/>
      <c r="AZ207" s="7"/>
      <c r="BA207" s="497" t="str">
        <f>BD203</f>
        <v>DM</v>
      </c>
      <c r="BB207" s="408">
        <f>COUNTIF(AZ8:AZ200,"DM")</f>
        <v>68</v>
      </c>
      <c r="BC207" s="408">
        <f>BD202</f>
        <v>57</v>
      </c>
      <c r="BD207" s="408">
        <f>(BC207/BB207)*100</f>
        <v>83.8235294117647</v>
      </c>
      <c r="BE207" s="491"/>
      <c r="BF207" s="457" t="s">
        <v>471</v>
      </c>
      <c r="BG207" s="470">
        <f t="shared" ref="BG207:BL207" si="491">COUNTIF(BG8:BG200,5)</f>
        <v>0</v>
      </c>
      <c r="BH207" s="470">
        <f t="shared" si="491"/>
        <v>0</v>
      </c>
      <c r="BI207" s="470">
        <f t="shared" si="491"/>
        <v>0</v>
      </c>
      <c r="BJ207" s="470">
        <f t="shared" si="491"/>
        <v>0</v>
      </c>
      <c r="BK207" s="470">
        <f t="shared" si="491"/>
        <v>0</v>
      </c>
      <c r="BL207" s="470">
        <f t="shared" si="491"/>
        <v>0</v>
      </c>
      <c r="BM207" s="409">
        <f t="shared" si="467"/>
        <v>0</v>
      </c>
      <c r="BN207" s="409">
        <f t="shared" si="468"/>
        <v>0</v>
      </c>
      <c r="BO207" s="492" t="s">
        <v>45</v>
      </c>
      <c r="BP207" s="493">
        <f>COUNTIF(BA8:BA200,"DMT")</f>
        <v>66</v>
      </c>
      <c r="BQ207" s="494">
        <f>BR202</f>
        <v>56</v>
      </c>
      <c r="BR207" s="495">
        <f t="shared" si="485"/>
        <v>0.848484848484849</v>
      </c>
      <c r="BS207" s="848"/>
      <c r="BT207" s="847"/>
      <c r="BU207" s="847"/>
      <c r="BV207" s="847"/>
      <c r="BW207" s="847"/>
      <c r="BX207" s="457" t="s">
        <v>471</v>
      </c>
      <c r="BY207" s="470">
        <f t="shared" ref="BY207:CH207" si="492">COUNTIF(BY8:BY200,5)</f>
        <v>0</v>
      </c>
      <c r="BZ207" s="470">
        <f t="shared" si="492"/>
        <v>0</v>
      </c>
      <c r="CA207" s="470">
        <f t="shared" si="492"/>
        <v>0</v>
      </c>
      <c r="CB207" s="470">
        <f t="shared" si="492"/>
        <v>0</v>
      </c>
      <c r="CC207" s="470">
        <f t="shared" si="492"/>
        <v>0</v>
      </c>
      <c r="CD207" s="470">
        <f t="shared" si="492"/>
        <v>0</v>
      </c>
      <c r="CE207" s="470">
        <f t="shared" si="492"/>
        <v>0</v>
      </c>
      <c r="CF207" s="470">
        <f t="shared" si="492"/>
        <v>0</v>
      </c>
      <c r="CG207" s="470">
        <f t="shared" si="492"/>
        <v>0</v>
      </c>
      <c r="CH207" s="470">
        <f t="shared" si="492"/>
        <v>0</v>
      </c>
      <c r="CI207" s="459">
        <f t="shared" si="471"/>
        <v>0</v>
      </c>
      <c r="CJ207" s="372">
        <f t="shared" si="472"/>
        <v>0</v>
      </c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460" t="s">
        <v>471</v>
      </c>
      <c r="DA207" s="461">
        <f>COUNTIF($DA$8:$DA$200,5)</f>
        <v>0</v>
      </c>
      <c r="DB207" s="461">
        <f>COUNTIF($DB$8:$DB$200,5)</f>
        <v>0</v>
      </c>
      <c r="DC207" s="7"/>
      <c r="DD207" s="7"/>
      <c r="DE207" s="7"/>
    </row>
    <row r="208" ht="24.75" customHeight="1" spans="1:109">
      <c r="A208" s="444" t="s">
        <v>472</v>
      </c>
      <c r="B208" s="4"/>
      <c r="C208" s="4"/>
      <c r="D208" s="4"/>
      <c r="E208" s="4"/>
      <c r="F208" s="445"/>
      <c r="G208" s="845">
        <f t="shared" ref="G208:N208" si="493">COUNTIF(G9:G201,"B")</f>
        <v>0</v>
      </c>
      <c r="H208" s="845">
        <f t="shared" si="493"/>
        <v>24</v>
      </c>
      <c r="I208" s="845">
        <f t="shared" si="493"/>
        <v>0</v>
      </c>
      <c r="J208" s="845">
        <f t="shared" si="493"/>
        <v>0</v>
      </c>
      <c r="K208" s="845">
        <f t="shared" si="493"/>
        <v>13</v>
      </c>
      <c r="L208" s="845">
        <f t="shared" si="493"/>
        <v>19</v>
      </c>
      <c r="M208" s="845">
        <f t="shared" si="493"/>
        <v>0</v>
      </c>
      <c r="N208" s="845">
        <f t="shared" si="493"/>
        <v>0</v>
      </c>
      <c r="O208" s="463">
        <f>COUNTIF(O8:O201,"&gt;5")</f>
        <v>0</v>
      </c>
      <c r="P208" s="463">
        <f>COUNTIF(P8:P201,"&gt;5")</f>
        <v>0</v>
      </c>
      <c r="Q208" s="448">
        <f>(O208/O209)</f>
        <v>0</v>
      </c>
      <c r="R208" s="464" t="s">
        <v>473</v>
      </c>
      <c r="S208" s="840"/>
      <c r="T208" s="841"/>
      <c r="U208" s="841"/>
      <c r="V208" s="7"/>
      <c r="W208" s="7"/>
      <c r="X208" s="7"/>
      <c r="Y208" s="7"/>
      <c r="Z208" s="7"/>
      <c r="AA208" s="7"/>
      <c r="AB208" s="7"/>
      <c r="AC208" s="7"/>
      <c r="AD208" s="7"/>
      <c r="AE208" s="6"/>
      <c r="AF208" s="6"/>
      <c r="AG208" s="7"/>
      <c r="AH208" s="7"/>
      <c r="AI208" s="373"/>
      <c r="AJ208" s="6"/>
      <c r="AK208" s="499">
        <v>120</v>
      </c>
      <c r="AL208" s="488">
        <f>AN202</f>
        <v>0</v>
      </c>
      <c r="AM208" s="488">
        <f>AV202</f>
        <v>0</v>
      </c>
      <c r="AN208" s="489">
        <f>IF(AM208=0,0,AM208/AL208)</f>
        <v>0</v>
      </c>
      <c r="AO208" s="117"/>
      <c r="AP208" s="117"/>
      <c r="AQ208" s="117"/>
      <c r="AR208" s="6"/>
      <c r="AS208" s="6"/>
      <c r="AT208" s="7"/>
      <c r="AU208" s="7"/>
      <c r="AV208" s="7"/>
      <c r="AW208" s="7"/>
      <c r="AX208" s="7"/>
      <c r="AY208" s="7"/>
      <c r="AZ208" s="7"/>
      <c r="BA208" s="497" t="str">
        <f>BE203</f>
        <v>DF</v>
      </c>
      <c r="BB208" s="408">
        <f>COUNTIF(AZ8:AZ200,"DF")</f>
        <v>37</v>
      </c>
      <c r="BC208" s="408">
        <f>BE202</f>
        <v>36</v>
      </c>
      <c r="BD208" s="408">
        <f>(BC208/BB208)*100</f>
        <v>97.2972972972973</v>
      </c>
      <c r="BE208" s="491"/>
      <c r="BF208" s="457" t="s">
        <v>473</v>
      </c>
      <c r="BG208" s="470">
        <f t="shared" ref="BG208:BL208" si="494">COUNTIF(BG8:BG200,"&gt;5")</f>
        <v>0</v>
      </c>
      <c r="BH208" s="470">
        <f t="shared" si="494"/>
        <v>0</v>
      </c>
      <c r="BI208" s="470">
        <f t="shared" si="494"/>
        <v>0</v>
      </c>
      <c r="BJ208" s="470">
        <f t="shared" si="494"/>
        <v>0</v>
      </c>
      <c r="BK208" s="470">
        <f t="shared" si="494"/>
        <v>0</v>
      </c>
      <c r="BL208" s="470">
        <f t="shared" si="494"/>
        <v>0</v>
      </c>
      <c r="BM208" s="409">
        <f t="shared" si="467"/>
        <v>0</v>
      </c>
      <c r="BN208" s="409">
        <f t="shared" si="468"/>
        <v>0</v>
      </c>
      <c r="BO208" s="492" t="s">
        <v>46</v>
      </c>
      <c r="BP208" s="493">
        <f>COUNTIF(BA8:BA203,"DFT")</f>
        <v>37</v>
      </c>
      <c r="BQ208" s="494">
        <f>BS202</f>
        <v>36</v>
      </c>
      <c r="BR208" s="495">
        <f t="shared" si="485"/>
        <v>0.972972972972973</v>
      </c>
      <c r="BS208" s="848"/>
      <c r="BT208" s="847"/>
      <c r="BU208" s="847"/>
      <c r="BV208" s="847"/>
      <c r="BW208" s="847"/>
      <c r="BX208" s="457" t="s">
        <v>473</v>
      </c>
      <c r="BY208" s="470">
        <f t="shared" ref="BY208:CH208" si="495">COUNTIF(BY8:BY200,"&gt;5")</f>
        <v>0</v>
      </c>
      <c r="BZ208" s="470">
        <f t="shared" si="495"/>
        <v>0</v>
      </c>
      <c r="CA208" s="470">
        <f t="shared" si="495"/>
        <v>0</v>
      </c>
      <c r="CB208" s="470">
        <f t="shared" si="495"/>
        <v>0</v>
      </c>
      <c r="CC208" s="470">
        <f t="shared" si="495"/>
        <v>0</v>
      </c>
      <c r="CD208" s="470">
        <f t="shared" si="495"/>
        <v>0</v>
      </c>
      <c r="CE208" s="470">
        <f t="shared" si="495"/>
        <v>0</v>
      </c>
      <c r="CF208" s="470">
        <f t="shared" si="495"/>
        <v>0</v>
      </c>
      <c r="CG208" s="470">
        <f t="shared" si="495"/>
        <v>0</v>
      </c>
      <c r="CH208" s="470">
        <f t="shared" si="495"/>
        <v>0</v>
      </c>
      <c r="CI208" s="459">
        <f t="shared" si="471"/>
        <v>0</v>
      </c>
      <c r="CJ208" s="372">
        <f t="shared" si="472"/>
        <v>0</v>
      </c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460" t="s">
        <v>473</v>
      </c>
      <c r="DA208" s="461">
        <f>COUNTIF($DA$8:$DA$200,6)</f>
        <v>0</v>
      </c>
      <c r="DB208" s="461">
        <f>COUNTIF($DB$8:$DB$200,6)</f>
        <v>0</v>
      </c>
      <c r="DC208" s="7"/>
      <c r="DD208" s="7"/>
      <c r="DE208" s="7"/>
    </row>
    <row r="209" ht="24.75" customHeight="1" spans="1:109">
      <c r="A209" s="444"/>
      <c r="B209" s="500"/>
      <c r="C209" s="500"/>
      <c r="D209" s="500"/>
      <c r="E209" s="500"/>
      <c r="F209" s="501" t="s">
        <v>474</v>
      </c>
      <c r="G209" s="845">
        <f>COUNTIF(G9:G201,"-")</f>
        <v>5</v>
      </c>
      <c r="H209" s="845">
        <f t="shared" ref="H209:N209" si="496">COUNTIF(H9:H201,"-")</f>
        <v>5</v>
      </c>
      <c r="I209" s="845">
        <f t="shared" si="496"/>
        <v>5</v>
      </c>
      <c r="J209" s="845">
        <f t="shared" si="496"/>
        <v>5</v>
      </c>
      <c r="K209" s="845">
        <f t="shared" si="496"/>
        <v>5</v>
      </c>
      <c r="L209" s="845">
        <f t="shared" si="496"/>
        <v>5</v>
      </c>
      <c r="M209" s="845">
        <f t="shared" si="496"/>
        <v>5</v>
      </c>
      <c r="N209" s="845">
        <f t="shared" si="496"/>
        <v>5</v>
      </c>
      <c r="O209" s="447">
        <f t="shared" ref="O209:P209" si="497">SUM(O202:O208)</f>
        <v>194</v>
      </c>
      <c r="P209" s="447">
        <f t="shared" si="497"/>
        <v>0</v>
      </c>
      <c r="Q209" s="448">
        <f>(O209/O209)</f>
        <v>1</v>
      </c>
      <c r="R209" s="502" t="s">
        <v>475</v>
      </c>
      <c r="S209" s="840"/>
      <c r="T209" s="841"/>
      <c r="U209" s="841"/>
      <c r="V209" s="7"/>
      <c r="W209" s="7"/>
      <c r="X209" s="7"/>
      <c r="Y209" s="7"/>
      <c r="Z209" s="7"/>
      <c r="AA209" s="7"/>
      <c r="AB209" s="7"/>
      <c r="AC209" s="7"/>
      <c r="AD209" s="7"/>
      <c r="AE209" s="6"/>
      <c r="AF209" s="6"/>
      <c r="AG209" s="7"/>
      <c r="AH209" s="7"/>
      <c r="AI209" s="373"/>
      <c r="AJ209" s="6"/>
      <c r="AK209" s="499">
        <v>110</v>
      </c>
      <c r="AL209" s="488">
        <f>AO202</f>
        <v>0</v>
      </c>
      <c r="AM209" s="488">
        <f>AW202</f>
        <v>0</v>
      </c>
      <c r="AN209" s="489">
        <f>IF(AM209=0,0,AM209/AL209)</f>
        <v>0</v>
      </c>
      <c r="AO209" s="117"/>
      <c r="AP209" s="117"/>
      <c r="AQ209" s="117"/>
      <c r="AR209" s="6"/>
      <c r="AS209" s="6"/>
      <c r="AT209" s="7"/>
      <c r="AU209" s="7"/>
      <c r="AV209" s="7"/>
      <c r="AW209" s="7"/>
      <c r="AX209" s="7"/>
      <c r="AY209" s="7"/>
      <c r="AZ209" s="7"/>
      <c r="BA209" s="497" t="s">
        <v>42</v>
      </c>
      <c r="BB209" s="408">
        <f t="shared" ref="BB209:BC209" si="498">BB206+BB208</f>
        <v>69</v>
      </c>
      <c r="BC209" s="408">
        <f t="shared" si="498"/>
        <v>68</v>
      </c>
      <c r="BD209" s="495">
        <f>BC209/BB209</f>
        <v>0.985507246376812</v>
      </c>
      <c r="BE209" s="491"/>
      <c r="BF209" s="457" t="s">
        <v>475</v>
      </c>
      <c r="BG209" s="458">
        <f t="shared" ref="BG209:BL209" si="499">SUM(BG202:BG208)</f>
        <v>51</v>
      </c>
      <c r="BH209" s="458">
        <f t="shared" si="499"/>
        <v>32</v>
      </c>
      <c r="BI209" s="458">
        <f t="shared" si="499"/>
        <v>68</v>
      </c>
      <c r="BJ209" s="458">
        <f t="shared" si="499"/>
        <v>37</v>
      </c>
      <c r="BK209" s="458">
        <f t="shared" si="499"/>
        <v>119</v>
      </c>
      <c r="BL209" s="503">
        <f t="shared" si="499"/>
        <v>69</v>
      </c>
      <c r="BM209" s="372">
        <f t="shared" si="467"/>
        <v>188</v>
      </c>
      <c r="BN209" s="372">
        <f t="shared" si="468"/>
        <v>188</v>
      </c>
      <c r="BO209" s="492" t="s">
        <v>47</v>
      </c>
      <c r="BP209" s="493">
        <f>COUNTIF(BA8:BA200,"HMNT")</f>
        <v>0</v>
      </c>
      <c r="BQ209" s="494">
        <f>BT202</f>
        <v>0</v>
      </c>
      <c r="BR209" s="495" t="e">
        <f t="shared" si="485"/>
        <v>#DIV/0!</v>
      </c>
      <c r="BS209" s="848"/>
      <c r="BT209" s="847"/>
      <c r="BU209" s="847"/>
      <c r="BV209" s="847"/>
      <c r="BW209" s="847"/>
      <c r="BX209" s="457" t="s">
        <v>475</v>
      </c>
      <c r="BY209" s="458">
        <f t="shared" ref="BY209:CH209" si="500">SUM(BY202:BY208)</f>
        <v>51</v>
      </c>
      <c r="BZ209" s="458">
        <f t="shared" si="500"/>
        <v>31</v>
      </c>
      <c r="CA209" s="458">
        <f t="shared" si="500"/>
        <v>66</v>
      </c>
      <c r="CB209" s="458">
        <f t="shared" si="500"/>
        <v>37</v>
      </c>
      <c r="CC209" s="458">
        <f t="shared" si="500"/>
        <v>0</v>
      </c>
      <c r="CD209" s="458">
        <f t="shared" si="500"/>
        <v>1</v>
      </c>
      <c r="CE209" s="458">
        <f t="shared" si="500"/>
        <v>2</v>
      </c>
      <c r="CF209" s="458">
        <f t="shared" si="500"/>
        <v>0</v>
      </c>
      <c r="CG209" s="458">
        <f t="shared" si="500"/>
        <v>119</v>
      </c>
      <c r="CH209" s="458">
        <f t="shared" si="500"/>
        <v>69</v>
      </c>
      <c r="CI209" s="459">
        <f t="shared" si="471"/>
        <v>188</v>
      </c>
      <c r="CJ209" s="372">
        <f t="shared" si="472"/>
        <v>188</v>
      </c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460" t="s">
        <v>475</v>
      </c>
      <c r="DA209" s="461">
        <f t="shared" ref="DA209:DB209" si="501">SUM(DA202:DA208)</f>
        <v>84</v>
      </c>
      <c r="DB209" s="461">
        <f t="shared" si="501"/>
        <v>109</v>
      </c>
      <c r="DC209" s="7"/>
      <c r="DD209" s="7"/>
      <c r="DE209" s="7"/>
    </row>
    <row r="210" ht="24.75" customHeight="1" spans="1:109">
      <c r="A210" s="444"/>
      <c r="B210" s="500"/>
      <c r="C210" s="504" t="s">
        <v>476</v>
      </c>
      <c r="D210" s="504"/>
      <c r="E210" s="504"/>
      <c r="F210" s="505"/>
      <c r="G210" s="845">
        <f>COUNTIF(G10:G202,"C")</f>
        <v>0</v>
      </c>
      <c r="H210" s="845">
        <f t="shared" ref="H210:N210" si="502">COUNTIF(H10:H202,"C")</f>
        <v>7</v>
      </c>
      <c r="I210" s="845">
        <f t="shared" si="502"/>
        <v>0</v>
      </c>
      <c r="J210" s="845">
        <f t="shared" si="502"/>
        <v>0</v>
      </c>
      <c r="K210" s="845">
        <f t="shared" si="502"/>
        <v>2</v>
      </c>
      <c r="L210" s="845">
        <f t="shared" si="502"/>
        <v>1</v>
      </c>
      <c r="M210" s="845">
        <f t="shared" si="502"/>
        <v>0</v>
      </c>
      <c r="N210" s="845">
        <f t="shared" si="502"/>
        <v>16</v>
      </c>
      <c r="O210" s="447"/>
      <c r="P210" s="447"/>
      <c r="Q210" s="448"/>
      <c r="R210" s="502"/>
      <c r="S210" s="840"/>
      <c r="T210" s="841"/>
      <c r="U210" s="841"/>
      <c r="V210" s="7"/>
      <c r="W210" s="7"/>
      <c r="X210" s="7"/>
      <c r="Y210" s="7"/>
      <c r="Z210" s="7"/>
      <c r="AA210" s="7"/>
      <c r="AB210" s="7"/>
      <c r="AC210" s="7"/>
      <c r="AD210" s="7"/>
      <c r="AE210" s="6"/>
      <c r="AF210" s="6"/>
      <c r="AG210" s="7"/>
      <c r="AH210" s="7"/>
      <c r="AI210" s="373"/>
      <c r="AJ210" s="6"/>
      <c r="AK210" s="499"/>
      <c r="AL210" s="488"/>
      <c r="AM210" s="488"/>
      <c r="AN210" s="489"/>
      <c r="AO210" s="117"/>
      <c r="AP210" s="117"/>
      <c r="AQ210" s="117"/>
      <c r="AR210" s="6"/>
      <c r="AS210" s="6"/>
      <c r="AT210" s="7"/>
      <c r="AU210" s="7"/>
      <c r="AV210" s="7"/>
      <c r="AW210" s="7"/>
      <c r="AX210" s="7"/>
      <c r="AY210" s="7"/>
      <c r="AZ210" s="7"/>
      <c r="BA210" s="497"/>
      <c r="BB210" s="408"/>
      <c r="BC210" s="408"/>
      <c r="BD210" s="495"/>
      <c r="BE210" s="491"/>
      <c r="BF210" s="506"/>
      <c r="BG210" s="458"/>
      <c r="BH210" s="458"/>
      <c r="BI210" s="458"/>
      <c r="BJ210" s="458"/>
      <c r="BK210" s="458"/>
      <c r="BL210" s="503"/>
      <c r="BM210" s="507"/>
      <c r="BN210" s="507"/>
      <c r="BO210" s="492"/>
      <c r="BP210" s="493"/>
      <c r="BQ210" s="494"/>
      <c r="BR210" s="495"/>
      <c r="BS210" s="848"/>
      <c r="BT210" s="847"/>
      <c r="BU210" s="847"/>
      <c r="BV210" s="847"/>
      <c r="BW210" s="847"/>
      <c r="BX210" s="506"/>
      <c r="BY210" s="508"/>
      <c r="BZ210" s="508"/>
      <c r="CA210" s="508"/>
      <c r="CB210" s="508"/>
      <c r="CC210" s="508"/>
      <c r="CD210" s="508"/>
      <c r="CE210" s="508"/>
      <c r="CF210" s="508"/>
      <c r="CG210" s="508"/>
      <c r="CH210" s="508"/>
      <c r="CI210" s="507"/>
      <c r="CJ210" s="50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509"/>
      <c r="DA210" s="461"/>
      <c r="DB210" s="461"/>
      <c r="DC210" s="7"/>
      <c r="DD210" s="7"/>
      <c r="DE210" s="7"/>
    </row>
    <row r="211" ht="24.75" customHeight="1" spans="1:109">
      <c r="A211" s="444"/>
      <c r="B211" s="500"/>
      <c r="C211" s="500"/>
      <c r="D211" s="500"/>
      <c r="E211" s="500"/>
      <c r="F211" s="501" t="s">
        <v>477</v>
      </c>
      <c r="G211" s="845">
        <f>COUNTBLANK(G9:G201)</f>
        <v>0</v>
      </c>
      <c r="H211" s="845">
        <f t="shared" ref="H211:N211" si="503">COUNTBLANK(H9:H201)</f>
        <v>0</v>
      </c>
      <c r="I211" s="845">
        <f t="shared" si="503"/>
        <v>0</v>
      </c>
      <c r="J211" s="845">
        <f t="shared" si="503"/>
        <v>0</v>
      </c>
      <c r="K211" s="845">
        <f t="shared" si="503"/>
        <v>0</v>
      </c>
      <c r="L211" s="845">
        <f t="shared" si="503"/>
        <v>0</v>
      </c>
      <c r="M211" s="845">
        <f t="shared" si="503"/>
        <v>0</v>
      </c>
      <c r="N211" s="845">
        <f t="shared" si="503"/>
        <v>0</v>
      </c>
      <c r="O211" s="447"/>
      <c r="P211" s="447"/>
      <c r="Q211" s="448"/>
      <c r="R211" s="502"/>
      <c r="S211" s="840"/>
      <c r="T211" s="841"/>
      <c r="U211" s="841"/>
      <c r="V211" s="7"/>
      <c r="W211" s="7"/>
      <c r="X211" s="7"/>
      <c r="Y211" s="7"/>
      <c r="Z211" s="7"/>
      <c r="AA211" s="7"/>
      <c r="AB211" s="7"/>
      <c r="AC211" s="7"/>
      <c r="AD211" s="7"/>
      <c r="AE211" s="6"/>
      <c r="AF211" s="6"/>
      <c r="AG211" s="7"/>
      <c r="AH211" s="7"/>
      <c r="AI211" s="373"/>
      <c r="AJ211" s="6"/>
      <c r="AK211" s="499"/>
      <c r="AL211" s="488"/>
      <c r="AM211" s="488"/>
      <c r="AN211" s="489"/>
      <c r="AO211" s="117"/>
      <c r="AP211" s="117"/>
      <c r="AQ211" s="117"/>
      <c r="AR211" s="6"/>
      <c r="AS211" s="6"/>
      <c r="AT211" s="7"/>
      <c r="AU211" s="7"/>
      <c r="AV211" s="7"/>
      <c r="AW211" s="7"/>
      <c r="AX211" s="7"/>
      <c r="AY211" s="7"/>
      <c r="AZ211" s="7"/>
      <c r="BA211" s="497"/>
      <c r="BB211" s="408"/>
      <c r="BC211" s="408"/>
      <c r="BD211" s="495"/>
      <c r="BE211" s="491"/>
      <c r="BF211" s="506"/>
      <c r="BG211" s="458"/>
      <c r="BH211" s="458"/>
      <c r="BI211" s="458"/>
      <c r="BJ211" s="458"/>
      <c r="BK211" s="458"/>
      <c r="BL211" s="503"/>
      <c r="BM211" s="507"/>
      <c r="BN211" s="507"/>
      <c r="BO211" s="492"/>
      <c r="BP211" s="493"/>
      <c r="BQ211" s="494"/>
      <c r="BR211" s="495"/>
      <c r="BS211" s="848"/>
      <c r="BT211" s="847"/>
      <c r="BU211" s="847"/>
      <c r="BV211" s="847"/>
      <c r="BW211" s="847"/>
      <c r="BX211" s="506"/>
      <c r="BY211" s="508"/>
      <c r="BZ211" s="508"/>
      <c r="CA211" s="508"/>
      <c r="CB211" s="508"/>
      <c r="CC211" s="508"/>
      <c r="CD211" s="508"/>
      <c r="CE211" s="508"/>
      <c r="CF211" s="508"/>
      <c r="CG211" s="508"/>
      <c r="CH211" s="508"/>
      <c r="CI211" s="507"/>
      <c r="CJ211" s="50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509"/>
      <c r="DA211" s="461"/>
      <c r="DB211" s="461"/>
      <c r="DC211" s="7"/>
      <c r="DD211" s="7"/>
      <c r="DE211" s="7"/>
    </row>
    <row r="212" ht="24.75" customHeight="1" spans="1:109">
      <c r="A212" s="444" t="s">
        <v>464</v>
      </c>
      <c r="B212" s="4"/>
      <c r="C212" s="4"/>
      <c r="D212" s="4"/>
      <c r="E212" s="4"/>
      <c r="F212" s="445"/>
      <c r="G212" s="510">
        <f>SUM(G204:G211)</f>
        <v>192</v>
      </c>
      <c r="H212" s="510">
        <f t="shared" ref="H212:N212" si="504">SUM(H204:H211)</f>
        <v>192</v>
      </c>
      <c r="I212" s="510">
        <f t="shared" si="504"/>
        <v>190</v>
      </c>
      <c r="J212" s="510">
        <f t="shared" si="504"/>
        <v>187</v>
      </c>
      <c r="K212" s="510">
        <f t="shared" si="504"/>
        <v>188</v>
      </c>
      <c r="L212" s="510">
        <f t="shared" si="504"/>
        <v>190</v>
      </c>
      <c r="M212" s="510">
        <f t="shared" si="504"/>
        <v>192</v>
      </c>
      <c r="N212" s="510">
        <f t="shared" si="504"/>
        <v>179</v>
      </c>
      <c r="O212" s="511"/>
      <c r="P212" s="511"/>
      <c r="Q212" s="512">
        <f>SUM(G212:K212)</f>
        <v>949</v>
      </c>
      <c r="R212" s="513" t="s">
        <v>478</v>
      </c>
      <c r="S212" s="849"/>
      <c r="T212" s="850"/>
      <c r="U212" s="850"/>
      <c r="V212" s="7"/>
      <c r="W212" s="7"/>
      <c r="X212" s="7"/>
      <c r="Y212" s="7"/>
      <c r="Z212" s="7"/>
      <c r="AA212" s="7"/>
      <c r="AB212" s="7"/>
      <c r="AC212" s="7"/>
      <c r="AD212" s="7"/>
      <c r="AE212" s="6"/>
      <c r="AF212" s="6"/>
      <c r="AG212" s="7"/>
      <c r="AH212" s="7"/>
      <c r="AI212" s="373"/>
      <c r="AJ212" s="6"/>
      <c r="AK212" s="499">
        <v>100</v>
      </c>
      <c r="AL212" s="488">
        <f>AP202</f>
        <v>0</v>
      </c>
      <c r="AM212" s="488">
        <f>AX202</f>
        <v>0</v>
      </c>
      <c r="AN212" s="489">
        <f>IF(AM212=0,0,AM212/AL212)</f>
        <v>0</v>
      </c>
      <c r="AO212" s="117"/>
      <c r="AP212" s="117"/>
      <c r="AQ212" s="117"/>
      <c r="AR212" s="6"/>
      <c r="AS212" s="6"/>
      <c r="AT212" s="7"/>
      <c r="AU212" s="7"/>
      <c r="AV212" s="7"/>
      <c r="AW212" s="7"/>
      <c r="AX212" s="7"/>
      <c r="AY212" s="7"/>
      <c r="AZ212" s="7"/>
      <c r="BA212" s="497" t="s">
        <v>41</v>
      </c>
      <c r="BB212" s="408">
        <f>BB205+BB207</f>
        <v>119</v>
      </c>
      <c r="BC212" s="408">
        <f>BC205+BC207</f>
        <v>98</v>
      </c>
      <c r="BD212" s="408">
        <f>BD205+BD207</f>
        <v>164.21568627451</v>
      </c>
      <c r="BE212" s="491"/>
      <c r="BF212" s="516"/>
      <c r="BG212" s="517" t="str">
        <f t="shared" ref="BG212:BL212" si="505">BG7</f>
        <v>HM</v>
      </c>
      <c r="BH212" s="517" t="str">
        <f t="shared" si="505"/>
        <v>HF</v>
      </c>
      <c r="BI212" s="517" t="str">
        <f t="shared" si="505"/>
        <v>DM</v>
      </c>
      <c r="BJ212" s="517" t="str">
        <f t="shared" si="505"/>
        <v>DF</v>
      </c>
      <c r="BK212" s="517" t="str">
        <f t="shared" si="505"/>
        <v>M</v>
      </c>
      <c r="BL212" s="517" t="str">
        <f t="shared" si="505"/>
        <v>F</v>
      </c>
      <c r="BM212" s="7"/>
      <c r="BN212" s="7"/>
      <c r="BO212" s="492" t="s">
        <v>48</v>
      </c>
      <c r="BP212" s="493">
        <f>COUNTIF(BA8:BA200,"HFNT")</f>
        <v>1</v>
      </c>
      <c r="BQ212" s="494">
        <f>BU202</f>
        <v>1</v>
      </c>
      <c r="BR212" s="495">
        <f t="shared" ref="BR212:BR217" si="506">IF(BP212=0,0,BQ212/BP212)</f>
        <v>1</v>
      </c>
      <c r="BS212" s="848"/>
      <c r="BT212" s="851"/>
      <c r="BU212" s="851"/>
      <c r="BV212" s="851"/>
      <c r="BW212" s="851"/>
      <c r="BX212" s="516"/>
      <c r="BY212" s="519" t="str">
        <f t="shared" ref="BY212:CH212" si="507">BY7</f>
        <v>HMT</v>
      </c>
      <c r="BZ212" s="519" t="str">
        <f t="shared" si="507"/>
        <v>HFT</v>
      </c>
      <c r="CA212" s="519" t="str">
        <f t="shared" si="507"/>
        <v>DMT</v>
      </c>
      <c r="CB212" s="519" t="str">
        <f t="shared" si="507"/>
        <v>DFT</v>
      </c>
      <c r="CC212" s="519" t="str">
        <f t="shared" si="507"/>
        <v>HMNT</v>
      </c>
      <c r="CD212" s="519" t="str">
        <f t="shared" si="507"/>
        <v>HFNT</v>
      </c>
      <c r="CE212" s="519" t="str">
        <f t="shared" si="507"/>
        <v>DMNT</v>
      </c>
      <c r="CF212" s="519" t="str">
        <f t="shared" si="507"/>
        <v>DFNT</v>
      </c>
      <c r="CG212" s="519" t="str">
        <f t="shared" si="507"/>
        <v>M</v>
      </c>
      <c r="CH212" s="519" t="str">
        <f t="shared" si="507"/>
        <v>F</v>
      </c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412" t="s">
        <v>54</v>
      </c>
      <c r="DB212" s="412" t="s">
        <v>55</v>
      </c>
      <c r="DC212" s="7"/>
      <c r="DD212" s="7"/>
      <c r="DE212" s="7"/>
    </row>
    <row r="213" ht="24.75" customHeight="1" spans="1:109">
      <c r="A213" s="444" t="s">
        <v>479</v>
      </c>
      <c r="B213" s="4"/>
      <c r="C213" s="4"/>
      <c r="D213" s="4"/>
      <c r="E213" s="4"/>
      <c r="F213" s="445"/>
      <c r="G213" s="462">
        <f>SUM(G203:G211)</f>
        <v>193</v>
      </c>
      <c r="H213" s="462">
        <f t="shared" ref="H213:N213" si="508">SUM(H203:H211)</f>
        <v>192</v>
      </c>
      <c r="I213" s="462">
        <f t="shared" si="508"/>
        <v>191</v>
      </c>
      <c r="J213" s="462">
        <f t="shared" si="508"/>
        <v>192</v>
      </c>
      <c r="K213" s="462">
        <f t="shared" si="508"/>
        <v>191</v>
      </c>
      <c r="L213" s="462">
        <f t="shared" si="508"/>
        <v>191</v>
      </c>
      <c r="M213" s="462">
        <f t="shared" si="508"/>
        <v>193</v>
      </c>
      <c r="N213" s="462">
        <f t="shared" si="508"/>
        <v>192</v>
      </c>
      <c r="O213" s="511"/>
      <c r="P213" s="511"/>
      <c r="Q213" s="512">
        <f>SUM(G213:K213)</f>
        <v>959</v>
      </c>
      <c r="R213" s="513" t="s">
        <v>480</v>
      </c>
      <c r="S213" s="849"/>
      <c r="T213" s="850"/>
      <c r="U213" s="850"/>
      <c r="V213" s="7"/>
      <c r="W213" s="7"/>
      <c r="X213" s="7"/>
      <c r="Y213" s="7"/>
      <c r="Z213" s="7"/>
      <c r="AA213" s="7"/>
      <c r="AB213" s="7"/>
      <c r="AC213" s="7"/>
      <c r="AD213" s="7"/>
      <c r="AE213" s="6"/>
      <c r="AF213" s="6"/>
      <c r="AG213" s="7"/>
      <c r="AH213" s="7"/>
      <c r="AI213" s="373"/>
      <c r="AJ213" s="6"/>
      <c r="AK213" s="499" t="s">
        <v>37</v>
      </c>
      <c r="AL213" s="488">
        <f>AQ202</f>
        <v>193</v>
      </c>
      <c r="AM213" s="488">
        <f>AY202</f>
        <v>171</v>
      </c>
      <c r="AN213" s="489">
        <f>IF(AM213=0,0,AM213/AL213)</f>
        <v>0.886010362694301</v>
      </c>
      <c r="AO213" s="117"/>
      <c r="AP213" s="117"/>
      <c r="AQ213" s="117"/>
      <c r="AR213" s="6"/>
      <c r="AS213" s="6"/>
      <c r="AT213" s="7"/>
      <c r="AU213" s="7"/>
      <c r="AV213" s="7"/>
      <c r="AW213" s="7"/>
      <c r="AX213" s="7"/>
      <c r="AY213" s="7"/>
      <c r="AZ213" s="7"/>
      <c r="BA213" s="520" t="str">
        <f>AK214</f>
        <v>IT-III</v>
      </c>
      <c r="BB213" s="480">
        <f>SUM(BB209:BB212)</f>
        <v>188</v>
      </c>
      <c r="BC213" s="480">
        <f>SUM(BC209:BC212)</f>
        <v>166</v>
      </c>
      <c r="BD213" s="521">
        <f>BC213/BB213</f>
        <v>0.882978723404255</v>
      </c>
      <c r="BE213" s="491"/>
      <c r="BF213" s="516"/>
      <c r="BG213" s="168"/>
      <c r="BH213" s="168"/>
      <c r="BI213" s="168"/>
      <c r="BJ213" s="168"/>
      <c r="BK213" s="117"/>
      <c r="BL213" s="117"/>
      <c r="BM213" s="7"/>
      <c r="BN213" s="7"/>
      <c r="BO213" s="492" t="s">
        <v>49</v>
      </c>
      <c r="BP213" s="493">
        <f>COUNTIF(BA8:BA200,"DMNT")</f>
        <v>2</v>
      </c>
      <c r="BQ213" s="408">
        <f>BV202</f>
        <v>1</v>
      </c>
      <c r="BR213" s="522">
        <f t="shared" si="506"/>
        <v>0.5</v>
      </c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</row>
    <row r="214" ht="24.75" customHeight="1" spans="1:109">
      <c r="A214" s="444" t="s">
        <v>481</v>
      </c>
      <c r="B214" s="4"/>
      <c r="C214" s="4"/>
      <c r="D214" s="4"/>
      <c r="E214" s="4"/>
      <c r="F214" s="445"/>
      <c r="G214" s="367">
        <f t="shared" ref="G214:N214" si="509">(G212/$O$209)*100</f>
        <v>98.9690721649485</v>
      </c>
      <c r="H214" s="367">
        <f t="shared" si="509"/>
        <v>98.9690721649485</v>
      </c>
      <c r="I214" s="367">
        <f t="shared" si="509"/>
        <v>97.9381443298969</v>
      </c>
      <c r="J214" s="367">
        <f t="shared" si="509"/>
        <v>96.3917525773196</v>
      </c>
      <c r="K214" s="367">
        <f t="shared" si="509"/>
        <v>96.9072164948454</v>
      </c>
      <c r="L214" s="367">
        <f t="shared" si="509"/>
        <v>97.9381443298969</v>
      </c>
      <c r="M214" s="367">
        <f t="shared" si="509"/>
        <v>98.9690721649485</v>
      </c>
      <c r="N214" s="367">
        <f t="shared" si="509"/>
        <v>92.2680412371134</v>
      </c>
      <c r="O214" s="511"/>
      <c r="P214" s="511"/>
      <c r="Q214" s="523">
        <f>Q212/Q213</f>
        <v>0.989572471324296</v>
      </c>
      <c r="R214" s="513" t="s">
        <v>482</v>
      </c>
      <c r="S214" s="849"/>
      <c r="T214" s="850"/>
      <c r="U214" s="850"/>
      <c r="V214" s="7"/>
      <c r="W214" s="7"/>
      <c r="X214" s="7"/>
      <c r="Y214" s="7"/>
      <c r="Z214" s="7"/>
      <c r="AA214" s="7"/>
      <c r="AB214" s="7"/>
      <c r="AC214" s="7"/>
      <c r="AD214" s="7"/>
      <c r="AE214" s="6"/>
      <c r="AF214" s="6"/>
      <c r="AG214" s="7"/>
      <c r="AH214" s="7"/>
      <c r="AI214" s="373"/>
      <c r="AJ214" s="6"/>
      <c r="AK214" s="524" t="s">
        <v>483</v>
      </c>
      <c r="AL214" s="525">
        <f>SUM(AL205:AL213)</f>
        <v>193</v>
      </c>
      <c r="AM214" s="525">
        <f>SUM(AM205:AM213)</f>
        <v>171</v>
      </c>
      <c r="AN214" s="526">
        <f>IF(AM214=0,0,AM214/AL214)</f>
        <v>0.886010362694301</v>
      </c>
      <c r="AO214" s="117"/>
      <c r="AP214" s="117"/>
      <c r="AQ214" s="117"/>
      <c r="AR214" s="6"/>
      <c r="AS214" s="6"/>
      <c r="AT214" s="7"/>
      <c r="AU214" s="7"/>
      <c r="AV214" s="7"/>
      <c r="AW214" s="7"/>
      <c r="AX214" s="7"/>
      <c r="AY214" s="7"/>
      <c r="AZ214" s="7"/>
      <c r="BA214" s="117"/>
      <c r="BB214" s="117"/>
      <c r="BC214" s="117"/>
      <c r="BD214" s="117"/>
      <c r="BE214" s="117"/>
      <c r="BF214" s="516"/>
      <c r="BG214" s="168"/>
      <c r="BH214" s="168"/>
      <c r="BI214" s="168"/>
      <c r="BJ214" s="168"/>
      <c r="BK214" s="117"/>
      <c r="BL214" s="117"/>
      <c r="BM214" s="7"/>
      <c r="BN214" s="7"/>
      <c r="BO214" s="492" t="s">
        <v>50</v>
      </c>
      <c r="BP214" s="406">
        <f>COUNTIF(BA8:BA200,"DFNT")</f>
        <v>0</v>
      </c>
      <c r="BQ214" s="407">
        <f>BW202</f>
        <v>0</v>
      </c>
      <c r="BR214" s="527">
        <f t="shared" si="506"/>
        <v>0</v>
      </c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</row>
    <row r="215" ht="24.75" customHeight="1" spans="1:109">
      <c r="A215" s="444" t="s">
        <v>484</v>
      </c>
      <c r="B215" s="4"/>
      <c r="C215" s="4"/>
      <c r="D215" s="4"/>
      <c r="E215" s="4"/>
      <c r="F215" s="445"/>
      <c r="G215" s="528" t="str">
        <f t="shared" ref="G215:N215" si="510">G6</f>
        <v>ES4301</v>
      </c>
      <c r="H215" s="528" t="str">
        <f t="shared" si="510"/>
        <v>IT4301</v>
      </c>
      <c r="I215" s="528" t="str">
        <f t="shared" si="510"/>
        <v>IT4302</v>
      </c>
      <c r="J215" s="528" t="str">
        <f t="shared" si="510"/>
        <v>IT4303</v>
      </c>
      <c r="K215" s="528" t="str">
        <f t="shared" si="510"/>
        <v>IT4304</v>
      </c>
      <c r="L215" s="528" t="str">
        <f t="shared" si="510"/>
        <v>IT4305</v>
      </c>
      <c r="M215" s="528" t="str">
        <f t="shared" si="510"/>
        <v>IT4306</v>
      </c>
      <c r="N215" s="528" t="str">
        <f t="shared" si="510"/>
        <v>MA4302</v>
      </c>
      <c r="O215" s="511"/>
      <c r="P215" s="511"/>
      <c r="Q215" s="511"/>
      <c r="R215" s="529"/>
      <c r="S215" s="530"/>
      <c r="T215" s="531"/>
      <c r="U215" s="531"/>
      <c r="V215" s="7"/>
      <c r="W215" s="7"/>
      <c r="X215" s="7"/>
      <c r="Y215" s="7"/>
      <c r="Z215" s="7"/>
      <c r="AA215" s="7"/>
      <c r="AB215" s="7"/>
      <c r="AC215" s="7"/>
      <c r="AD215" s="7"/>
      <c r="AE215" s="6"/>
      <c r="AF215" s="6"/>
      <c r="AG215" s="7"/>
      <c r="AH215" s="7"/>
      <c r="AI215" s="373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7"/>
      <c r="AU215" s="7"/>
      <c r="AV215" s="7"/>
      <c r="AW215" s="7"/>
      <c r="AX215" s="7"/>
      <c r="AY215" s="7"/>
      <c r="AZ215" s="7"/>
      <c r="BA215" s="117"/>
      <c r="BB215" s="117"/>
      <c r="BC215" s="117"/>
      <c r="BD215" s="480" t="s">
        <v>463</v>
      </c>
      <c r="BE215" s="484" t="s">
        <v>464</v>
      </c>
      <c r="BF215" s="532" t="s">
        <v>9</v>
      </c>
      <c r="BG215" s="533">
        <v>1</v>
      </c>
      <c r="BH215" s="534">
        <v>2</v>
      </c>
      <c r="BI215" s="534">
        <v>3</v>
      </c>
      <c r="BJ215" s="534">
        <v>4</v>
      </c>
      <c r="BK215" s="534">
        <v>5</v>
      </c>
      <c r="BL215" s="534" t="s">
        <v>485</v>
      </c>
      <c r="BM215" s="7"/>
      <c r="BN215" s="7"/>
      <c r="BO215" s="492" t="s">
        <v>42</v>
      </c>
      <c r="BP215" s="493">
        <f t="shared" ref="BP215:BQ215" si="511">BP206+BP208+BP212+BP214</f>
        <v>69</v>
      </c>
      <c r="BQ215" s="408">
        <f t="shared" si="511"/>
        <v>68</v>
      </c>
      <c r="BR215" s="495">
        <f t="shared" si="506"/>
        <v>0.985507246376812</v>
      </c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</row>
    <row r="216" ht="24.75" customHeight="1" spans="1:109">
      <c r="A216" s="444" t="s">
        <v>486</v>
      </c>
      <c r="B216" s="4"/>
      <c r="C216" s="4"/>
      <c r="D216" s="4"/>
      <c r="E216" s="4"/>
      <c r="F216" s="445"/>
      <c r="G216" s="528" t="str">
        <f t="shared" ref="G216:N216" si="512">G7</f>
        <v>EES</v>
      </c>
      <c r="H216" s="528" t="str">
        <f t="shared" si="512"/>
        <v>CA</v>
      </c>
      <c r="I216" s="528" t="str">
        <f t="shared" si="512"/>
        <v>OS</v>
      </c>
      <c r="J216" s="528" t="str">
        <f t="shared" si="512"/>
        <v>DAA</v>
      </c>
      <c r="K216" s="528" t="str">
        <f t="shared" si="512"/>
        <v>AIML</v>
      </c>
      <c r="L216" s="528" t="str">
        <f t="shared" si="512"/>
        <v>PYTHON</v>
      </c>
      <c r="M216" s="528" t="str">
        <f t="shared" si="512"/>
        <v>CCP</v>
      </c>
      <c r="N216" s="528" t="str">
        <f t="shared" si="512"/>
        <v>DM</v>
      </c>
      <c r="O216" s="511"/>
      <c r="P216" s="511"/>
      <c r="Q216" s="511"/>
      <c r="R216" s="511"/>
      <c r="S216" s="530"/>
      <c r="T216" s="531"/>
      <c r="U216" s="531"/>
      <c r="V216" s="7"/>
      <c r="W216" s="7"/>
      <c r="X216" s="7"/>
      <c r="Y216" s="7"/>
      <c r="Z216" s="7"/>
      <c r="AA216" s="7"/>
      <c r="AB216" s="7"/>
      <c r="AC216" s="7"/>
      <c r="AD216" s="7"/>
      <c r="AE216" s="6"/>
      <c r="AF216" s="6"/>
      <c r="AG216" s="7"/>
      <c r="AH216" s="7"/>
      <c r="AI216" s="373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7"/>
      <c r="AU216" s="7"/>
      <c r="AV216" s="7"/>
      <c r="AW216" s="7"/>
      <c r="AX216" s="7"/>
      <c r="AY216" s="7"/>
      <c r="AZ216" s="7"/>
      <c r="BA216" s="117"/>
      <c r="BB216" s="117"/>
      <c r="BC216" s="117"/>
      <c r="BD216" s="408">
        <f t="shared" ref="BD216:BE216" si="513">BB212</f>
        <v>119</v>
      </c>
      <c r="BE216" s="408">
        <f t="shared" si="513"/>
        <v>98</v>
      </c>
      <c r="BF216" s="535" t="s">
        <v>41</v>
      </c>
      <c r="BG216" s="470">
        <f>BK203</f>
        <v>0</v>
      </c>
      <c r="BH216" s="470">
        <f>BK204</f>
        <v>0</v>
      </c>
      <c r="BI216" s="470">
        <f>BK205</f>
        <v>0</v>
      </c>
      <c r="BJ216" s="470">
        <f>BK206</f>
        <v>0</v>
      </c>
      <c r="BK216" s="470">
        <f>BK207</f>
        <v>0</v>
      </c>
      <c r="BL216" s="470">
        <f>BK208</f>
        <v>0</v>
      </c>
      <c r="BM216" s="7"/>
      <c r="BN216" s="7"/>
      <c r="BO216" s="492" t="s">
        <v>41</v>
      </c>
      <c r="BP216" s="493">
        <f t="shared" ref="BP216:BQ216" si="514">BP205+BP207+BP209+BP213</f>
        <v>119</v>
      </c>
      <c r="BQ216" s="408">
        <f t="shared" si="514"/>
        <v>98</v>
      </c>
      <c r="BR216" s="495">
        <f t="shared" si="506"/>
        <v>0.823529411764706</v>
      </c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</row>
    <row r="217" ht="24.75" customHeight="1" spans="1:109">
      <c r="A217" s="444" t="s">
        <v>487</v>
      </c>
      <c r="B217" s="4"/>
      <c r="C217" s="4"/>
      <c r="D217" s="4"/>
      <c r="E217" s="4"/>
      <c r="F217" s="445"/>
      <c r="G217" s="586" t="s">
        <v>488</v>
      </c>
      <c r="H217" s="852" t="s">
        <v>489</v>
      </c>
      <c r="I217" s="852" t="s">
        <v>490</v>
      </c>
      <c r="J217" s="852" t="s">
        <v>491</v>
      </c>
      <c r="K217" s="852" t="s">
        <v>492</v>
      </c>
      <c r="L217" s="853" t="s">
        <v>493</v>
      </c>
      <c r="M217" s="586" t="s">
        <v>488</v>
      </c>
      <c r="N217" s="854" t="s">
        <v>494</v>
      </c>
      <c r="O217" s="94"/>
      <c r="P217" s="511"/>
      <c r="Q217" s="511"/>
      <c r="R217" s="511"/>
      <c r="S217" s="530"/>
      <c r="T217" s="531"/>
      <c r="U217" s="531"/>
      <c r="V217" s="7"/>
      <c r="W217" s="7"/>
      <c r="X217" s="7"/>
      <c r="Y217" s="7"/>
      <c r="Z217" s="7"/>
      <c r="AA217" s="7"/>
      <c r="AB217" s="7"/>
      <c r="AC217" s="7"/>
      <c r="AD217" s="7"/>
      <c r="AE217" s="6"/>
      <c r="AF217" s="6"/>
      <c r="AG217" s="7"/>
      <c r="AH217" s="7"/>
      <c r="AI217" s="373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7"/>
      <c r="AU217" s="7"/>
      <c r="AV217" s="7"/>
      <c r="AW217" s="7"/>
      <c r="AX217" s="7"/>
      <c r="AY217" s="7"/>
      <c r="AZ217" s="7"/>
      <c r="BA217" s="117"/>
      <c r="BB217" s="117"/>
      <c r="BC217" s="117"/>
      <c r="BD217" s="408">
        <f t="shared" ref="BD217:BE217" si="515">BB209</f>
        <v>69</v>
      </c>
      <c r="BE217" s="408">
        <f t="shared" si="515"/>
        <v>68</v>
      </c>
      <c r="BF217" s="537" t="s">
        <v>42</v>
      </c>
      <c r="BG217" s="470">
        <f>BL203</f>
        <v>0</v>
      </c>
      <c r="BH217" s="470">
        <f>BL204</f>
        <v>0</v>
      </c>
      <c r="BI217" s="470">
        <f>BL205</f>
        <v>0</v>
      </c>
      <c r="BJ217" s="470">
        <f>BL206</f>
        <v>0</v>
      </c>
      <c r="BK217" s="470">
        <f>BL207</f>
        <v>0</v>
      </c>
      <c r="BL217" s="470">
        <f>BL208</f>
        <v>0</v>
      </c>
      <c r="BM217" s="7"/>
      <c r="BN217" s="7"/>
      <c r="BO217" s="492" t="s">
        <v>495</v>
      </c>
      <c r="BP217" s="493">
        <f t="shared" ref="BP217:BQ217" si="516">SUM(BP215:BP216)</f>
        <v>188</v>
      </c>
      <c r="BQ217" s="408">
        <f t="shared" si="516"/>
        <v>166</v>
      </c>
      <c r="BR217" s="495">
        <f t="shared" si="506"/>
        <v>0.882978723404255</v>
      </c>
      <c r="BS217" s="7"/>
      <c r="BT217" s="7"/>
      <c r="BU217" s="7"/>
      <c r="BV217" s="538" t="s">
        <v>463</v>
      </c>
      <c r="BW217" s="539" t="s">
        <v>464</v>
      </c>
      <c r="BX217" s="540" t="s">
        <v>25</v>
      </c>
      <c r="BY217" s="541">
        <v>1</v>
      </c>
      <c r="BZ217" s="542">
        <v>2</v>
      </c>
      <c r="CA217" s="542">
        <v>3</v>
      </c>
      <c r="CB217" s="542">
        <v>4</v>
      </c>
      <c r="CC217" s="542">
        <v>5</v>
      </c>
      <c r="CD217" s="542" t="s">
        <v>485</v>
      </c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</row>
    <row r="218" ht="39.75" customHeight="1" spans="1:109">
      <c r="A218" s="543"/>
      <c r="B218" s="544"/>
      <c r="C218" s="545"/>
      <c r="D218" s="545"/>
      <c r="E218" s="545"/>
      <c r="F218" s="546"/>
      <c r="G218" s="543"/>
      <c r="H218" s="855"/>
      <c r="I218" s="855"/>
      <c r="J218" s="855"/>
      <c r="K218" s="543"/>
      <c r="L218" s="543"/>
      <c r="M218" s="543"/>
      <c r="N218" s="543"/>
      <c r="O218" s="543"/>
      <c r="P218" s="543"/>
      <c r="Q218" s="543"/>
      <c r="R218" s="543"/>
      <c r="S218" s="543"/>
      <c r="T218" s="531"/>
      <c r="U218" s="531"/>
      <c r="V218" s="7"/>
      <c r="W218" s="7"/>
      <c r="X218" s="7"/>
      <c r="Y218" s="7"/>
      <c r="Z218" s="7"/>
      <c r="AA218" s="7"/>
      <c r="AB218" s="7"/>
      <c r="AC218" s="7"/>
      <c r="AD218" s="7"/>
      <c r="AE218" s="6"/>
      <c r="AF218" s="6"/>
      <c r="AG218" s="7"/>
      <c r="AH218" s="7"/>
      <c r="AI218" s="373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7"/>
      <c r="AU218" s="7"/>
      <c r="AV218" s="7"/>
      <c r="AW218" s="7"/>
      <c r="AX218" s="7"/>
      <c r="AY218" s="7"/>
      <c r="AZ218" s="7"/>
      <c r="BA218" s="117"/>
      <c r="BB218" s="117"/>
      <c r="BC218" s="117"/>
      <c r="BD218" s="408">
        <f t="shared" ref="BD218:BE218" si="517">BB205</f>
        <v>51</v>
      </c>
      <c r="BE218" s="408">
        <f t="shared" si="517"/>
        <v>41</v>
      </c>
      <c r="BF218" s="537" t="s">
        <v>38</v>
      </c>
      <c r="BG218" s="470">
        <f>BG203</f>
        <v>0</v>
      </c>
      <c r="BH218" s="470">
        <f>BG204</f>
        <v>0</v>
      </c>
      <c r="BI218" s="470">
        <f>BG205</f>
        <v>0</v>
      </c>
      <c r="BJ218" s="470">
        <f>BG206</f>
        <v>0</v>
      </c>
      <c r="BK218" s="470">
        <f>BG207</f>
        <v>0</v>
      </c>
      <c r="BL218" s="470">
        <f>BG208</f>
        <v>0</v>
      </c>
      <c r="BM218" s="7"/>
      <c r="BN218" s="7"/>
      <c r="BO218" s="7"/>
      <c r="BP218" s="7"/>
      <c r="BQ218" s="7"/>
      <c r="BR218" s="7"/>
      <c r="BS218" s="7"/>
      <c r="BT218" s="7"/>
      <c r="BU218" s="7"/>
      <c r="BV218" s="409">
        <f t="shared" ref="BV218:BW218" si="518">BP216</f>
        <v>119</v>
      </c>
      <c r="BW218" s="409">
        <f t="shared" si="518"/>
        <v>98</v>
      </c>
      <c r="BX218" s="492" t="s">
        <v>41</v>
      </c>
      <c r="BY218" s="409">
        <f>CG203</f>
        <v>0</v>
      </c>
      <c r="BZ218" s="409">
        <f>CG204</f>
        <v>0</v>
      </c>
      <c r="CA218" s="409">
        <f>CG205</f>
        <v>0</v>
      </c>
      <c r="CB218" s="409">
        <f>CG206</f>
        <v>0</v>
      </c>
      <c r="CC218" s="409">
        <f>CG207</f>
        <v>0</v>
      </c>
      <c r="CD218" s="409">
        <f>CG208</f>
        <v>0</v>
      </c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</row>
    <row r="219" ht="39.75" customHeight="1" spans="1:109">
      <c r="A219" s="549"/>
      <c r="B219" s="544" t="s">
        <v>496</v>
      </c>
      <c r="C219" s="545"/>
      <c r="D219" s="545"/>
      <c r="E219" s="545"/>
      <c r="F219" s="546" t="s">
        <v>497</v>
      </c>
      <c r="G219" s="543" t="s">
        <v>497</v>
      </c>
      <c r="I219" s="856"/>
      <c r="J219" s="856"/>
      <c r="K219" s="856"/>
      <c r="L219" s="856"/>
      <c r="M219" s="856"/>
      <c r="N219" s="543" t="s">
        <v>498</v>
      </c>
      <c r="R219" s="543"/>
      <c r="S219" s="543"/>
      <c r="T219" s="531"/>
      <c r="U219" s="531"/>
      <c r="V219" s="7"/>
      <c r="W219" s="7"/>
      <c r="X219" s="7"/>
      <c r="Y219" s="7"/>
      <c r="Z219" s="7"/>
      <c r="AA219" s="7"/>
      <c r="AB219" s="7"/>
      <c r="AC219" s="7"/>
      <c r="AD219" s="7"/>
      <c r="AE219" s="6"/>
      <c r="AF219" s="6"/>
      <c r="AG219" s="7"/>
      <c r="AH219" s="7"/>
      <c r="AI219" s="373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7"/>
      <c r="AU219" s="7"/>
      <c r="AV219" s="7"/>
      <c r="AW219" s="7"/>
      <c r="AX219" s="7"/>
      <c r="AY219" s="7"/>
      <c r="AZ219" s="7"/>
      <c r="BA219" s="117"/>
      <c r="BB219" s="117"/>
      <c r="BC219" s="117"/>
      <c r="BD219" s="408">
        <f t="shared" ref="BD219:BE219" si="519">BB206</f>
        <v>32</v>
      </c>
      <c r="BE219" s="408">
        <f t="shared" si="519"/>
        <v>32</v>
      </c>
      <c r="BF219" s="537" t="s">
        <v>39</v>
      </c>
      <c r="BG219" s="470">
        <f>BH203</f>
        <v>0</v>
      </c>
      <c r="BH219" s="470">
        <f>BH204</f>
        <v>0</v>
      </c>
      <c r="BI219" s="470">
        <f>BH205</f>
        <v>0</v>
      </c>
      <c r="BJ219" s="470">
        <f>BH206</f>
        <v>0</v>
      </c>
      <c r="BK219" s="470">
        <f>BH207</f>
        <v>0</v>
      </c>
      <c r="BL219" s="470">
        <f>BH208</f>
        <v>0</v>
      </c>
      <c r="BM219" s="7"/>
      <c r="BN219" s="7"/>
      <c r="BO219" s="7"/>
      <c r="BP219" s="7"/>
      <c r="BQ219" s="7"/>
      <c r="BR219" s="7"/>
      <c r="BS219" s="7"/>
      <c r="BT219" s="7"/>
      <c r="BU219" s="7"/>
      <c r="BV219" s="409">
        <f t="shared" ref="BV219:BW219" si="520">BP215</f>
        <v>69</v>
      </c>
      <c r="BW219" s="409">
        <f t="shared" si="520"/>
        <v>68</v>
      </c>
      <c r="BX219" s="492" t="s">
        <v>42</v>
      </c>
      <c r="BY219" s="409">
        <f>CH203</f>
        <v>0</v>
      </c>
      <c r="BZ219" s="409">
        <f>CH204</f>
        <v>0</v>
      </c>
      <c r="CA219" s="409">
        <f>CH205</f>
        <v>0</v>
      </c>
      <c r="CB219" s="409">
        <f>CH206</f>
        <v>0</v>
      </c>
      <c r="CC219" s="409">
        <f>CH207</f>
        <v>0</v>
      </c>
      <c r="CD219" s="409">
        <f>CH208</f>
        <v>0</v>
      </c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</row>
    <row r="220" ht="39.75" customHeight="1" spans="1:109">
      <c r="A220" s="549"/>
      <c r="B220" s="544"/>
      <c r="C220" s="545"/>
      <c r="D220" s="545"/>
      <c r="E220" s="545"/>
      <c r="F220" s="546"/>
      <c r="G220" s="543"/>
      <c r="I220" s="856"/>
      <c r="J220" s="856"/>
      <c r="K220" s="856"/>
      <c r="L220" s="856"/>
      <c r="M220" s="856"/>
      <c r="N220" s="543"/>
      <c r="R220" s="543"/>
      <c r="S220" s="543"/>
      <c r="T220" s="531"/>
      <c r="U220" s="531"/>
      <c r="V220" s="7"/>
      <c r="W220" s="7"/>
      <c r="X220" s="7"/>
      <c r="Y220" s="7"/>
      <c r="Z220" s="7"/>
      <c r="AA220" s="7"/>
      <c r="AB220" s="7"/>
      <c r="AC220" s="7"/>
      <c r="AD220" s="7"/>
      <c r="AE220" s="6"/>
      <c r="AF220" s="6"/>
      <c r="AG220" s="7"/>
      <c r="AH220" s="7"/>
      <c r="AI220" s="373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7"/>
      <c r="AU220" s="7"/>
      <c r="AV220" s="7"/>
      <c r="AW220" s="7"/>
      <c r="AX220" s="7"/>
      <c r="AY220" s="7"/>
      <c r="AZ220" s="7"/>
      <c r="BA220" s="117"/>
      <c r="BB220" s="117"/>
      <c r="BC220" s="117"/>
      <c r="BD220" s="408"/>
      <c r="BE220" s="408"/>
      <c r="BF220" s="537"/>
      <c r="BG220" s="470"/>
      <c r="BH220" s="470"/>
      <c r="BI220" s="470"/>
      <c r="BJ220" s="470"/>
      <c r="BK220" s="470"/>
      <c r="BL220" s="470"/>
      <c r="BM220" s="7"/>
      <c r="BN220" s="7"/>
      <c r="BO220" s="7"/>
      <c r="BP220" s="7"/>
      <c r="BQ220" s="7"/>
      <c r="BR220" s="7"/>
      <c r="BS220" s="7"/>
      <c r="BT220" s="7"/>
      <c r="BU220" s="7"/>
      <c r="BV220" s="409"/>
      <c r="BW220" s="409"/>
      <c r="BX220" s="492"/>
      <c r="BY220" s="409"/>
      <c r="BZ220" s="409"/>
      <c r="CA220" s="409"/>
      <c r="CB220" s="409"/>
      <c r="CC220" s="409"/>
      <c r="CD220" s="409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</row>
    <row r="221" ht="39.75" customHeight="1" spans="1:109">
      <c r="A221" s="549"/>
      <c r="B221" s="544"/>
      <c r="C221" s="545"/>
      <c r="D221" s="545"/>
      <c r="E221" s="545"/>
      <c r="F221" s="546"/>
      <c r="G221" s="543"/>
      <c r="I221" s="856"/>
      <c r="J221" s="856"/>
      <c r="K221" s="856"/>
      <c r="L221" s="856"/>
      <c r="M221" s="856"/>
      <c r="N221" s="543"/>
      <c r="R221" s="543"/>
      <c r="S221" s="543"/>
      <c r="T221" s="531"/>
      <c r="U221" s="531"/>
      <c r="V221" s="7"/>
      <c r="W221" s="7"/>
      <c r="X221" s="7"/>
      <c r="Y221" s="7"/>
      <c r="Z221" s="7"/>
      <c r="AA221" s="7"/>
      <c r="AB221" s="7"/>
      <c r="AC221" s="7"/>
      <c r="AD221" s="7"/>
      <c r="AE221" s="6"/>
      <c r="AF221" s="6"/>
      <c r="AG221" s="7"/>
      <c r="AH221" s="7"/>
      <c r="AI221" s="373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7"/>
      <c r="AU221" s="7"/>
      <c r="AV221" s="7"/>
      <c r="AW221" s="7"/>
      <c r="AX221" s="7"/>
      <c r="AY221" s="7"/>
      <c r="AZ221" s="7"/>
      <c r="BA221" s="117"/>
      <c r="BB221" s="117"/>
      <c r="BC221" s="117"/>
      <c r="BD221" s="408"/>
      <c r="BE221" s="408"/>
      <c r="BF221" s="537"/>
      <c r="BG221" s="470"/>
      <c r="BH221" s="470"/>
      <c r="BI221" s="470"/>
      <c r="BJ221" s="470"/>
      <c r="BK221" s="470"/>
      <c r="BL221" s="470"/>
      <c r="BM221" s="7"/>
      <c r="BN221" s="7"/>
      <c r="BO221" s="7"/>
      <c r="BP221" s="7"/>
      <c r="BQ221" s="7"/>
      <c r="BR221" s="7"/>
      <c r="BS221" s="7"/>
      <c r="BT221" s="7"/>
      <c r="BU221" s="7"/>
      <c r="BV221" s="409"/>
      <c r="BW221" s="409"/>
      <c r="BX221" s="492"/>
      <c r="BY221" s="409"/>
      <c r="BZ221" s="409"/>
      <c r="CA221" s="409"/>
      <c r="CB221" s="409"/>
      <c r="CC221" s="409"/>
      <c r="CD221" s="409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</row>
    <row r="222" ht="39.75" customHeight="1" spans="1:109">
      <c r="A222" s="549"/>
      <c r="B222" s="544"/>
      <c r="C222" s="545"/>
      <c r="D222" s="545"/>
      <c r="E222" s="545"/>
      <c r="F222" s="546"/>
      <c r="G222" s="543"/>
      <c r="I222" s="856"/>
      <c r="J222" s="856"/>
      <c r="K222" s="856"/>
      <c r="L222" s="856"/>
      <c r="M222" s="856"/>
      <c r="N222" s="543"/>
      <c r="R222" s="543"/>
      <c r="S222" s="543"/>
      <c r="T222" s="531"/>
      <c r="U222" s="531"/>
      <c r="V222" s="7"/>
      <c r="W222" s="7"/>
      <c r="X222" s="7"/>
      <c r="Y222" s="7"/>
      <c r="Z222" s="7"/>
      <c r="AA222" s="7"/>
      <c r="AB222" s="7"/>
      <c r="AC222" s="7"/>
      <c r="AD222" s="7"/>
      <c r="AE222" s="6"/>
      <c r="AF222" s="6"/>
      <c r="AG222" s="7"/>
      <c r="AH222" s="7"/>
      <c r="AI222" s="373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7"/>
      <c r="AU222" s="7"/>
      <c r="AV222" s="7"/>
      <c r="AW222" s="7"/>
      <c r="AX222" s="7"/>
      <c r="AY222" s="7"/>
      <c r="AZ222" s="7"/>
      <c r="BA222" s="117"/>
      <c r="BB222" s="117"/>
      <c r="BC222" s="117"/>
      <c r="BD222" s="408"/>
      <c r="BE222" s="408"/>
      <c r="BF222" s="537"/>
      <c r="BG222" s="470"/>
      <c r="BH222" s="470"/>
      <c r="BI222" s="470"/>
      <c r="BJ222" s="470"/>
      <c r="BK222" s="470"/>
      <c r="BL222" s="470"/>
      <c r="BM222" s="7"/>
      <c r="BN222" s="7"/>
      <c r="BO222" s="7"/>
      <c r="BP222" s="7"/>
      <c r="BQ222" s="7"/>
      <c r="BR222" s="7"/>
      <c r="BS222" s="7"/>
      <c r="BT222" s="7"/>
      <c r="BU222" s="7"/>
      <c r="BV222" s="409"/>
      <c r="BW222" s="409"/>
      <c r="BX222" s="492"/>
      <c r="BY222" s="409"/>
      <c r="BZ222" s="409"/>
      <c r="CA222" s="409"/>
      <c r="CB222" s="409"/>
      <c r="CC222" s="409"/>
      <c r="CD222" s="409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</row>
    <row r="223" ht="39.75" customHeight="1" spans="1:109">
      <c r="A223" s="549"/>
      <c r="B223" s="544"/>
      <c r="C223" s="545"/>
      <c r="D223" s="545"/>
      <c r="E223" s="545"/>
      <c r="F223" s="546"/>
      <c r="G223" s="543"/>
      <c r="I223" s="856"/>
      <c r="J223" s="856"/>
      <c r="K223" s="856"/>
      <c r="L223" s="856"/>
      <c r="M223" s="856"/>
      <c r="N223" s="543"/>
      <c r="R223" s="543"/>
      <c r="S223" s="543"/>
      <c r="T223" s="531"/>
      <c r="U223" s="531"/>
      <c r="V223" s="7"/>
      <c r="W223" s="7"/>
      <c r="X223" s="7"/>
      <c r="Y223" s="7"/>
      <c r="Z223" s="7"/>
      <c r="AA223" s="7"/>
      <c r="AB223" s="7"/>
      <c r="AC223" s="7"/>
      <c r="AD223" s="7"/>
      <c r="AE223" s="6"/>
      <c r="AF223" s="6"/>
      <c r="AG223" s="7"/>
      <c r="AH223" s="7"/>
      <c r="AI223" s="373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7"/>
      <c r="AU223" s="7"/>
      <c r="AV223" s="7"/>
      <c r="AW223" s="7"/>
      <c r="AX223" s="7"/>
      <c r="AY223" s="7"/>
      <c r="AZ223" s="7"/>
      <c r="BA223" s="117"/>
      <c r="BB223" s="117"/>
      <c r="BC223" s="117"/>
      <c r="BD223" s="408"/>
      <c r="BE223" s="408"/>
      <c r="BF223" s="537"/>
      <c r="BG223" s="470"/>
      <c r="BH223" s="470"/>
      <c r="BI223" s="470"/>
      <c r="BJ223" s="470"/>
      <c r="BK223" s="470"/>
      <c r="BL223" s="470"/>
      <c r="BM223" s="7"/>
      <c r="BN223" s="7"/>
      <c r="BO223" s="7"/>
      <c r="BP223" s="7"/>
      <c r="BQ223" s="7"/>
      <c r="BR223" s="7"/>
      <c r="BS223" s="7"/>
      <c r="BT223" s="7"/>
      <c r="BU223" s="7"/>
      <c r="BV223" s="409"/>
      <c r="BW223" s="409"/>
      <c r="BX223" s="492"/>
      <c r="BY223" s="409"/>
      <c r="BZ223" s="409"/>
      <c r="CA223" s="409"/>
      <c r="CB223" s="409"/>
      <c r="CC223" s="409"/>
      <c r="CD223" s="409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</row>
    <row r="224" ht="39.75" customHeight="1" spans="1:109">
      <c r="A224" s="549"/>
      <c r="B224" s="544"/>
      <c r="C224" s="545"/>
      <c r="D224" s="545"/>
      <c r="E224" s="545"/>
      <c r="F224" s="546"/>
      <c r="G224" s="543"/>
      <c r="I224" s="856"/>
      <c r="J224" s="856"/>
      <c r="K224" s="856"/>
      <c r="L224" s="856"/>
      <c r="M224" s="856"/>
      <c r="N224" s="543"/>
      <c r="R224" s="543"/>
      <c r="S224" s="543"/>
      <c r="T224" s="531"/>
      <c r="U224" s="531"/>
      <c r="V224" s="7"/>
      <c r="W224" s="7"/>
      <c r="X224" s="7"/>
      <c r="Y224" s="7"/>
      <c r="Z224" s="7"/>
      <c r="AA224" s="7"/>
      <c r="AB224" s="7"/>
      <c r="AC224" s="7"/>
      <c r="AD224" s="7"/>
      <c r="AE224" s="6"/>
      <c r="AF224" s="6"/>
      <c r="AG224" s="7"/>
      <c r="AH224" s="7"/>
      <c r="AI224" s="373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7"/>
      <c r="AU224" s="7"/>
      <c r="AV224" s="7"/>
      <c r="AW224" s="7"/>
      <c r="AX224" s="7"/>
      <c r="AY224" s="7"/>
      <c r="AZ224" s="7"/>
      <c r="BA224" s="117"/>
      <c r="BB224" s="117"/>
      <c r="BC224" s="117"/>
      <c r="BD224" s="408"/>
      <c r="BE224" s="408"/>
      <c r="BF224" s="537"/>
      <c r="BG224" s="470"/>
      <c r="BH224" s="470"/>
      <c r="BI224" s="470"/>
      <c r="BJ224" s="470"/>
      <c r="BK224" s="470"/>
      <c r="BL224" s="470"/>
      <c r="BM224" s="7"/>
      <c r="BN224" s="7"/>
      <c r="BO224" s="7"/>
      <c r="BP224" s="7"/>
      <c r="BQ224" s="7"/>
      <c r="BR224" s="7"/>
      <c r="BS224" s="7"/>
      <c r="BT224" s="7"/>
      <c r="BU224" s="7"/>
      <c r="BV224" s="409"/>
      <c r="BW224" s="409"/>
      <c r="BX224" s="492"/>
      <c r="BY224" s="409"/>
      <c r="BZ224" s="409"/>
      <c r="CA224" s="409"/>
      <c r="CB224" s="409"/>
      <c r="CC224" s="409"/>
      <c r="CD224" s="409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</row>
    <row r="225" ht="39.75" customHeight="1" spans="1:109">
      <c r="A225" s="549"/>
      <c r="B225" s="544"/>
      <c r="C225" s="545"/>
      <c r="D225" s="545"/>
      <c r="E225" s="545"/>
      <c r="F225" s="546"/>
      <c r="G225" s="543"/>
      <c r="I225" s="856"/>
      <c r="J225" s="856"/>
      <c r="K225" s="856"/>
      <c r="L225" s="856"/>
      <c r="M225" s="856"/>
      <c r="N225" s="543"/>
      <c r="R225" s="543"/>
      <c r="S225" s="543"/>
      <c r="T225" s="531"/>
      <c r="U225" s="531"/>
      <c r="V225" s="7"/>
      <c r="W225" s="7"/>
      <c r="X225" s="7"/>
      <c r="Y225" s="7"/>
      <c r="Z225" s="7"/>
      <c r="AA225" s="7"/>
      <c r="AB225" s="7"/>
      <c r="AC225" s="7"/>
      <c r="AD225" s="7"/>
      <c r="AE225" s="6"/>
      <c r="AF225" s="6"/>
      <c r="AG225" s="7"/>
      <c r="AH225" s="7"/>
      <c r="AI225" s="373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7"/>
      <c r="AU225" s="7"/>
      <c r="AV225" s="7"/>
      <c r="AW225" s="7"/>
      <c r="AX225" s="7"/>
      <c r="AY225" s="7"/>
      <c r="AZ225" s="7"/>
      <c r="BA225" s="117"/>
      <c r="BB225" s="117"/>
      <c r="BC225" s="117"/>
      <c r="BD225" s="408"/>
      <c r="BE225" s="408"/>
      <c r="BF225" s="537"/>
      <c r="BG225" s="470"/>
      <c r="BH225" s="470"/>
      <c r="BI225" s="470"/>
      <c r="BJ225" s="470"/>
      <c r="BK225" s="470"/>
      <c r="BL225" s="470"/>
      <c r="BM225" s="7"/>
      <c r="BN225" s="7"/>
      <c r="BO225" s="7"/>
      <c r="BP225" s="7"/>
      <c r="BQ225" s="7"/>
      <c r="BR225" s="7"/>
      <c r="BS225" s="7"/>
      <c r="BT225" s="7"/>
      <c r="BU225" s="7"/>
      <c r="BV225" s="409"/>
      <c r="BW225" s="409"/>
      <c r="BX225" s="492"/>
      <c r="BY225" s="409"/>
      <c r="BZ225" s="409"/>
      <c r="CA225" s="409"/>
      <c r="CB225" s="409"/>
      <c r="CC225" s="409"/>
      <c r="CD225" s="409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</row>
    <row r="226" ht="39.75" customHeight="1" spans="1:109">
      <c r="A226" s="549"/>
      <c r="B226" s="544"/>
      <c r="C226" s="545"/>
      <c r="D226" s="545"/>
      <c r="E226" s="545"/>
      <c r="F226" s="546"/>
      <c r="G226" s="543"/>
      <c r="I226" s="856"/>
      <c r="J226" s="856"/>
      <c r="K226" s="856"/>
      <c r="L226" s="856"/>
      <c r="M226" s="856"/>
      <c r="N226" s="543"/>
      <c r="R226" s="543"/>
      <c r="S226" s="543"/>
      <c r="T226" s="531"/>
      <c r="U226" s="531"/>
      <c r="V226" s="7"/>
      <c r="W226" s="7"/>
      <c r="X226" s="7"/>
      <c r="Y226" s="7"/>
      <c r="Z226" s="7"/>
      <c r="AA226" s="7"/>
      <c r="AB226" s="7"/>
      <c r="AC226" s="7"/>
      <c r="AD226" s="7"/>
      <c r="AE226" s="6"/>
      <c r="AF226" s="6"/>
      <c r="AG226" s="7"/>
      <c r="AH226" s="7"/>
      <c r="AI226" s="373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7"/>
      <c r="AU226" s="7"/>
      <c r="AV226" s="7"/>
      <c r="AW226" s="7"/>
      <c r="AX226" s="7"/>
      <c r="AY226" s="7"/>
      <c r="AZ226" s="7"/>
      <c r="BA226" s="117"/>
      <c r="BB226" s="117"/>
      <c r="BC226" s="117"/>
      <c r="BD226" s="408"/>
      <c r="BE226" s="408"/>
      <c r="BF226" s="537"/>
      <c r="BG226" s="470"/>
      <c r="BH226" s="470"/>
      <c r="BI226" s="470"/>
      <c r="BJ226" s="470"/>
      <c r="BK226" s="470"/>
      <c r="BL226" s="470"/>
      <c r="BM226" s="7"/>
      <c r="BN226" s="7"/>
      <c r="BO226" s="7"/>
      <c r="BP226" s="7"/>
      <c r="BQ226" s="7"/>
      <c r="BR226" s="7"/>
      <c r="BS226" s="7"/>
      <c r="BT226" s="7"/>
      <c r="BU226" s="7"/>
      <c r="BV226" s="409"/>
      <c r="BW226" s="409"/>
      <c r="BX226" s="492"/>
      <c r="BY226" s="409"/>
      <c r="BZ226" s="409"/>
      <c r="CA226" s="409"/>
      <c r="CB226" s="409"/>
      <c r="CC226" s="409"/>
      <c r="CD226" s="409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</row>
    <row r="227" ht="39.75" customHeight="1" spans="1:109">
      <c r="A227" s="549"/>
      <c r="B227" s="544"/>
      <c r="C227" s="545"/>
      <c r="D227" s="545"/>
      <c r="E227" s="545"/>
      <c r="F227" s="546"/>
      <c r="G227" s="543"/>
      <c r="I227" s="856"/>
      <c r="J227" s="856"/>
      <c r="K227" s="856"/>
      <c r="L227" s="856"/>
      <c r="M227" s="856"/>
      <c r="N227" s="543"/>
      <c r="R227" s="543"/>
      <c r="S227" s="543"/>
      <c r="T227" s="531"/>
      <c r="U227" s="531"/>
      <c r="V227" s="7"/>
      <c r="W227" s="7"/>
      <c r="X227" s="7"/>
      <c r="Y227" s="7"/>
      <c r="Z227" s="7"/>
      <c r="AA227" s="7"/>
      <c r="AB227" s="7"/>
      <c r="AC227" s="7"/>
      <c r="AD227" s="7"/>
      <c r="AE227" s="6"/>
      <c r="AF227" s="6"/>
      <c r="AG227" s="7"/>
      <c r="AH227" s="7"/>
      <c r="AI227" s="373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7"/>
      <c r="AU227" s="7"/>
      <c r="AV227" s="7"/>
      <c r="AW227" s="7"/>
      <c r="AX227" s="7"/>
      <c r="AY227" s="7"/>
      <c r="AZ227" s="7"/>
      <c r="BA227" s="117"/>
      <c r="BB227" s="117"/>
      <c r="BC227" s="117"/>
      <c r="BD227" s="408"/>
      <c r="BE227" s="408"/>
      <c r="BF227" s="537"/>
      <c r="BG227" s="470"/>
      <c r="BH227" s="470"/>
      <c r="BI227" s="470"/>
      <c r="BJ227" s="470"/>
      <c r="BK227" s="470"/>
      <c r="BL227" s="470"/>
      <c r="BM227" s="7"/>
      <c r="BN227" s="7"/>
      <c r="BO227" s="7"/>
      <c r="BP227" s="7"/>
      <c r="BQ227" s="7"/>
      <c r="BR227" s="7"/>
      <c r="BS227" s="7"/>
      <c r="BT227" s="7"/>
      <c r="BU227" s="7"/>
      <c r="BV227" s="409"/>
      <c r="BW227" s="409"/>
      <c r="BX227" s="492"/>
      <c r="BY227" s="409"/>
      <c r="BZ227" s="409"/>
      <c r="CA227" s="409"/>
      <c r="CB227" s="409"/>
      <c r="CC227" s="409"/>
      <c r="CD227" s="409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</row>
    <row r="228" ht="39.75" customHeight="1" spans="1:109">
      <c r="A228" s="549"/>
      <c r="B228" s="544"/>
      <c r="C228" s="545"/>
      <c r="D228" s="545"/>
      <c r="E228" s="545"/>
      <c r="F228" s="546"/>
      <c r="G228" s="543"/>
      <c r="I228" s="856"/>
      <c r="J228" s="856"/>
      <c r="K228" s="856"/>
      <c r="L228" s="856"/>
      <c r="M228" s="856"/>
      <c r="N228" s="543"/>
      <c r="R228" s="543"/>
      <c r="S228" s="543"/>
      <c r="T228" s="531"/>
      <c r="U228" s="531"/>
      <c r="V228" s="7"/>
      <c r="W228" s="7"/>
      <c r="X228" s="7"/>
      <c r="Y228" s="7"/>
      <c r="Z228" s="7"/>
      <c r="AA228" s="7"/>
      <c r="AB228" s="7"/>
      <c r="AC228" s="7"/>
      <c r="AD228" s="7"/>
      <c r="AE228" s="6"/>
      <c r="AF228" s="6"/>
      <c r="AG228" s="7"/>
      <c r="AH228" s="7"/>
      <c r="AI228" s="373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7"/>
      <c r="AU228" s="7"/>
      <c r="AV228" s="7"/>
      <c r="AW228" s="7"/>
      <c r="AX228" s="7"/>
      <c r="AY228" s="7"/>
      <c r="AZ228" s="7"/>
      <c r="BA228" s="117"/>
      <c r="BB228" s="117"/>
      <c r="BC228" s="117"/>
      <c r="BD228" s="408"/>
      <c r="BE228" s="408"/>
      <c r="BF228" s="537"/>
      <c r="BG228" s="470"/>
      <c r="BH228" s="470"/>
      <c r="BI228" s="470"/>
      <c r="BJ228" s="470"/>
      <c r="BK228" s="470"/>
      <c r="BL228" s="470"/>
      <c r="BM228" s="7"/>
      <c r="BN228" s="7"/>
      <c r="BO228" s="7"/>
      <c r="BP228" s="7"/>
      <c r="BQ228" s="7"/>
      <c r="BR228" s="7"/>
      <c r="BS228" s="7"/>
      <c r="BT228" s="7"/>
      <c r="BU228" s="7"/>
      <c r="BV228" s="409"/>
      <c r="BW228" s="409"/>
      <c r="BX228" s="492"/>
      <c r="BY228" s="409"/>
      <c r="BZ228" s="409"/>
      <c r="CA228" s="409"/>
      <c r="CB228" s="409"/>
      <c r="CC228" s="409"/>
      <c r="CD228" s="409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</row>
    <row r="229" ht="14.25" customHeight="1" spans="1:109">
      <c r="A229" s="105"/>
      <c r="B229" s="588"/>
      <c r="C229" s="589"/>
      <c r="D229" s="589"/>
      <c r="E229" s="589"/>
      <c r="F229" s="590"/>
      <c r="G229" s="857"/>
      <c r="H229" s="857"/>
      <c r="I229" s="857"/>
      <c r="J229" s="857"/>
      <c r="K229" s="857"/>
      <c r="L229" s="857"/>
      <c r="M229" s="857"/>
      <c r="N229" s="857"/>
      <c r="O229" s="531"/>
      <c r="P229" s="531"/>
      <c r="Q229" s="591"/>
      <c r="S229" s="6"/>
      <c r="T229" s="6"/>
      <c r="U229" s="6"/>
      <c r="V229" s="7"/>
      <c r="W229" s="7"/>
      <c r="X229" s="7"/>
      <c r="Y229" s="7"/>
      <c r="Z229" s="7"/>
      <c r="AA229" s="7"/>
      <c r="AB229" s="7"/>
      <c r="AC229" s="7"/>
      <c r="AD229" s="7"/>
      <c r="AE229" s="6"/>
      <c r="AF229" s="6"/>
      <c r="AG229" s="7"/>
      <c r="AH229" s="7"/>
      <c r="AI229" s="373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7"/>
      <c r="AU229" s="7"/>
      <c r="AV229" s="7"/>
      <c r="AW229" s="7"/>
      <c r="AX229" s="7"/>
      <c r="AY229" s="7"/>
      <c r="AZ229" s="7"/>
      <c r="BA229" s="117"/>
      <c r="BB229" s="117"/>
      <c r="BC229" s="117"/>
      <c r="BD229" s="408">
        <f t="shared" ref="BD229:BE229" si="521">BB207</f>
        <v>68</v>
      </c>
      <c r="BE229" s="408">
        <f t="shared" si="521"/>
        <v>57</v>
      </c>
      <c r="BF229" s="537" t="s">
        <v>36</v>
      </c>
      <c r="BG229" s="470">
        <f>BI203</f>
        <v>0</v>
      </c>
      <c r="BH229" s="470">
        <f>BI204</f>
        <v>0</v>
      </c>
      <c r="BI229" s="470">
        <f>BI205</f>
        <v>0</v>
      </c>
      <c r="BJ229" s="470">
        <f>BI206</f>
        <v>0</v>
      </c>
      <c r="BK229" s="470">
        <f>BI207</f>
        <v>0</v>
      </c>
      <c r="BL229" s="470">
        <f>BI208</f>
        <v>0</v>
      </c>
      <c r="BM229" s="7"/>
      <c r="BN229" s="7"/>
      <c r="BO229" s="7"/>
      <c r="BP229" s="7"/>
      <c r="BQ229" s="7"/>
      <c r="BR229" s="7"/>
      <c r="BS229" s="7"/>
      <c r="BT229" s="7"/>
      <c r="BU229" s="7"/>
      <c r="BV229" s="408">
        <f t="shared" ref="BV229:BW229" si="522">BP205</f>
        <v>51</v>
      </c>
      <c r="BW229" s="408">
        <f t="shared" si="522"/>
        <v>41</v>
      </c>
      <c r="BX229" s="492" t="s">
        <v>43</v>
      </c>
      <c r="BY229" s="409">
        <f>BY203</f>
        <v>0</v>
      </c>
      <c r="BZ229" s="409">
        <f>BY204</f>
        <v>0</v>
      </c>
      <c r="CA229" s="409">
        <f>BY205</f>
        <v>0</v>
      </c>
      <c r="CB229" s="409">
        <f>BY206</f>
        <v>0</v>
      </c>
      <c r="CC229" s="409">
        <f>BY207</f>
        <v>0</v>
      </c>
      <c r="CD229" s="409">
        <f>BY208</f>
        <v>0</v>
      </c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</row>
    <row r="230" ht="14.25" customHeight="1" spans="1:109">
      <c r="A230" s="105"/>
      <c r="B230" s="588"/>
      <c r="C230" s="858"/>
      <c r="D230" s="858"/>
      <c r="E230" s="858"/>
      <c r="F230" s="859"/>
      <c r="G230" s="594" t="s">
        <v>499</v>
      </c>
      <c r="H230" s="595" t="s">
        <v>500</v>
      </c>
      <c r="I230" s="595" t="s">
        <v>501</v>
      </c>
      <c r="J230" s="595" t="s">
        <v>502</v>
      </c>
      <c r="K230" s="595" t="s">
        <v>503</v>
      </c>
      <c r="L230" s="595" t="s">
        <v>504</v>
      </c>
      <c r="M230" s="595" t="s">
        <v>505</v>
      </c>
      <c r="N230" s="595" t="s">
        <v>506</v>
      </c>
      <c r="O230" s="596" t="s">
        <v>507</v>
      </c>
      <c r="P230" s="860"/>
      <c r="Q230" s="860"/>
      <c r="R230" s="861"/>
      <c r="S230" s="597" t="s">
        <v>508</v>
      </c>
      <c r="T230" s="591"/>
      <c r="U230" s="591"/>
      <c r="V230" s="7"/>
      <c r="W230" s="7"/>
      <c r="X230" s="7"/>
      <c r="Y230" s="7"/>
      <c r="Z230" s="7"/>
      <c r="AA230" s="7"/>
      <c r="AB230" s="7"/>
      <c r="AC230" s="7"/>
      <c r="AD230" s="7"/>
      <c r="AE230" s="6"/>
      <c r="AF230" s="6"/>
      <c r="AG230" s="7"/>
      <c r="AH230" s="7"/>
      <c r="AI230" s="373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7"/>
      <c r="AU230" s="7"/>
      <c r="AV230" s="7"/>
      <c r="AW230" s="7"/>
      <c r="AX230" s="7"/>
      <c r="AY230" s="7"/>
      <c r="AZ230" s="7"/>
      <c r="BA230" s="117"/>
      <c r="BB230" s="117"/>
      <c r="BC230" s="117"/>
      <c r="BD230" s="408">
        <f t="shared" ref="BD230:BE230" si="523">BB208</f>
        <v>37</v>
      </c>
      <c r="BE230" s="408">
        <f t="shared" si="523"/>
        <v>36</v>
      </c>
      <c r="BF230" s="537" t="s">
        <v>40</v>
      </c>
      <c r="BG230" s="470">
        <f>BJ203</f>
        <v>0</v>
      </c>
      <c r="BH230" s="470">
        <f>BJ204</f>
        <v>0</v>
      </c>
      <c r="BI230" s="470">
        <f>BJ205</f>
        <v>0</v>
      </c>
      <c r="BJ230" s="470">
        <f>BJ206</f>
        <v>0</v>
      </c>
      <c r="BK230" s="470">
        <f>BJ207</f>
        <v>0</v>
      </c>
      <c r="BL230" s="470">
        <f>BJ208</f>
        <v>0</v>
      </c>
      <c r="BM230" s="7"/>
      <c r="BN230" s="7"/>
      <c r="BO230" s="7"/>
      <c r="BP230" s="7"/>
      <c r="BQ230" s="7"/>
      <c r="BR230" s="7"/>
      <c r="BS230" s="7"/>
      <c r="BT230" s="7"/>
      <c r="BU230" s="7"/>
      <c r="BV230" s="408">
        <f t="shared" ref="BV230:BW230" si="524">BP206</f>
        <v>31</v>
      </c>
      <c r="BW230" s="408">
        <f t="shared" si="524"/>
        <v>31</v>
      </c>
      <c r="BX230" s="492" t="s">
        <v>44</v>
      </c>
      <c r="BY230" s="409">
        <f>BZ203</f>
        <v>0</v>
      </c>
      <c r="BZ230" s="409">
        <f>BZ204</f>
        <v>0</v>
      </c>
      <c r="CA230" s="409">
        <f>BZ205</f>
        <v>0</v>
      </c>
      <c r="CB230" s="409">
        <f>BZ206</f>
        <v>0</v>
      </c>
      <c r="CC230" s="409">
        <f>BZ207</f>
        <v>0</v>
      </c>
      <c r="CD230" s="409">
        <f>BZ208</f>
        <v>0</v>
      </c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</row>
    <row r="231" ht="14.25" customHeight="1" spans="1:109">
      <c r="A231" s="105"/>
      <c r="B231" s="588"/>
      <c r="C231" s="598" t="str">
        <f>G6</f>
        <v>ES4301</v>
      </c>
      <c r="D231" s="598"/>
      <c r="E231" s="598"/>
      <c r="F231" s="599" t="str">
        <f>G7</f>
        <v>EES</v>
      </c>
      <c r="G231" s="600">
        <f>G214</f>
        <v>98.9690721649485</v>
      </c>
      <c r="H231" s="411">
        <f>G204</f>
        <v>187</v>
      </c>
      <c r="I231" s="411">
        <f>G205</f>
        <v>0</v>
      </c>
      <c r="J231" s="411">
        <f>G206</f>
        <v>0</v>
      </c>
      <c r="K231" s="411">
        <f>G207</f>
        <v>0</v>
      </c>
      <c r="L231" s="411">
        <f>G208</f>
        <v>0</v>
      </c>
      <c r="M231" s="411">
        <f>G210</f>
        <v>0</v>
      </c>
      <c r="N231" s="601">
        <f>G203</f>
        <v>1</v>
      </c>
      <c r="O231" s="602" t="str">
        <f>G217</f>
        <v>Class Advisor</v>
      </c>
      <c r="P231" s="860"/>
      <c r="Q231" s="860"/>
      <c r="R231" s="861"/>
      <c r="S231" s="603">
        <f>G203</f>
        <v>1</v>
      </c>
      <c r="T231" s="591"/>
      <c r="U231" s="591"/>
      <c r="V231" s="7"/>
      <c r="W231" s="7"/>
      <c r="X231" s="7"/>
      <c r="Y231" s="7"/>
      <c r="Z231" s="7"/>
      <c r="AA231" s="7"/>
      <c r="AB231" s="7"/>
      <c r="AC231" s="7"/>
      <c r="AD231" s="7"/>
      <c r="AE231" s="6"/>
      <c r="AF231" s="6"/>
      <c r="AG231" s="7"/>
      <c r="AH231" s="7"/>
      <c r="AI231" s="373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7"/>
      <c r="AU231" s="7"/>
      <c r="AV231" s="7"/>
      <c r="AW231" s="7"/>
      <c r="AX231" s="7"/>
      <c r="AY231" s="7"/>
      <c r="AZ231" s="7"/>
      <c r="BA231" s="117"/>
      <c r="BB231" s="117"/>
      <c r="BC231" s="117"/>
      <c r="BD231" s="408">
        <f t="shared" ref="BD231:BE231" si="525">BB213</f>
        <v>188</v>
      </c>
      <c r="BE231" s="408">
        <f t="shared" si="525"/>
        <v>166</v>
      </c>
      <c r="BF231" s="604" t="s">
        <v>475</v>
      </c>
      <c r="BG231" s="470">
        <f t="shared" ref="BG231:BL231" si="526">BG216+BG217</f>
        <v>0</v>
      </c>
      <c r="BH231" s="470">
        <f t="shared" si="526"/>
        <v>0</v>
      </c>
      <c r="BI231" s="470">
        <f t="shared" si="526"/>
        <v>0</v>
      </c>
      <c r="BJ231" s="470">
        <f t="shared" si="526"/>
        <v>0</v>
      </c>
      <c r="BK231" s="470">
        <f t="shared" si="526"/>
        <v>0</v>
      </c>
      <c r="BL231" s="470">
        <f t="shared" si="526"/>
        <v>0</v>
      </c>
      <c r="BM231" s="7"/>
      <c r="BN231" s="7"/>
      <c r="BO231" s="7"/>
      <c r="BP231" s="7"/>
      <c r="BQ231" s="7"/>
      <c r="BR231" s="7"/>
      <c r="BS231" s="7"/>
      <c r="BT231" s="7"/>
      <c r="BU231" s="7"/>
      <c r="BV231" s="408">
        <f t="shared" ref="BV231:BW231" si="527">BP207</f>
        <v>66</v>
      </c>
      <c r="BW231" s="408">
        <f t="shared" si="527"/>
        <v>56</v>
      </c>
      <c r="BX231" s="492" t="s">
        <v>45</v>
      </c>
      <c r="BY231" s="409">
        <f>CA203</f>
        <v>0</v>
      </c>
      <c r="BZ231" s="409">
        <f>CA204</f>
        <v>0</v>
      </c>
      <c r="CA231" s="409">
        <f>CA205</f>
        <v>0</v>
      </c>
      <c r="CB231" s="409">
        <f>CA206</f>
        <v>0</v>
      </c>
      <c r="CC231" s="409">
        <f>CA207</f>
        <v>0</v>
      </c>
      <c r="CD231" s="409">
        <f>CA208</f>
        <v>0</v>
      </c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</row>
    <row r="232" ht="14.25" customHeight="1" spans="1:109">
      <c r="A232" s="105"/>
      <c r="B232" s="605"/>
      <c r="C232" s="606" t="str">
        <f>H6</f>
        <v>IT4301</v>
      </c>
      <c r="D232" s="606"/>
      <c r="E232" s="606"/>
      <c r="F232" s="607" t="str">
        <f>H7</f>
        <v>CA</v>
      </c>
      <c r="G232" s="600">
        <f>H214</f>
        <v>98.9690721649485</v>
      </c>
      <c r="H232" s="411">
        <f>H204</f>
        <v>4</v>
      </c>
      <c r="I232" s="411">
        <f>H205</f>
        <v>17</v>
      </c>
      <c r="J232" s="411">
        <f>H206</f>
        <v>98</v>
      </c>
      <c r="K232" s="411">
        <f>H207</f>
        <v>37</v>
      </c>
      <c r="L232" s="411">
        <f>H208</f>
        <v>24</v>
      </c>
      <c r="M232" s="408">
        <f>H210</f>
        <v>7</v>
      </c>
      <c r="N232" s="608">
        <f>H203</f>
        <v>0</v>
      </c>
      <c r="O232" s="602" t="str">
        <f>H217</f>
        <v>Dr.D.Rosy/Ms.Tharabai</v>
      </c>
      <c r="P232" s="860"/>
      <c r="Q232" s="860"/>
      <c r="R232" s="861"/>
      <c r="S232" s="603">
        <f>H203</f>
        <v>0</v>
      </c>
      <c r="T232" s="591"/>
      <c r="U232" s="591"/>
      <c r="V232" s="7"/>
      <c r="W232" s="7"/>
      <c r="X232" s="7"/>
      <c r="Y232" s="7"/>
      <c r="Z232" s="7"/>
      <c r="AA232" s="7"/>
      <c r="AB232" s="7"/>
      <c r="AC232" s="7"/>
      <c r="AD232" s="7"/>
      <c r="AE232" s="6"/>
      <c r="AF232" s="6"/>
      <c r="AG232" s="7"/>
      <c r="AH232" s="7"/>
      <c r="AI232" s="373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408">
        <f t="shared" ref="BV232:BW232" si="528">BP208</f>
        <v>37</v>
      </c>
      <c r="BW232" s="408">
        <f t="shared" si="528"/>
        <v>36</v>
      </c>
      <c r="BX232" s="492" t="s">
        <v>46</v>
      </c>
      <c r="BY232" s="409">
        <f>CB203</f>
        <v>0</v>
      </c>
      <c r="BZ232" s="409">
        <f>CB204</f>
        <v>0</v>
      </c>
      <c r="CA232" s="409">
        <f>CB205</f>
        <v>0</v>
      </c>
      <c r="CB232" s="409">
        <f>CB206</f>
        <v>0</v>
      </c>
      <c r="CC232" s="409">
        <f>CB207</f>
        <v>0</v>
      </c>
      <c r="CD232" s="409">
        <f>CB208</f>
        <v>0</v>
      </c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</row>
    <row r="233" ht="14.25" customHeight="1" spans="1:109">
      <c r="A233" s="105"/>
      <c r="B233" s="588"/>
      <c r="C233" s="598" t="str">
        <f>I6</f>
        <v>IT4302</v>
      </c>
      <c r="D233" s="598"/>
      <c r="E233" s="598"/>
      <c r="F233" s="599" t="str">
        <f>I7</f>
        <v>OS</v>
      </c>
      <c r="G233" s="600">
        <f>I214</f>
        <v>97.9381443298969</v>
      </c>
      <c r="H233" s="411">
        <f>I204</f>
        <v>53</v>
      </c>
      <c r="I233" s="408">
        <f>I205</f>
        <v>41</v>
      </c>
      <c r="J233" s="408">
        <f>I206</f>
        <v>25</v>
      </c>
      <c r="K233" s="408">
        <f>I207</f>
        <v>66</v>
      </c>
      <c r="L233" s="408">
        <f>I208</f>
        <v>0</v>
      </c>
      <c r="M233" s="408">
        <f>H209</f>
        <v>5</v>
      </c>
      <c r="N233" s="608">
        <f>I203</f>
        <v>1</v>
      </c>
      <c r="O233" s="602" t="str">
        <f>I217</f>
        <v>Ms.S.Suganya/Mr.S.Kumaragurubaran</v>
      </c>
      <c r="P233" s="860"/>
      <c r="Q233" s="860"/>
      <c r="R233" s="861"/>
      <c r="S233" s="603">
        <f>I203</f>
        <v>1</v>
      </c>
      <c r="T233" s="591"/>
      <c r="U233" s="591"/>
      <c r="V233" s="7"/>
      <c r="W233" s="7"/>
      <c r="X233" s="7"/>
      <c r="Y233" s="7"/>
      <c r="Z233" s="7"/>
      <c r="AA233" s="7"/>
      <c r="AB233" s="7"/>
      <c r="AC233" s="7"/>
      <c r="AD233" s="7"/>
      <c r="AE233" s="6"/>
      <c r="AF233" s="6"/>
      <c r="AG233" s="7"/>
      <c r="AH233" s="7"/>
      <c r="AI233" s="373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408">
        <f t="shared" ref="BV233:BW233" si="529">BP209</f>
        <v>0</v>
      </c>
      <c r="BW233" s="408">
        <f t="shared" si="529"/>
        <v>0</v>
      </c>
      <c r="BX233" s="492" t="s">
        <v>47</v>
      </c>
      <c r="BY233" s="409">
        <f>CC203</f>
        <v>0</v>
      </c>
      <c r="BZ233" s="409">
        <f>CC204</f>
        <v>0</v>
      </c>
      <c r="CA233" s="409">
        <f>CC205</f>
        <v>0</v>
      </c>
      <c r="CB233" s="409">
        <f>CC206</f>
        <v>0</v>
      </c>
      <c r="CC233" s="409">
        <f>CC207</f>
        <v>0</v>
      </c>
      <c r="CD233" s="409">
        <f>CC208</f>
        <v>0</v>
      </c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</row>
    <row r="234" ht="14.25" customHeight="1" spans="1:109">
      <c r="A234" s="6"/>
      <c r="B234" s="609"/>
      <c r="C234" s="610" t="str">
        <f>J6</f>
        <v>IT4303</v>
      </c>
      <c r="D234" s="610"/>
      <c r="E234" s="610"/>
      <c r="F234" s="611" t="str">
        <f>J7</f>
        <v>DAA</v>
      </c>
      <c r="G234" s="600">
        <f>J214</f>
        <v>96.3917525773196</v>
      </c>
      <c r="H234" s="411">
        <f>J204</f>
        <v>54</v>
      </c>
      <c r="I234" s="408">
        <f>J205</f>
        <v>116</v>
      </c>
      <c r="J234" s="408">
        <f>J206</f>
        <v>12</v>
      </c>
      <c r="K234" s="408">
        <f>J207</f>
        <v>0</v>
      </c>
      <c r="L234" s="408">
        <f>J208</f>
        <v>0</v>
      </c>
      <c r="M234" s="408">
        <f>J210</f>
        <v>0</v>
      </c>
      <c r="N234" s="608">
        <f>J203</f>
        <v>5</v>
      </c>
      <c r="O234" s="602" t="str">
        <f>J217</f>
        <v>Mr.S.Jawagar/Mr.A.Anbumani</v>
      </c>
      <c r="P234" s="860"/>
      <c r="Q234" s="860"/>
      <c r="R234" s="861"/>
      <c r="S234" s="612">
        <f>J203</f>
        <v>5</v>
      </c>
      <c r="T234" s="6"/>
      <c r="U234" s="6"/>
      <c r="V234" s="373"/>
      <c r="W234" s="7"/>
      <c r="X234" s="7"/>
      <c r="Y234" s="7"/>
      <c r="Z234" s="7"/>
      <c r="AA234" s="7"/>
      <c r="AB234" s="7"/>
      <c r="AC234" s="7"/>
      <c r="AD234" s="7"/>
      <c r="AE234" s="6"/>
      <c r="AF234" s="6"/>
      <c r="AG234" s="7"/>
      <c r="AH234" s="7"/>
      <c r="AI234" s="373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408">
        <f t="shared" ref="BV234:BW234" si="530">BP212</f>
        <v>1</v>
      </c>
      <c r="BW234" s="408">
        <f t="shared" si="530"/>
        <v>1</v>
      </c>
      <c r="BX234" s="492" t="s">
        <v>48</v>
      </c>
      <c r="BY234" s="409">
        <f>CD203</f>
        <v>0</v>
      </c>
      <c r="BZ234" s="409">
        <f>CD204</f>
        <v>0</v>
      </c>
      <c r="CA234" s="409">
        <f>CD205</f>
        <v>0</v>
      </c>
      <c r="CB234" s="409">
        <f>CD206</f>
        <v>0</v>
      </c>
      <c r="CC234" s="409">
        <f>CD207</f>
        <v>0</v>
      </c>
      <c r="CD234" s="409">
        <f>CD208</f>
        <v>0</v>
      </c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</row>
    <row r="235" ht="14.25" customHeight="1" spans="1:109">
      <c r="A235" s="6"/>
      <c r="B235" s="609"/>
      <c r="C235" s="610" t="str">
        <f>K6</f>
        <v>IT4304</v>
      </c>
      <c r="D235" s="610"/>
      <c r="E235" s="610"/>
      <c r="F235" s="611" t="str">
        <f>K7</f>
        <v>AIML</v>
      </c>
      <c r="G235" s="600">
        <f>K214</f>
        <v>96.9072164948454</v>
      </c>
      <c r="H235" s="411">
        <f>K204</f>
        <v>41</v>
      </c>
      <c r="I235" s="408">
        <f>K205</f>
        <v>18</v>
      </c>
      <c r="J235" s="408">
        <f>K206</f>
        <v>52</v>
      </c>
      <c r="K235" s="408">
        <f>K207</f>
        <v>57</v>
      </c>
      <c r="L235" s="408">
        <f>K208</f>
        <v>13</v>
      </c>
      <c r="M235" s="408">
        <f>J209</f>
        <v>5</v>
      </c>
      <c r="N235" s="608">
        <f>K203</f>
        <v>3</v>
      </c>
      <c r="O235" s="602" t="str">
        <f>K217</f>
        <v>Mr.A.Marimuthu/Dr.S.K.Muthusundar</v>
      </c>
      <c r="P235" s="860"/>
      <c r="Q235" s="860"/>
      <c r="R235" s="861"/>
      <c r="S235" s="612">
        <f>K203</f>
        <v>3</v>
      </c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6"/>
      <c r="AF235" s="6"/>
      <c r="AG235" s="7"/>
      <c r="AH235" s="7"/>
      <c r="AI235" s="373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408">
        <f t="shared" ref="BV235:BW235" si="531">BP213</f>
        <v>2</v>
      </c>
      <c r="BW235" s="408">
        <f t="shared" si="531"/>
        <v>1</v>
      </c>
      <c r="BX235" s="492" t="s">
        <v>49</v>
      </c>
      <c r="BY235" s="409">
        <f>CE203</f>
        <v>0</v>
      </c>
      <c r="BZ235" s="409">
        <f>CE204</f>
        <v>0</v>
      </c>
      <c r="CA235" s="409">
        <f>CE205</f>
        <v>0</v>
      </c>
      <c r="CB235" s="409">
        <f>CE206</f>
        <v>0</v>
      </c>
      <c r="CC235" s="409">
        <f>CE207</f>
        <v>0</v>
      </c>
      <c r="CD235" s="409">
        <f>CE207</f>
        <v>0</v>
      </c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</row>
    <row r="236" ht="14.25" customHeight="1" spans="1:109">
      <c r="A236" s="6"/>
      <c r="B236" s="609"/>
      <c r="C236" s="610" t="str">
        <f>L6</f>
        <v>IT4305</v>
      </c>
      <c r="D236" s="610"/>
      <c r="E236" s="610"/>
      <c r="F236" s="611" t="str">
        <f>L7</f>
        <v>PYTHON</v>
      </c>
      <c r="G236" s="600">
        <f>L214</f>
        <v>97.9381443298969</v>
      </c>
      <c r="H236" s="411">
        <f>L204</f>
        <v>4</v>
      </c>
      <c r="I236" s="408">
        <f>L205</f>
        <v>17</v>
      </c>
      <c r="J236" s="408">
        <f>L206</f>
        <v>89</v>
      </c>
      <c r="K236" s="408">
        <f>L207</f>
        <v>55</v>
      </c>
      <c r="L236" s="408">
        <f>L208</f>
        <v>19</v>
      </c>
      <c r="M236" s="408">
        <f>L210</f>
        <v>1</v>
      </c>
      <c r="N236" s="608">
        <f>L203</f>
        <v>1</v>
      </c>
      <c r="O236" s="602" t="str">
        <f>L217</f>
        <v>Ms.D.Lita/Mr.Sumit</v>
      </c>
      <c r="P236" s="860"/>
      <c r="Q236" s="860"/>
      <c r="R236" s="861"/>
      <c r="S236" s="612">
        <f>L203</f>
        <v>1</v>
      </c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6"/>
      <c r="AF236" s="6"/>
      <c r="AG236" s="7"/>
      <c r="AH236" s="7"/>
      <c r="AI236" s="373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408">
        <f t="shared" ref="BV236:BW236" si="532">BP214</f>
        <v>0</v>
      </c>
      <c r="BW236" s="408">
        <f t="shared" si="532"/>
        <v>0</v>
      </c>
      <c r="BX236" s="492" t="s">
        <v>50</v>
      </c>
      <c r="BY236" s="409">
        <f>CF203</f>
        <v>0</v>
      </c>
      <c r="BZ236" s="409">
        <f>CF204</f>
        <v>0</v>
      </c>
      <c r="CA236" s="409">
        <f>CF205</f>
        <v>0</v>
      </c>
      <c r="CB236" s="409">
        <f>CF206</f>
        <v>0</v>
      </c>
      <c r="CC236" s="409">
        <f>CF207</f>
        <v>0</v>
      </c>
      <c r="CD236" s="409">
        <f>CF208</f>
        <v>0</v>
      </c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</row>
    <row r="237" ht="14.25" customHeight="1" spans="1:109">
      <c r="A237" s="6"/>
      <c r="B237" s="609"/>
      <c r="C237" s="613" t="str">
        <f>M6</f>
        <v>IT4306</v>
      </c>
      <c r="D237" s="614"/>
      <c r="E237" s="614"/>
      <c r="F237" s="615" t="str">
        <f>M7</f>
        <v>CCP</v>
      </c>
      <c r="G237" s="616">
        <f>M214</f>
        <v>98.9690721649485</v>
      </c>
      <c r="H237" s="411">
        <f>M204</f>
        <v>187</v>
      </c>
      <c r="I237" s="617">
        <f>M205</f>
        <v>0</v>
      </c>
      <c r="J237" s="617">
        <f>M206</f>
        <v>0</v>
      </c>
      <c r="K237" s="617">
        <f>M206</f>
        <v>0</v>
      </c>
      <c r="L237" s="617">
        <f>M207</f>
        <v>0</v>
      </c>
      <c r="M237" s="617">
        <f>M210</f>
        <v>0</v>
      </c>
      <c r="N237" s="616">
        <f>M203</f>
        <v>1</v>
      </c>
      <c r="O237" s="862" t="str">
        <f>M217</f>
        <v>Class Advisor</v>
      </c>
      <c r="P237" s="862"/>
      <c r="Q237" s="862"/>
      <c r="R237" s="862"/>
      <c r="S237" s="618">
        <f>M203</f>
        <v>1</v>
      </c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6"/>
      <c r="AF237" s="6"/>
      <c r="AG237" s="7"/>
      <c r="AH237" s="7"/>
      <c r="AI237" s="373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</row>
    <row r="238" ht="14.25" customHeight="1" spans="1:109">
      <c r="A238" s="6"/>
      <c r="B238" s="609"/>
      <c r="C238" s="613" t="str">
        <f>N6</f>
        <v>MA4302</v>
      </c>
      <c r="D238" s="614"/>
      <c r="E238" s="614"/>
      <c r="F238" s="615" t="str">
        <f>N7</f>
        <v>DM</v>
      </c>
      <c r="G238" s="619">
        <f>N214</f>
        <v>92.2680412371134</v>
      </c>
      <c r="H238" s="411">
        <f>N204</f>
        <v>0</v>
      </c>
      <c r="I238" s="620">
        <f>N205</f>
        <v>4</v>
      </c>
      <c r="J238" s="620">
        <f>N206</f>
        <v>38</v>
      </c>
      <c r="K238" s="620">
        <f>N207</f>
        <v>116</v>
      </c>
      <c r="L238" s="620">
        <f>N208</f>
        <v>0</v>
      </c>
      <c r="M238" s="620">
        <f>N210</f>
        <v>16</v>
      </c>
      <c r="N238" s="619">
        <f>N203</f>
        <v>13</v>
      </c>
      <c r="O238" s="863" t="str">
        <f>N217</f>
        <v>Dr.Ramar</v>
      </c>
      <c r="P238" s="863"/>
      <c r="Q238" s="863"/>
      <c r="R238" s="863"/>
      <c r="S238" s="622">
        <f>N203</f>
        <v>13</v>
      </c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6"/>
      <c r="AF238" s="6"/>
      <c r="AG238" s="7"/>
      <c r="AH238" s="7"/>
      <c r="AI238" s="373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</row>
    <row r="239" ht="14.25" customHeight="1" spans="1:109">
      <c r="A239" s="6"/>
      <c r="B239" s="609"/>
      <c r="C239" s="6"/>
      <c r="D239" s="6"/>
      <c r="E239" s="46"/>
      <c r="F239" s="864"/>
      <c r="G239" s="168"/>
      <c r="H239" s="625"/>
      <c r="I239" s="626" t="s">
        <v>509</v>
      </c>
      <c r="J239" s="865"/>
      <c r="K239" s="865"/>
      <c r="L239" s="866"/>
      <c r="M239" s="625"/>
      <c r="N239" s="168"/>
      <c r="O239" s="169"/>
      <c r="P239" s="169"/>
      <c r="Q239" s="169"/>
      <c r="R239" s="169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6"/>
      <c r="AF239" s="6"/>
      <c r="AG239" s="7"/>
      <c r="AH239" s="7"/>
      <c r="AI239" s="373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</row>
    <row r="240" customHeight="1" spans="1:109">
      <c r="A240" s="6"/>
      <c r="B240" s="609"/>
      <c r="C240" s="6"/>
      <c r="D240" s="6"/>
      <c r="E240" s="46"/>
      <c r="F240" s="867" t="s">
        <v>510</v>
      </c>
      <c r="G240" s="629" t="s">
        <v>511</v>
      </c>
      <c r="H240" s="630" t="s">
        <v>512</v>
      </c>
      <c r="I240" s="860"/>
      <c r="J240" s="860"/>
      <c r="K240" s="860"/>
      <c r="L240" s="860"/>
      <c r="M240" s="861"/>
      <c r="N240" s="631" t="s">
        <v>513</v>
      </c>
      <c r="O240" s="169"/>
      <c r="P240" s="169"/>
      <c r="Q240" s="169"/>
      <c r="R240" s="169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6"/>
      <c r="AF240" s="6"/>
      <c r="AG240" s="7"/>
      <c r="AH240" s="7"/>
      <c r="AI240" s="373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</row>
    <row r="241" ht="14.25" customHeight="1" spans="1:109">
      <c r="A241" s="6"/>
      <c r="B241" s="609"/>
      <c r="C241" s="6"/>
      <c r="D241" s="6"/>
      <c r="E241" s="46"/>
      <c r="F241" s="864"/>
      <c r="G241" s="868"/>
      <c r="H241" s="534">
        <v>1</v>
      </c>
      <c r="I241" s="534">
        <v>2</v>
      </c>
      <c r="J241" s="534">
        <v>3</v>
      </c>
      <c r="K241" s="534">
        <v>4</v>
      </c>
      <c r="L241" s="534">
        <v>5</v>
      </c>
      <c r="M241" s="534" t="s">
        <v>485</v>
      </c>
      <c r="N241" s="405"/>
      <c r="O241" s="169"/>
      <c r="P241" s="169"/>
      <c r="Q241" s="169"/>
      <c r="R241" s="169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6"/>
      <c r="AF241" s="6"/>
      <c r="AG241" s="7"/>
      <c r="AH241" s="7"/>
      <c r="AI241" s="373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</row>
    <row r="242" ht="14.25" customHeight="1" spans="1:109">
      <c r="A242" s="6"/>
      <c r="B242" s="609"/>
      <c r="C242" s="6"/>
      <c r="D242" s="6"/>
      <c r="E242" s="46"/>
      <c r="F242" s="633">
        <f>SUM(BG202,BH202)</f>
        <v>83</v>
      </c>
      <c r="G242" s="634">
        <f>COUNTIF(E8:E201,"H")</f>
        <v>84</v>
      </c>
      <c r="H242" s="635">
        <f>COUNTIFS(E8:E201,"H",O8:O201,"1")</f>
        <v>0</v>
      </c>
      <c r="I242" s="635">
        <f>COUNTIFS(E8:E201,"H",O8:O201,"2")</f>
        <v>0</v>
      </c>
      <c r="J242" s="635">
        <f>COUNTIFS(E8:E201,"H",O8:O201,"3")</f>
        <v>0</v>
      </c>
      <c r="K242" s="635">
        <f>COUNTIFS(E8:E201,"H",O8:O201,"4")</f>
        <v>0</v>
      </c>
      <c r="L242" s="635">
        <f>COUNTIFS(E8:E201,"H",O8:O201,"5")</f>
        <v>0</v>
      </c>
      <c r="M242" s="635">
        <f>COUNTIFS(E8:E201,"H",O8:O201,"&gt;5")</f>
        <v>0</v>
      </c>
      <c r="N242" s="636">
        <v>1</v>
      </c>
      <c r="O242" s="169"/>
      <c r="P242" s="169"/>
      <c r="Q242" s="169"/>
      <c r="R242" s="169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6"/>
      <c r="AF242" s="6"/>
      <c r="AG242" s="7"/>
      <c r="AH242" s="7"/>
      <c r="AI242" s="373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</row>
    <row r="243" ht="14.25" customHeight="1" spans="1:109">
      <c r="A243" s="6"/>
      <c r="B243" s="609"/>
      <c r="C243" s="6"/>
      <c r="D243" s="6"/>
      <c r="E243" s="46"/>
      <c r="F243" s="864"/>
      <c r="G243" s="168"/>
      <c r="H243" s="168"/>
      <c r="I243" s="168"/>
      <c r="J243" s="168"/>
      <c r="K243" s="168"/>
      <c r="L243" s="168"/>
      <c r="M243" s="168"/>
      <c r="N243" s="168"/>
      <c r="O243" s="169"/>
      <c r="P243" s="169"/>
      <c r="Q243" s="169"/>
      <c r="R243" s="169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6"/>
      <c r="AF243" s="6"/>
      <c r="AG243" s="7"/>
      <c r="AH243" s="7"/>
      <c r="AI243" s="373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</row>
    <row r="244" ht="14.25" customHeight="1" spans="1:109">
      <c r="A244" s="6"/>
      <c r="B244" s="609"/>
      <c r="C244" s="6"/>
      <c r="D244" s="6"/>
      <c r="E244" s="46"/>
      <c r="F244" s="864"/>
      <c r="G244" s="168"/>
      <c r="H244" s="625"/>
      <c r="I244" s="637" t="s">
        <v>514</v>
      </c>
      <c r="J244" s="860"/>
      <c r="K244" s="860"/>
      <c r="L244" s="861"/>
      <c r="M244" s="625"/>
      <c r="N244" s="168"/>
      <c r="O244" s="169"/>
      <c r="P244" s="169"/>
      <c r="Q244" s="169"/>
      <c r="R244" s="169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6"/>
      <c r="AF244" s="6"/>
      <c r="AG244" s="7"/>
      <c r="AH244" s="7"/>
      <c r="AI244" s="373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</row>
    <row r="245" customHeight="1" spans="1:109">
      <c r="A245" s="6"/>
      <c r="B245" s="609"/>
      <c r="C245" s="6"/>
      <c r="D245" s="6"/>
      <c r="E245" s="46"/>
      <c r="F245" s="867" t="s">
        <v>510</v>
      </c>
      <c r="G245" s="629" t="s">
        <v>511</v>
      </c>
      <c r="H245" s="630" t="s">
        <v>512</v>
      </c>
      <c r="I245" s="860"/>
      <c r="J245" s="860"/>
      <c r="K245" s="860"/>
      <c r="L245" s="860"/>
      <c r="M245" s="861"/>
      <c r="N245" s="631" t="s">
        <v>513</v>
      </c>
      <c r="O245" s="169"/>
      <c r="P245" s="169"/>
      <c r="Q245" s="169"/>
      <c r="R245" s="169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6"/>
      <c r="AF245" s="6"/>
      <c r="AG245" s="7"/>
      <c r="AH245" s="7"/>
      <c r="AI245" s="373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</row>
    <row r="246" ht="14.25" customHeight="1" spans="1:109">
      <c r="A246" s="6"/>
      <c r="B246" s="609"/>
      <c r="C246" s="6"/>
      <c r="D246" s="6"/>
      <c r="E246" s="46"/>
      <c r="F246" s="864"/>
      <c r="G246" s="868"/>
      <c r="H246" s="534">
        <v>1</v>
      </c>
      <c r="I246" s="534">
        <v>2</v>
      </c>
      <c r="J246" s="534">
        <v>3</v>
      </c>
      <c r="K246" s="534">
        <v>4</v>
      </c>
      <c r="L246" s="534">
        <v>5</v>
      </c>
      <c r="M246" s="534" t="s">
        <v>485</v>
      </c>
      <c r="N246" s="405"/>
      <c r="O246" s="169"/>
      <c r="P246" s="169"/>
      <c r="Q246" s="169"/>
      <c r="R246" s="169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6"/>
      <c r="AF246" s="6"/>
      <c r="AG246" s="7"/>
      <c r="AH246" s="7"/>
      <c r="AI246" s="373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</row>
    <row r="247" ht="14.25" customHeight="1" spans="1:109">
      <c r="A247" s="6"/>
      <c r="B247" s="609"/>
      <c r="C247" s="6"/>
      <c r="D247" s="6"/>
      <c r="E247" s="46"/>
      <c r="F247" s="633">
        <f>SUM(BI202,BJ202)</f>
        <v>105</v>
      </c>
      <c r="G247" s="634">
        <f>COUNTIF(E8:E201,"D")</f>
        <v>110</v>
      </c>
      <c r="H247" s="635">
        <f>COUNTIFS(E8:E201,"D",O8:O201,"1")</f>
        <v>0</v>
      </c>
      <c r="I247" s="635">
        <f>COUNTIFS(E8:E201,"D",O8:O201,"2")</f>
        <v>0</v>
      </c>
      <c r="J247" s="635">
        <f>COUNTIFS(E8:E201,"D",O8:O201,"3")</f>
        <v>0</v>
      </c>
      <c r="K247" s="635">
        <f>COUNTIFS(E8:E201,"D",O8:O201,"4")</f>
        <v>0</v>
      </c>
      <c r="L247" s="635">
        <f>COUNTIFS(E8:E201,"D",O8:O201,"5")</f>
        <v>0</v>
      </c>
      <c r="M247" s="635">
        <f>COUNTIFS(E8:E201,"D",O8:O201,"&gt;5")</f>
        <v>0</v>
      </c>
      <c r="N247" s="636">
        <v>5</v>
      </c>
      <c r="O247" s="169"/>
      <c r="P247" s="169"/>
      <c r="Q247" s="169"/>
      <c r="R247" s="169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6"/>
      <c r="AF247" s="6"/>
      <c r="AG247" s="7"/>
      <c r="AH247" s="7"/>
      <c r="AI247" s="373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</row>
    <row r="248" ht="14.25" customHeight="1" spans="1:109">
      <c r="A248" s="6"/>
      <c r="B248" s="609"/>
      <c r="C248" s="6"/>
      <c r="D248" s="6"/>
      <c r="E248" s="46"/>
      <c r="F248" s="864"/>
      <c r="G248" s="168"/>
      <c r="H248" s="168"/>
      <c r="I248" s="168"/>
      <c r="J248" s="168"/>
      <c r="K248" s="168"/>
      <c r="L248" s="168"/>
      <c r="M248" s="168"/>
      <c r="N248" s="168"/>
      <c r="O248" s="169"/>
      <c r="P248" s="169"/>
      <c r="Q248" s="169"/>
      <c r="R248" s="169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6"/>
      <c r="AF248" s="6"/>
      <c r="AG248" s="7"/>
      <c r="AH248" s="7"/>
      <c r="AI248" s="373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</row>
    <row r="249" ht="14.25" customHeight="1" spans="1:109">
      <c r="A249" s="6"/>
      <c r="B249" s="609"/>
      <c r="C249" s="6"/>
      <c r="D249" s="6"/>
      <c r="E249" s="46"/>
      <c r="F249" s="864"/>
      <c r="G249" s="168"/>
      <c r="H249" s="168"/>
      <c r="I249" s="168"/>
      <c r="J249" s="168"/>
      <c r="K249" s="168"/>
      <c r="L249" s="168"/>
      <c r="M249" s="168"/>
      <c r="N249" s="168"/>
      <c r="O249" s="169"/>
      <c r="P249" s="169"/>
      <c r="Q249" s="169"/>
      <c r="R249" s="169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6"/>
      <c r="AF249" s="6"/>
      <c r="AG249" s="7"/>
      <c r="AH249" s="7"/>
      <c r="AI249" s="373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</row>
    <row r="250" ht="14.25" customHeight="1" spans="1:109">
      <c r="A250" s="6"/>
      <c r="B250" s="609"/>
      <c r="C250" s="6"/>
      <c r="D250" s="6"/>
      <c r="E250" s="46"/>
      <c r="F250" s="864"/>
      <c r="G250" s="639"/>
      <c r="H250" s="639" t="str">
        <f t="shared" ref="H250:M250" si="533">G6</f>
        <v>ES4301</v>
      </c>
      <c r="I250" s="639" t="str">
        <f t="shared" si="533"/>
        <v>IT4301</v>
      </c>
      <c r="J250" s="639" t="str">
        <f t="shared" si="533"/>
        <v>IT4302</v>
      </c>
      <c r="K250" s="639" t="str">
        <f t="shared" si="533"/>
        <v>IT4303</v>
      </c>
      <c r="L250" s="639" t="str">
        <f t="shared" si="533"/>
        <v>IT4304</v>
      </c>
      <c r="M250" s="639" t="str">
        <f t="shared" si="533"/>
        <v>IT4305</v>
      </c>
      <c r="N250" s="639" t="s">
        <v>475</v>
      </c>
      <c r="O250" s="169"/>
      <c r="P250" s="169"/>
      <c r="Q250" s="169"/>
      <c r="R250" s="169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6"/>
      <c r="AF250" s="6"/>
      <c r="AG250" s="7"/>
      <c r="AH250" s="7"/>
      <c r="AI250" s="373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</row>
    <row r="251" ht="14.25" customHeight="1" spans="1:109">
      <c r="A251" s="6"/>
      <c r="B251" s="609"/>
      <c r="C251" s="6"/>
      <c r="D251" s="6"/>
      <c r="E251" s="46"/>
      <c r="F251" s="864"/>
      <c r="G251" s="639" t="s">
        <v>515</v>
      </c>
      <c r="H251" s="640">
        <v>1</v>
      </c>
      <c r="I251" s="640">
        <f t="shared" ref="I251" si="534">COUNTIFS($O8:$O200,"1",H8:H200,"U")</f>
        <v>0</v>
      </c>
      <c r="J251" s="640">
        <v>1</v>
      </c>
      <c r="K251" s="640">
        <v>5</v>
      </c>
      <c r="L251" s="640">
        <v>3</v>
      </c>
      <c r="M251" s="640">
        <v>1</v>
      </c>
      <c r="N251" s="640">
        <f t="shared" ref="N251:N252" si="535">SUM(H251:M251)</f>
        <v>11</v>
      </c>
      <c r="O251" s="169"/>
      <c r="P251" s="169"/>
      <c r="Q251" s="169"/>
      <c r="R251" s="169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6"/>
      <c r="AF251" s="6"/>
      <c r="AG251" s="7"/>
      <c r="AH251" s="7"/>
      <c r="AI251" s="373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</row>
    <row r="252" ht="14.25" customHeight="1" spans="1:109">
      <c r="A252" s="6"/>
      <c r="B252" s="609"/>
      <c r="C252" s="6"/>
      <c r="D252" s="6"/>
      <c r="E252" s="46"/>
      <c r="F252" s="864"/>
      <c r="G252" s="639" t="s">
        <v>508</v>
      </c>
      <c r="H252" s="640">
        <v>0</v>
      </c>
      <c r="I252" s="640">
        <f t="shared" ref="I252" si="536">COUNTIFS($O8:$O200,"1",H8:H200,"UA")</f>
        <v>0</v>
      </c>
      <c r="J252" s="640">
        <v>0</v>
      </c>
      <c r="K252" s="640">
        <v>0</v>
      </c>
      <c r="L252" s="640">
        <v>0</v>
      </c>
      <c r="M252" s="640">
        <v>0</v>
      </c>
      <c r="N252" s="640">
        <f t="shared" si="535"/>
        <v>0</v>
      </c>
      <c r="O252" s="169"/>
      <c r="P252" s="169"/>
      <c r="Q252" s="169"/>
      <c r="R252" s="169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6"/>
      <c r="AF252" s="6"/>
      <c r="AG252" s="7"/>
      <c r="AH252" s="7"/>
      <c r="AI252" s="373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</row>
    <row r="253" ht="14.25" customHeight="1" spans="1:109">
      <c r="A253" s="6"/>
      <c r="B253" s="609"/>
      <c r="C253" s="6"/>
      <c r="D253" s="6"/>
      <c r="E253" s="46"/>
      <c r="F253" s="864"/>
      <c r="G253" s="639" t="s">
        <v>516</v>
      </c>
      <c r="H253" s="640">
        <f t="shared" ref="H253:N253" si="537">SUM(H251:H252)</f>
        <v>1</v>
      </c>
      <c r="I253" s="640">
        <f t="shared" si="537"/>
        <v>0</v>
      </c>
      <c r="J253" s="640">
        <f t="shared" si="537"/>
        <v>1</v>
      </c>
      <c r="K253" s="640">
        <f t="shared" si="537"/>
        <v>5</v>
      </c>
      <c r="L253" s="640">
        <f t="shared" si="537"/>
        <v>3</v>
      </c>
      <c r="M253" s="640">
        <f t="shared" si="537"/>
        <v>1</v>
      </c>
      <c r="N253" s="640">
        <f t="shared" si="537"/>
        <v>11</v>
      </c>
      <c r="O253" s="169"/>
      <c r="P253" s="169"/>
      <c r="Q253" s="169"/>
      <c r="R253" s="169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6"/>
      <c r="AF253" s="6"/>
      <c r="AG253" s="7"/>
      <c r="AH253" s="7"/>
      <c r="AI253" s="373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</row>
    <row r="254" ht="14.25" customHeight="1" spans="1:109">
      <c r="A254" s="6"/>
      <c r="B254" s="609"/>
      <c r="C254" s="6"/>
      <c r="D254" s="6"/>
      <c r="E254" s="46"/>
      <c r="F254" s="864"/>
      <c r="G254" s="169"/>
      <c r="H254" s="169"/>
      <c r="I254" s="169"/>
      <c r="J254" s="169"/>
      <c r="K254" s="169"/>
      <c r="L254" s="169"/>
      <c r="M254" s="169"/>
      <c r="N254" s="169"/>
      <c r="O254" s="169"/>
      <c r="P254" s="169"/>
      <c r="Q254" s="169"/>
      <c r="R254" s="169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6"/>
      <c r="AF254" s="6"/>
      <c r="AG254" s="7"/>
      <c r="AH254" s="7"/>
      <c r="AI254" s="373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</row>
    <row r="255" ht="14.25" customHeight="1" spans="1:109">
      <c r="A255" s="6"/>
      <c r="B255" s="609"/>
      <c r="C255" s="6"/>
      <c r="D255" s="6"/>
      <c r="E255" s="46"/>
      <c r="F255" s="864"/>
      <c r="G255" s="169"/>
      <c r="H255" s="169"/>
      <c r="I255" s="169"/>
      <c r="J255" s="169"/>
      <c r="K255" s="169"/>
      <c r="L255" s="169"/>
      <c r="M255" s="169"/>
      <c r="N255" s="169"/>
      <c r="O255" s="169"/>
      <c r="P255" s="169"/>
      <c r="Q255" s="169"/>
      <c r="R255" s="169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6"/>
      <c r="AF255" s="6"/>
      <c r="AG255" s="7"/>
      <c r="AH255" s="7"/>
      <c r="AI255" s="373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</row>
    <row r="256" ht="14.25" customHeight="1" spans="1:109">
      <c r="A256" s="6"/>
      <c r="B256" s="609"/>
      <c r="C256" s="6"/>
      <c r="D256" s="6"/>
      <c r="E256" s="46"/>
      <c r="F256" s="864"/>
      <c r="G256" s="860"/>
      <c r="H256" s="860"/>
      <c r="I256" s="861"/>
      <c r="J256" s="641" t="s">
        <v>517</v>
      </c>
      <c r="K256" s="860"/>
      <c r="L256" s="860"/>
      <c r="M256" s="861"/>
      <c r="N256" s="169"/>
      <c r="O256" s="169"/>
      <c r="P256" s="169"/>
      <c r="Q256" s="169"/>
      <c r="R256" s="169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6"/>
      <c r="AF256" s="6"/>
      <c r="AG256" s="7"/>
      <c r="AH256" s="7"/>
      <c r="AI256" s="373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</row>
    <row r="257" ht="14.25" customHeight="1" spans="1:109">
      <c r="A257" s="6"/>
      <c r="B257" s="609"/>
      <c r="C257" s="6"/>
      <c r="D257" s="6"/>
      <c r="E257" s="46"/>
      <c r="F257" s="864"/>
      <c r="G257" s="869"/>
      <c r="H257" s="870"/>
      <c r="I257" s="644">
        <f>LARGE(R$8:R$200,1)</f>
        <v>9.72</v>
      </c>
      <c r="J257" s="494" t="e">
        <f>INDEX(C$8:C$200,T257)</f>
        <v>#VALUE!</v>
      </c>
      <c r="K257" s="860"/>
      <c r="L257" s="861"/>
      <c r="M257" s="871" t="e">
        <f>LARGE(S$8:S$200,1)</f>
        <v>#NUM!</v>
      </c>
      <c r="N257" s="169" t="e">
        <f>MATCH(M257,S$8:S$200,)</f>
        <v>#NUM!</v>
      </c>
      <c r="O257" s="169"/>
      <c r="P257" s="169"/>
      <c r="Q257" s="169"/>
      <c r="R257" s="169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6"/>
      <c r="AF257" s="6"/>
      <c r="AG257" s="7"/>
      <c r="AH257" s="7"/>
      <c r="AI257" s="373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</row>
    <row r="258" ht="14.25" customHeight="1" spans="1:109">
      <c r="A258" s="6"/>
      <c r="B258" s="609"/>
      <c r="C258" s="6"/>
      <c r="D258" s="6"/>
      <c r="E258" s="46"/>
      <c r="F258" s="864"/>
      <c r="G258" s="869"/>
      <c r="H258" s="870"/>
      <c r="I258" s="644">
        <f>LARGE(R$8:R$200,2)</f>
        <v>9.56</v>
      </c>
      <c r="J258" s="494" t="e">
        <f>INDEX(C$8:C$200,N258)</f>
        <v>#NUM!</v>
      </c>
      <c r="K258" s="860"/>
      <c r="L258" s="861"/>
      <c r="M258" s="871" t="e">
        <f>LARGE(S$8:S$200,2)</f>
        <v>#NUM!</v>
      </c>
      <c r="N258" s="169" t="e">
        <f>MATCH(M258,S$8:S$200,)</f>
        <v>#NUM!</v>
      </c>
      <c r="O258" s="169"/>
      <c r="P258" s="169"/>
      <c r="Q258" s="169"/>
      <c r="R258" s="169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6"/>
      <c r="AF258" s="6"/>
      <c r="AG258" s="7"/>
      <c r="AH258" s="7"/>
      <c r="AI258" s="373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</row>
    <row r="259" ht="14.25" customHeight="1" spans="1:109">
      <c r="A259" s="6"/>
      <c r="B259" s="609"/>
      <c r="C259" s="6"/>
      <c r="D259" s="6"/>
      <c r="E259" s="46"/>
      <c r="F259" s="864"/>
      <c r="G259" s="869"/>
      <c r="H259" s="870"/>
      <c r="I259" s="644">
        <f>LARGE(R$8:R$200,3)</f>
        <v>9.44</v>
      </c>
      <c r="J259" s="494" t="e">
        <f>INDEX(C$8:C$200,N259)</f>
        <v>#NUM!</v>
      </c>
      <c r="K259" s="860"/>
      <c r="L259" s="861"/>
      <c r="M259" s="871" t="e">
        <f>LARGE(S$8:S$200,3)</f>
        <v>#NUM!</v>
      </c>
      <c r="N259" s="169" t="e">
        <f>MATCH(M259,S$8:S$200,)</f>
        <v>#NUM!</v>
      </c>
      <c r="O259" s="169"/>
      <c r="P259" s="169"/>
      <c r="Q259" s="169"/>
      <c r="R259" s="169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6"/>
      <c r="AF259" s="6"/>
      <c r="AG259" s="7"/>
      <c r="AH259" s="7"/>
      <c r="AI259" s="373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</row>
    <row r="260" ht="14.25" customHeight="1" spans="1:109">
      <c r="A260" s="6"/>
      <c r="B260" s="609"/>
      <c r="C260" s="6"/>
      <c r="D260" s="6"/>
      <c r="E260" s="46"/>
      <c r="F260" s="864"/>
      <c r="G260" s="169"/>
      <c r="H260" s="169"/>
      <c r="I260" s="169"/>
      <c r="J260" s="169"/>
      <c r="K260" s="169"/>
      <c r="L260" s="169"/>
      <c r="M260" s="169"/>
      <c r="N260" s="169"/>
      <c r="O260" s="169"/>
      <c r="P260" s="169"/>
      <c r="Q260" s="169"/>
      <c r="R260" s="169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6"/>
      <c r="AF260" s="6"/>
      <c r="AG260" s="7"/>
      <c r="AH260" s="7"/>
      <c r="AI260" s="373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</row>
    <row r="261" ht="14.25" customHeight="1" spans="1:109">
      <c r="A261" s="6"/>
      <c r="B261" s="609"/>
      <c r="C261" s="6"/>
      <c r="D261" s="6"/>
      <c r="E261" s="46"/>
      <c r="F261" s="864"/>
      <c r="G261" s="169"/>
      <c r="H261" s="169"/>
      <c r="I261" s="169"/>
      <c r="J261" s="169"/>
      <c r="K261" s="169"/>
      <c r="L261" s="169"/>
      <c r="M261" s="169"/>
      <c r="N261" s="169"/>
      <c r="O261" s="169"/>
      <c r="P261" s="169"/>
      <c r="Q261" s="169"/>
      <c r="R261" s="169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6"/>
      <c r="AF261" s="6"/>
      <c r="AG261" s="7"/>
      <c r="AH261" s="7"/>
      <c r="AI261" s="373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</row>
    <row r="262" ht="14.25" customHeight="1" spans="1:109">
      <c r="A262" s="6"/>
      <c r="B262" s="609"/>
      <c r="C262" s="6"/>
      <c r="D262" s="6"/>
      <c r="E262" s="6"/>
      <c r="F262" s="647"/>
      <c r="G262" s="169"/>
      <c r="H262" s="169"/>
      <c r="I262" s="169"/>
      <c r="J262" s="169"/>
      <c r="K262" s="169"/>
      <c r="L262" s="169"/>
      <c r="M262" s="169"/>
      <c r="N262" s="169"/>
      <c r="O262" s="169"/>
      <c r="P262" s="169"/>
      <c r="Q262" s="169"/>
      <c r="R262" s="169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6"/>
      <c r="AF262" s="6"/>
      <c r="AG262" s="7"/>
      <c r="AH262" s="7"/>
      <c r="AI262" s="373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</row>
    <row r="263" ht="14.25" customHeight="1" spans="1:109">
      <c r="A263" s="6"/>
      <c r="B263" s="609"/>
      <c r="C263" s="6"/>
      <c r="D263" s="6"/>
      <c r="E263" s="6"/>
      <c r="F263" s="647"/>
      <c r="G263" s="169"/>
      <c r="H263" s="169"/>
      <c r="I263" s="169"/>
      <c r="J263" s="169"/>
      <c r="K263" s="169"/>
      <c r="L263" s="169"/>
      <c r="M263" s="169"/>
      <c r="N263" s="169"/>
      <c r="O263" s="169"/>
      <c r="P263" s="169"/>
      <c r="Q263" s="169"/>
      <c r="R263" s="169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6"/>
      <c r="AF263" s="6"/>
      <c r="AG263" s="7"/>
      <c r="AH263" s="7"/>
      <c r="AI263" s="373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</row>
    <row r="264" ht="14.25" customHeight="1" spans="1:109">
      <c r="A264" s="6"/>
      <c r="B264" s="609"/>
      <c r="C264" s="6"/>
      <c r="D264" s="6"/>
      <c r="E264" s="6"/>
      <c r="F264" s="647"/>
      <c r="G264" s="169"/>
      <c r="H264" s="169"/>
      <c r="I264" s="169"/>
      <c r="J264" s="169"/>
      <c r="K264" s="169"/>
      <c r="L264" s="169"/>
      <c r="M264" s="169"/>
      <c r="N264" s="169"/>
      <c r="O264" s="169"/>
      <c r="P264" s="169"/>
      <c r="Q264" s="169"/>
      <c r="R264" s="169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6"/>
      <c r="AF264" s="6"/>
      <c r="AG264" s="7"/>
      <c r="AH264" s="7"/>
      <c r="AI264" s="373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</row>
    <row r="265" ht="14.25" customHeight="1" spans="1:109">
      <c r="A265" s="6"/>
      <c r="B265" s="609"/>
      <c r="C265" s="6"/>
      <c r="D265" s="6"/>
      <c r="E265" s="6"/>
      <c r="F265" s="647"/>
      <c r="G265" s="169"/>
      <c r="H265" s="169"/>
      <c r="I265" s="169"/>
      <c r="J265" s="169"/>
      <c r="K265" s="169"/>
      <c r="L265" s="169"/>
      <c r="M265" s="169"/>
      <c r="N265" s="169"/>
      <c r="O265" s="169"/>
      <c r="P265" s="169"/>
      <c r="Q265" s="169"/>
      <c r="R265" s="169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6"/>
      <c r="AF265" s="6"/>
      <c r="AG265" s="7"/>
      <c r="AH265" s="7"/>
      <c r="AI265" s="373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</row>
    <row r="266" ht="14.25" customHeight="1" spans="1:109">
      <c r="A266" s="6"/>
      <c r="B266" s="609"/>
      <c r="C266" s="6"/>
      <c r="D266" s="6"/>
      <c r="E266" s="6"/>
      <c r="F266" s="647"/>
      <c r="G266" s="169"/>
      <c r="H266" s="169"/>
      <c r="I266" s="169"/>
      <c r="J266" s="169"/>
      <c r="K266" s="169"/>
      <c r="L266" s="169"/>
      <c r="M266" s="169"/>
      <c r="N266" s="169"/>
      <c r="O266" s="169"/>
      <c r="P266" s="169"/>
      <c r="Q266" s="169"/>
      <c r="R266" s="169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6"/>
      <c r="AF266" s="6"/>
      <c r="AG266" s="7"/>
      <c r="AH266" s="7"/>
      <c r="AI266" s="373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</row>
    <row r="267" ht="14.25" customHeight="1" spans="1:109">
      <c r="A267" s="6"/>
      <c r="B267" s="609"/>
      <c r="C267" s="6"/>
      <c r="D267" s="6"/>
      <c r="E267" s="6"/>
      <c r="F267" s="647"/>
      <c r="G267" s="169"/>
      <c r="H267" s="169"/>
      <c r="I267" s="169"/>
      <c r="J267" s="169"/>
      <c r="K267" s="169"/>
      <c r="L267" s="169"/>
      <c r="M267" s="169"/>
      <c r="N267" s="169"/>
      <c r="O267" s="169"/>
      <c r="P267" s="169"/>
      <c r="Q267" s="169"/>
      <c r="R267" s="169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6"/>
      <c r="AF267" s="6"/>
      <c r="AG267" s="7"/>
      <c r="AH267" s="7"/>
      <c r="AI267" s="373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</row>
    <row r="268" ht="14.25" customHeight="1" spans="1:109">
      <c r="A268" s="6"/>
      <c r="B268" s="609"/>
      <c r="C268" s="6"/>
      <c r="D268" s="6"/>
      <c r="E268" s="6"/>
      <c r="F268" s="647"/>
      <c r="G268" s="169"/>
      <c r="H268" s="169"/>
      <c r="I268" s="169"/>
      <c r="J268" s="169"/>
      <c r="K268" s="169"/>
      <c r="L268" s="169"/>
      <c r="M268" s="169"/>
      <c r="N268" s="169"/>
      <c r="O268" s="169"/>
      <c r="P268" s="169"/>
      <c r="Q268" s="169"/>
      <c r="R268" s="169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6"/>
      <c r="AF268" s="6"/>
      <c r="AG268" s="7"/>
      <c r="AH268" s="7"/>
      <c r="AI268" s="373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</row>
    <row r="269" ht="14.25" customHeight="1" spans="1:109">
      <c r="A269" s="6"/>
      <c r="B269" s="609"/>
      <c r="C269" s="6"/>
      <c r="D269" s="6"/>
      <c r="E269" s="6"/>
      <c r="F269" s="647"/>
      <c r="G269" s="169"/>
      <c r="H269" s="169"/>
      <c r="I269" s="169"/>
      <c r="J269" s="169"/>
      <c r="K269" s="169"/>
      <c r="L269" s="169"/>
      <c r="M269" s="169"/>
      <c r="N269" s="169"/>
      <c r="O269" s="169"/>
      <c r="P269" s="169"/>
      <c r="Q269" s="169"/>
      <c r="R269" s="169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6"/>
      <c r="AF269" s="6"/>
      <c r="AG269" s="7"/>
      <c r="AH269" s="7"/>
      <c r="AI269" s="373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</row>
    <row r="270" ht="14.25" customHeight="1" spans="1:109">
      <c r="A270" s="6"/>
      <c r="B270" s="609"/>
      <c r="C270" s="6"/>
      <c r="D270" s="6"/>
      <c r="E270" s="6"/>
      <c r="F270" s="647"/>
      <c r="G270" s="169"/>
      <c r="H270" s="169"/>
      <c r="I270" s="169"/>
      <c r="J270" s="169"/>
      <c r="K270" s="169"/>
      <c r="L270" s="169"/>
      <c r="M270" s="169"/>
      <c r="N270" s="169"/>
      <c r="O270" s="169"/>
      <c r="P270" s="169"/>
      <c r="Q270" s="169"/>
      <c r="R270" s="169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6"/>
      <c r="AF270" s="6"/>
      <c r="AG270" s="7"/>
      <c r="AH270" s="7"/>
      <c r="AI270" s="373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</row>
    <row r="271" ht="14.25" customHeight="1" spans="1:109">
      <c r="A271" s="6"/>
      <c r="B271" s="609"/>
      <c r="C271" s="6"/>
      <c r="D271" s="6"/>
      <c r="E271" s="6"/>
      <c r="F271" s="647"/>
      <c r="G271" s="169"/>
      <c r="H271" s="169"/>
      <c r="I271" s="169"/>
      <c r="J271" s="169"/>
      <c r="K271" s="169"/>
      <c r="L271" s="169"/>
      <c r="M271" s="169"/>
      <c r="N271" s="169"/>
      <c r="O271" s="169"/>
      <c r="P271" s="169"/>
      <c r="Q271" s="169"/>
      <c r="R271" s="169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6"/>
      <c r="AF271" s="6"/>
      <c r="AG271" s="7"/>
      <c r="AH271" s="7"/>
      <c r="AI271" s="373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</row>
    <row r="272" ht="14.25" customHeight="1" spans="1:109">
      <c r="A272" s="6"/>
      <c r="B272" s="609"/>
      <c r="C272" s="6"/>
      <c r="D272" s="6"/>
      <c r="E272" s="6"/>
      <c r="F272" s="647"/>
      <c r="G272" s="169"/>
      <c r="H272" s="169"/>
      <c r="I272" s="169"/>
      <c r="J272" s="169"/>
      <c r="K272" s="169"/>
      <c r="L272" s="169"/>
      <c r="M272" s="169"/>
      <c r="N272" s="169"/>
      <c r="O272" s="169"/>
      <c r="P272" s="169"/>
      <c r="Q272" s="169"/>
      <c r="R272" s="169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6"/>
      <c r="AF272" s="6"/>
      <c r="AG272" s="7"/>
      <c r="AH272" s="7"/>
      <c r="AI272" s="373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</row>
    <row r="273" ht="14.25" customHeight="1" spans="1:109">
      <c r="A273" s="6"/>
      <c r="B273" s="609"/>
      <c r="C273" s="6"/>
      <c r="D273" s="6"/>
      <c r="E273" s="6"/>
      <c r="F273" s="647"/>
      <c r="G273" s="169"/>
      <c r="H273" s="169"/>
      <c r="I273" s="169"/>
      <c r="J273" s="169"/>
      <c r="K273" s="169"/>
      <c r="L273" s="169"/>
      <c r="M273" s="169"/>
      <c r="N273" s="169"/>
      <c r="O273" s="169"/>
      <c r="P273" s="169"/>
      <c r="Q273" s="169"/>
      <c r="R273" s="169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6"/>
      <c r="AF273" s="6"/>
      <c r="AG273" s="7"/>
      <c r="AH273" s="7"/>
      <c r="AI273" s="373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</row>
    <row r="274" ht="14.25" customHeight="1" spans="1:109">
      <c r="A274" s="6"/>
      <c r="B274" s="609"/>
      <c r="C274" s="6"/>
      <c r="D274" s="6"/>
      <c r="E274" s="6"/>
      <c r="F274" s="647"/>
      <c r="G274" s="169"/>
      <c r="H274" s="169"/>
      <c r="I274" s="169"/>
      <c r="J274" s="169"/>
      <c r="K274" s="169"/>
      <c r="L274" s="169"/>
      <c r="M274" s="169"/>
      <c r="N274" s="169"/>
      <c r="O274" s="169"/>
      <c r="P274" s="169"/>
      <c r="Q274" s="169"/>
      <c r="R274" s="169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6"/>
      <c r="AF274" s="6"/>
      <c r="AG274" s="7"/>
      <c r="AH274" s="7"/>
      <c r="AI274" s="373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</row>
    <row r="275" ht="14.25" customHeight="1" spans="1:109">
      <c r="A275" s="6"/>
      <c r="B275" s="609"/>
      <c r="C275" s="6"/>
      <c r="D275" s="6"/>
      <c r="E275" s="6"/>
      <c r="F275" s="647"/>
      <c r="G275" s="169"/>
      <c r="H275" s="169"/>
      <c r="I275" s="169"/>
      <c r="J275" s="169"/>
      <c r="K275" s="169"/>
      <c r="L275" s="169"/>
      <c r="M275" s="169"/>
      <c r="N275" s="169"/>
      <c r="O275" s="169"/>
      <c r="P275" s="169"/>
      <c r="Q275" s="169"/>
      <c r="R275" s="169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6"/>
      <c r="AF275" s="6"/>
      <c r="AG275" s="7"/>
      <c r="AH275" s="7"/>
      <c r="AI275" s="373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</row>
    <row r="276" ht="14.25" customHeight="1" spans="1:109">
      <c r="A276" s="6"/>
      <c r="B276" s="609"/>
      <c r="C276" s="6"/>
      <c r="D276" s="6"/>
      <c r="E276" s="6"/>
      <c r="F276" s="647"/>
      <c r="G276" s="169"/>
      <c r="H276" s="169"/>
      <c r="I276" s="169"/>
      <c r="J276" s="169"/>
      <c r="K276" s="169"/>
      <c r="L276" s="169"/>
      <c r="M276" s="169"/>
      <c r="N276" s="169"/>
      <c r="O276" s="169"/>
      <c r="P276" s="169"/>
      <c r="Q276" s="169"/>
      <c r="R276" s="169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6"/>
      <c r="AF276" s="6"/>
      <c r="AG276" s="7"/>
      <c r="AH276" s="7"/>
      <c r="AI276" s="373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</row>
    <row r="277" ht="14.25" customHeight="1" spans="1:109">
      <c r="A277" s="6"/>
      <c r="B277" s="609"/>
      <c r="C277" s="6"/>
      <c r="D277" s="6"/>
      <c r="E277" s="6"/>
      <c r="F277" s="647"/>
      <c r="G277" s="169"/>
      <c r="H277" s="169"/>
      <c r="I277" s="169"/>
      <c r="J277" s="169"/>
      <c r="K277" s="169"/>
      <c r="L277" s="169"/>
      <c r="M277" s="169"/>
      <c r="N277" s="169"/>
      <c r="O277" s="169"/>
      <c r="P277" s="169"/>
      <c r="Q277" s="169"/>
      <c r="R277" s="169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6"/>
      <c r="AF277" s="6"/>
      <c r="AG277" s="7"/>
      <c r="AH277" s="7"/>
      <c r="AI277" s="373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</row>
    <row r="278" ht="14.25" customHeight="1" spans="1:109">
      <c r="A278" s="6"/>
      <c r="B278" s="609"/>
      <c r="C278" s="6"/>
      <c r="D278" s="6"/>
      <c r="E278" s="6"/>
      <c r="F278" s="647"/>
      <c r="G278" s="169"/>
      <c r="H278" s="169"/>
      <c r="I278" s="169"/>
      <c r="J278" s="169"/>
      <c r="K278" s="169"/>
      <c r="L278" s="169"/>
      <c r="M278" s="169"/>
      <c r="N278" s="169"/>
      <c r="O278" s="169"/>
      <c r="P278" s="169"/>
      <c r="Q278" s="169"/>
      <c r="R278" s="169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6"/>
      <c r="AF278" s="6"/>
      <c r="AG278" s="7"/>
      <c r="AH278" s="7"/>
      <c r="AI278" s="373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</row>
    <row r="279" ht="14.25" customHeight="1" spans="1:109">
      <c r="A279" s="6"/>
      <c r="B279" s="609"/>
      <c r="C279" s="6"/>
      <c r="D279" s="6"/>
      <c r="E279" s="6"/>
      <c r="F279" s="647"/>
      <c r="G279" s="169"/>
      <c r="H279" s="169"/>
      <c r="I279" s="169"/>
      <c r="J279" s="169"/>
      <c r="K279" s="169"/>
      <c r="L279" s="169"/>
      <c r="M279" s="169"/>
      <c r="N279" s="169"/>
      <c r="O279" s="169"/>
      <c r="P279" s="169"/>
      <c r="Q279" s="169"/>
      <c r="R279" s="169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6"/>
      <c r="AF279" s="6"/>
      <c r="AG279" s="7"/>
      <c r="AH279" s="7"/>
      <c r="AI279" s="373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</row>
    <row r="280" ht="14.25" customHeight="1" spans="1:109">
      <c r="A280" s="6"/>
      <c r="B280" s="609"/>
      <c r="C280" s="6"/>
      <c r="D280" s="6"/>
      <c r="E280" s="6"/>
      <c r="F280" s="647"/>
      <c r="G280" s="169"/>
      <c r="H280" s="169"/>
      <c r="I280" s="169"/>
      <c r="J280" s="169"/>
      <c r="K280" s="169"/>
      <c r="L280" s="169"/>
      <c r="M280" s="169"/>
      <c r="N280" s="169"/>
      <c r="O280" s="169"/>
      <c r="P280" s="169"/>
      <c r="Q280" s="169"/>
      <c r="R280" s="169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6"/>
      <c r="AF280" s="6"/>
      <c r="AG280" s="7"/>
      <c r="AH280" s="7"/>
      <c r="AI280" s="373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</row>
    <row r="281" ht="14.25" customHeight="1" spans="1:109">
      <c r="A281" s="6"/>
      <c r="B281" s="609"/>
      <c r="C281" s="6"/>
      <c r="D281" s="6"/>
      <c r="E281" s="6"/>
      <c r="F281" s="647"/>
      <c r="G281" s="169"/>
      <c r="H281" s="169"/>
      <c r="I281" s="169"/>
      <c r="J281" s="169"/>
      <c r="K281" s="169"/>
      <c r="L281" s="169"/>
      <c r="M281" s="169"/>
      <c r="N281" s="169"/>
      <c r="O281" s="169"/>
      <c r="P281" s="169"/>
      <c r="Q281" s="169"/>
      <c r="R281" s="169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6"/>
      <c r="AF281" s="6"/>
      <c r="AG281" s="7"/>
      <c r="AH281" s="7"/>
      <c r="AI281" s="373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</row>
    <row r="282" ht="14.25" customHeight="1" spans="1:109">
      <c r="A282" s="6"/>
      <c r="B282" s="609"/>
      <c r="C282" s="6"/>
      <c r="D282" s="6"/>
      <c r="E282" s="6"/>
      <c r="F282" s="647"/>
      <c r="G282" s="169"/>
      <c r="H282" s="169"/>
      <c r="I282" s="169"/>
      <c r="J282" s="169"/>
      <c r="K282" s="169"/>
      <c r="L282" s="169"/>
      <c r="M282" s="169"/>
      <c r="N282" s="169"/>
      <c r="O282" s="169"/>
      <c r="P282" s="169"/>
      <c r="Q282" s="169"/>
      <c r="R282" s="169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6"/>
      <c r="AF282" s="6"/>
      <c r="AG282" s="7"/>
      <c r="AH282" s="7"/>
      <c r="AI282" s="373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</row>
    <row r="283" ht="14.25" customHeight="1" spans="1:109">
      <c r="A283" s="6"/>
      <c r="B283" s="609"/>
      <c r="C283" s="6"/>
      <c r="D283" s="6"/>
      <c r="E283" s="6"/>
      <c r="F283" s="647"/>
      <c r="G283" s="169"/>
      <c r="H283" s="169"/>
      <c r="I283" s="169"/>
      <c r="J283" s="169"/>
      <c r="K283" s="169"/>
      <c r="L283" s="169"/>
      <c r="M283" s="169"/>
      <c r="N283" s="169"/>
      <c r="O283" s="169"/>
      <c r="P283" s="169"/>
      <c r="Q283" s="169"/>
      <c r="R283" s="169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6"/>
      <c r="AF283" s="6"/>
      <c r="AG283" s="7"/>
      <c r="AH283" s="7"/>
      <c r="AI283" s="373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</row>
    <row r="284" ht="14.25" customHeight="1" spans="1:109">
      <c r="A284" s="6"/>
      <c r="B284" s="609"/>
      <c r="C284" s="6"/>
      <c r="D284" s="6"/>
      <c r="E284" s="6"/>
      <c r="F284" s="647"/>
      <c r="G284" s="169"/>
      <c r="H284" s="169"/>
      <c r="I284" s="169"/>
      <c r="J284" s="169"/>
      <c r="K284" s="169"/>
      <c r="L284" s="169"/>
      <c r="M284" s="169"/>
      <c r="N284" s="169"/>
      <c r="O284" s="169"/>
      <c r="P284" s="169"/>
      <c r="Q284" s="169"/>
      <c r="R284" s="169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6"/>
      <c r="AF284" s="6"/>
      <c r="AG284" s="7"/>
      <c r="AH284" s="7"/>
      <c r="AI284" s="373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</row>
    <row r="285" ht="14.25" customHeight="1" spans="1:109">
      <c r="A285" s="6"/>
      <c r="B285" s="609"/>
      <c r="C285" s="6"/>
      <c r="D285" s="6"/>
      <c r="E285" s="6"/>
      <c r="F285" s="647"/>
      <c r="G285" s="169"/>
      <c r="H285" s="169"/>
      <c r="I285" s="169"/>
      <c r="J285" s="169"/>
      <c r="K285" s="169"/>
      <c r="L285" s="169"/>
      <c r="M285" s="169"/>
      <c r="N285" s="169"/>
      <c r="O285" s="169"/>
      <c r="P285" s="169"/>
      <c r="Q285" s="169"/>
      <c r="R285" s="169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6"/>
      <c r="AF285" s="6"/>
      <c r="AG285" s="7"/>
      <c r="AH285" s="7"/>
      <c r="AI285" s="373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</row>
    <row r="286" ht="14.25" customHeight="1" spans="1:109">
      <c r="A286" s="6"/>
      <c r="B286" s="609"/>
      <c r="C286" s="6"/>
      <c r="D286" s="6"/>
      <c r="E286" s="6"/>
      <c r="F286" s="647"/>
      <c r="G286" s="169"/>
      <c r="H286" s="169"/>
      <c r="I286" s="169"/>
      <c r="J286" s="169"/>
      <c r="K286" s="169"/>
      <c r="L286" s="169"/>
      <c r="M286" s="169"/>
      <c r="N286" s="169"/>
      <c r="O286" s="169"/>
      <c r="P286" s="169"/>
      <c r="Q286" s="169"/>
      <c r="R286" s="169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6"/>
      <c r="AF286" s="6"/>
      <c r="AG286" s="7"/>
      <c r="AH286" s="7"/>
      <c r="AI286" s="373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</row>
    <row r="287" ht="14.25" customHeight="1" spans="1:109">
      <c r="A287" s="6"/>
      <c r="B287" s="609"/>
      <c r="C287" s="6"/>
      <c r="D287" s="6"/>
      <c r="E287" s="6"/>
      <c r="F287" s="647"/>
      <c r="G287" s="169"/>
      <c r="H287" s="169"/>
      <c r="I287" s="169"/>
      <c r="J287" s="169"/>
      <c r="K287" s="169"/>
      <c r="L287" s="169"/>
      <c r="M287" s="169"/>
      <c r="N287" s="169"/>
      <c r="O287" s="169"/>
      <c r="P287" s="169"/>
      <c r="Q287" s="169"/>
      <c r="R287" s="169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6"/>
      <c r="AF287" s="6"/>
      <c r="AG287" s="7"/>
      <c r="AH287" s="7"/>
      <c r="AI287" s="373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</row>
    <row r="288" ht="14.25" customHeight="1" spans="1:109">
      <c r="A288" s="6"/>
      <c r="B288" s="609"/>
      <c r="C288" s="6"/>
      <c r="D288" s="6"/>
      <c r="E288" s="6"/>
      <c r="F288" s="647"/>
      <c r="G288" s="169"/>
      <c r="H288" s="169"/>
      <c r="I288" s="169"/>
      <c r="J288" s="169"/>
      <c r="K288" s="169"/>
      <c r="L288" s="169"/>
      <c r="M288" s="169"/>
      <c r="N288" s="169"/>
      <c r="O288" s="169"/>
      <c r="P288" s="169"/>
      <c r="Q288" s="169"/>
      <c r="R288" s="169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6"/>
      <c r="AF288" s="6"/>
      <c r="AG288" s="7"/>
      <c r="AH288" s="7"/>
      <c r="AI288" s="373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</row>
    <row r="289" ht="14.25" customHeight="1" spans="1:109">
      <c r="A289" s="6"/>
      <c r="B289" s="609"/>
      <c r="C289" s="6"/>
      <c r="D289" s="6"/>
      <c r="E289" s="6"/>
      <c r="F289" s="647"/>
      <c r="G289" s="169"/>
      <c r="H289" s="169"/>
      <c r="I289" s="169"/>
      <c r="J289" s="169"/>
      <c r="K289" s="169"/>
      <c r="L289" s="169"/>
      <c r="M289" s="169"/>
      <c r="N289" s="169"/>
      <c r="O289" s="169"/>
      <c r="P289" s="169"/>
      <c r="Q289" s="169"/>
      <c r="R289" s="169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6"/>
      <c r="AF289" s="6"/>
      <c r="AG289" s="7"/>
      <c r="AH289" s="7"/>
      <c r="AI289" s="373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</row>
    <row r="290" ht="14.25" customHeight="1" spans="1:109">
      <c r="A290" s="6"/>
      <c r="B290" s="609"/>
      <c r="C290" s="6"/>
      <c r="D290" s="6"/>
      <c r="E290" s="6"/>
      <c r="F290" s="647"/>
      <c r="G290" s="169"/>
      <c r="H290" s="169"/>
      <c r="I290" s="169"/>
      <c r="J290" s="169"/>
      <c r="K290" s="169"/>
      <c r="L290" s="169"/>
      <c r="M290" s="169"/>
      <c r="N290" s="169"/>
      <c r="O290" s="169"/>
      <c r="P290" s="169"/>
      <c r="Q290" s="169"/>
      <c r="R290" s="169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6"/>
      <c r="AF290" s="6"/>
      <c r="AG290" s="7"/>
      <c r="AH290" s="7"/>
      <c r="AI290" s="373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</row>
    <row r="291" ht="14.25" customHeight="1" spans="1:109">
      <c r="A291" s="6"/>
      <c r="B291" s="609"/>
      <c r="C291" s="6"/>
      <c r="D291" s="6"/>
      <c r="E291" s="6"/>
      <c r="F291" s="647"/>
      <c r="G291" s="169"/>
      <c r="H291" s="169"/>
      <c r="I291" s="169"/>
      <c r="J291" s="169"/>
      <c r="K291" s="169"/>
      <c r="L291" s="169"/>
      <c r="M291" s="169"/>
      <c r="N291" s="169"/>
      <c r="O291" s="169"/>
      <c r="P291" s="169"/>
      <c r="Q291" s="169"/>
      <c r="R291" s="169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6"/>
      <c r="AF291" s="6"/>
      <c r="AG291" s="7"/>
      <c r="AH291" s="7"/>
      <c r="AI291" s="373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</row>
    <row r="292" ht="14.25" customHeight="1" spans="1:109">
      <c r="A292" s="6"/>
      <c r="B292" s="609"/>
      <c r="C292" s="6"/>
      <c r="D292" s="6"/>
      <c r="E292" s="6"/>
      <c r="F292" s="647"/>
      <c r="G292" s="169"/>
      <c r="H292" s="169"/>
      <c r="I292" s="169"/>
      <c r="J292" s="169"/>
      <c r="K292" s="169"/>
      <c r="L292" s="169"/>
      <c r="M292" s="169"/>
      <c r="N292" s="169"/>
      <c r="O292" s="169"/>
      <c r="P292" s="169"/>
      <c r="Q292" s="169"/>
      <c r="R292" s="169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6"/>
      <c r="AF292" s="6"/>
      <c r="AG292" s="7"/>
      <c r="AH292" s="7"/>
      <c r="AI292" s="373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</row>
    <row r="293" ht="14.25" customHeight="1" spans="1:109">
      <c r="A293" s="6"/>
      <c r="B293" s="609"/>
      <c r="C293" s="6"/>
      <c r="D293" s="6"/>
      <c r="E293" s="6"/>
      <c r="F293" s="647"/>
      <c r="G293" s="169"/>
      <c r="H293" s="169"/>
      <c r="I293" s="169"/>
      <c r="J293" s="169"/>
      <c r="K293" s="169"/>
      <c r="L293" s="169"/>
      <c r="M293" s="169"/>
      <c r="N293" s="169"/>
      <c r="O293" s="169"/>
      <c r="P293" s="169"/>
      <c r="Q293" s="169"/>
      <c r="R293" s="169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6"/>
      <c r="AF293" s="6"/>
      <c r="AG293" s="7"/>
      <c r="AH293" s="7"/>
      <c r="AI293" s="373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</row>
    <row r="294" ht="14.25" customHeight="1" spans="1:109">
      <c r="A294" s="6"/>
      <c r="B294" s="609"/>
      <c r="C294" s="6"/>
      <c r="D294" s="6"/>
      <c r="E294" s="6"/>
      <c r="F294" s="647"/>
      <c r="G294" s="169"/>
      <c r="H294" s="169"/>
      <c r="I294" s="169"/>
      <c r="J294" s="169"/>
      <c r="K294" s="169"/>
      <c r="L294" s="169"/>
      <c r="M294" s="169"/>
      <c r="N294" s="169"/>
      <c r="O294" s="169"/>
      <c r="P294" s="169"/>
      <c r="Q294" s="169"/>
      <c r="R294" s="169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6"/>
      <c r="AF294" s="6"/>
      <c r="AG294" s="7"/>
      <c r="AH294" s="7"/>
      <c r="AI294" s="373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</row>
    <row r="295" ht="14.25" customHeight="1" spans="1:109">
      <c r="A295" s="6"/>
      <c r="B295" s="609"/>
      <c r="C295" s="6"/>
      <c r="D295" s="6"/>
      <c r="E295" s="6"/>
      <c r="F295" s="647"/>
      <c r="G295" s="169"/>
      <c r="H295" s="169"/>
      <c r="I295" s="169"/>
      <c r="J295" s="169"/>
      <c r="K295" s="169"/>
      <c r="L295" s="169"/>
      <c r="M295" s="169"/>
      <c r="N295" s="169"/>
      <c r="O295" s="169"/>
      <c r="P295" s="169"/>
      <c r="Q295" s="169"/>
      <c r="R295" s="169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6"/>
      <c r="AF295" s="6"/>
      <c r="AG295" s="7"/>
      <c r="AH295" s="7"/>
      <c r="AI295" s="373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</row>
    <row r="296" ht="14.25" customHeight="1" spans="1:109">
      <c r="A296" s="6"/>
      <c r="B296" s="609"/>
      <c r="C296" s="6"/>
      <c r="D296" s="6"/>
      <c r="E296" s="6"/>
      <c r="F296" s="647"/>
      <c r="G296" s="169"/>
      <c r="H296" s="169"/>
      <c r="I296" s="169"/>
      <c r="J296" s="169"/>
      <c r="K296" s="169"/>
      <c r="L296" s="169"/>
      <c r="M296" s="169"/>
      <c r="N296" s="169"/>
      <c r="O296" s="169"/>
      <c r="P296" s="169"/>
      <c r="Q296" s="169"/>
      <c r="R296" s="169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6"/>
      <c r="AF296" s="6"/>
      <c r="AG296" s="7"/>
      <c r="AH296" s="7"/>
      <c r="AI296" s="373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</row>
    <row r="297" ht="14.25" customHeight="1" spans="1:109">
      <c r="A297" s="6"/>
      <c r="B297" s="609"/>
      <c r="C297" s="6"/>
      <c r="D297" s="6"/>
      <c r="E297" s="6"/>
      <c r="F297" s="647"/>
      <c r="G297" s="169"/>
      <c r="H297" s="169"/>
      <c r="I297" s="169"/>
      <c r="J297" s="169"/>
      <c r="K297" s="169"/>
      <c r="L297" s="169"/>
      <c r="M297" s="169"/>
      <c r="N297" s="169"/>
      <c r="O297" s="169"/>
      <c r="P297" s="169"/>
      <c r="Q297" s="169"/>
      <c r="R297" s="169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6"/>
      <c r="AF297" s="6"/>
      <c r="AG297" s="7"/>
      <c r="AH297" s="7"/>
      <c r="AI297" s="373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</row>
    <row r="298" ht="14.25" customHeight="1" spans="1:109">
      <c r="A298" s="6"/>
      <c r="B298" s="609"/>
      <c r="C298" s="6"/>
      <c r="D298" s="6"/>
      <c r="E298" s="6"/>
      <c r="F298" s="647"/>
      <c r="G298" s="169"/>
      <c r="H298" s="169"/>
      <c r="I298" s="169"/>
      <c r="J298" s="169"/>
      <c r="K298" s="169"/>
      <c r="L298" s="169"/>
      <c r="M298" s="169"/>
      <c r="N298" s="169"/>
      <c r="O298" s="169"/>
      <c r="P298" s="169"/>
      <c r="Q298" s="169"/>
      <c r="R298" s="169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6"/>
      <c r="AF298" s="6"/>
      <c r="AG298" s="7"/>
      <c r="AH298" s="7"/>
      <c r="AI298" s="373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</row>
    <row r="299" ht="14.25" customHeight="1" spans="1:109">
      <c r="A299" s="6"/>
      <c r="B299" s="609"/>
      <c r="C299" s="6"/>
      <c r="D299" s="6"/>
      <c r="E299" s="6"/>
      <c r="F299" s="647"/>
      <c r="G299" s="169"/>
      <c r="H299" s="169"/>
      <c r="I299" s="169"/>
      <c r="J299" s="169"/>
      <c r="K299" s="169"/>
      <c r="L299" s="169"/>
      <c r="M299" s="169"/>
      <c r="N299" s="169"/>
      <c r="O299" s="169"/>
      <c r="P299" s="169"/>
      <c r="Q299" s="169"/>
      <c r="R299" s="169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6"/>
      <c r="AF299" s="6"/>
      <c r="AG299" s="7"/>
      <c r="AH299" s="7"/>
      <c r="AI299" s="373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</row>
    <row r="300" ht="14.25" customHeight="1" spans="1:109">
      <c r="A300" s="6"/>
      <c r="B300" s="609"/>
      <c r="C300" s="6"/>
      <c r="D300" s="6"/>
      <c r="E300" s="6"/>
      <c r="F300" s="647"/>
      <c r="G300" s="169"/>
      <c r="H300" s="169"/>
      <c r="I300" s="169"/>
      <c r="J300" s="169"/>
      <c r="K300" s="169"/>
      <c r="L300" s="169"/>
      <c r="M300" s="169"/>
      <c r="N300" s="169"/>
      <c r="O300" s="169"/>
      <c r="P300" s="169"/>
      <c r="Q300" s="169"/>
      <c r="R300" s="169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6"/>
      <c r="AF300" s="6"/>
      <c r="AG300" s="7"/>
      <c r="AH300" s="7"/>
      <c r="AI300" s="373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</row>
    <row r="301" ht="14.25" customHeight="1" spans="1:109">
      <c r="A301" s="6"/>
      <c r="B301" s="609"/>
      <c r="C301" s="6"/>
      <c r="D301" s="6"/>
      <c r="E301" s="6"/>
      <c r="F301" s="647"/>
      <c r="G301" s="169"/>
      <c r="H301" s="169"/>
      <c r="I301" s="169"/>
      <c r="J301" s="169"/>
      <c r="K301" s="169"/>
      <c r="L301" s="169"/>
      <c r="M301" s="169"/>
      <c r="N301" s="169"/>
      <c r="O301" s="169"/>
      <c r="P301" s="169"/>
      <c r="Q301" s="169"/>
      <c r="R301" s="169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6"/>
      <c r="AF301" s="6"/>
      <c r="AG301" s="7"/>
      <c r="AH301" s="7"/>
      <c r="AI301" s="373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</row>
    <row r="302" ht="14.25" customHeight="1" spans="1:109">
      <c r="A302" s="6"/>
      <c r="B302" s="609"/>
      <c r="C302" s="6"/>
      <c r="D302" s="6"/>
      <c r="E302" s="6"/>
      <c r="F302" s="647"/>
      <c r="G302" s="169"/>
      <c r="H302" s="169"/>
      <c r="I302" s="169"/>
      <c r="J302" s="169"/>
      <c r="K302" s="169"/>
      <c r="L302" s="169"/>
      <c r="M302" s="169"/>
      <c r="N302" s="169"/>
      <c r="O302" s="169"/>
      <c r="P302" s="169"/>
      <c r="Q302" s="169"/>
      <c r="R302" s="169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6"/>
      <c r="AF302" s="6"/>
      <c r="AG302" s="7"/>
      <c r="AH302" s="7"/>
      <c r="AI302" s="373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</row>
    <row r="303" ht="14.25" customHeight="1" spans="1:109">
      <c r="A303" s="6"/>
      <c r="B303" s="609"/>
      <c r="C303" s="6"/>
      <c r="D303" s="6"/>
      <c r="E303" s="6"/>
      <c r="F303" s="647"/>
      <c r="G303" s="169"/>
      <c r="H303" s="169"/>
      <c r="I303" s="169"/>
      <c r="J303" s="169"/>
      <c r="K303" s="169"/>
      <c r="L303" s="169"/>
      <c r="M303" s="169"/>
      <c r="N303" s="169"/>
      <c r="O303" s="169"/>
      <c r="P303" s="169"/>
      <c r="Q303" s="169"/>
      <c r="R303" s="169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6"/>
      <c r="AF303" s="6"/>
      <c r="AG303" s="7"/>
      <c r="AH303" s="7"/>
      <c r="AI303" s="373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</row>
    <row r="304" ht="14.25" customHeight="1" spans="1:109">
      <c r="A304" s="6"/>
      <c r="B304" s="609"/>
      <c r="C304" s="6"/>
      <c r="D304" s="6"/>
      <c r="E304" s="6"/>
      <c r="F304" s="647"/>
      <c r="G304" s="169"/>
      <c r="H304" s="169"/>
      <c r="I304" s="169"/>
      <c r="J304" s="169"/>
      <c r="K304" s="169"/>
      <c r="L304" s="169"/>
      <c r="M304" s="169"/>
      <c r="N304" s="169"/>
      <c r="O304" s="169"/>
      <c r="P304" s="169"/>
      <c r="Q304" s="169"/>
      <c r="R304" s="169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6"/>
      <c r="AF304" s="6"/>
      <c r="AG304" s="7"/>
      <c r="AH304" s="7"/>
      <c r="AI304" s="373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</row>
    <row r="305" ht="14.25" customHeight="1" spans="1:109">
      <c r="A305" s="6"/>
      <c r="B305" s="609"/>
      <c r="C305" s="6"/>
      <c r="D305" s="6"/>
      <c r="E305" s="6"/>
      <c r="F305" s="647"/>
      <c r="G305" s="169"/>
      <c r="H305" s="169"/>
      <c r="I305" s="169"/>
      <c r="J305" s="169"/>
      <c r="K305" s="169"/>
      <c r="L305" s="169"/>
      <c r="M305" s="169"/>
      <c r="N305" s="169"/>
      <c r="O305" s="169"/>
      <c r="P305" s="169"/>
      <c r="Q305" s="169"/>
      <c r="R305" s="169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6"/>
      <c r="AF305" s="6"/>
      <c r="AG305" s="7"/>
      <c r="AH305" s="7"/>
      <c r="AI305" s="373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</row>
    <row r="306" ht="14.25" customHeight="1" spans="1:109">
      <c r="A306" s="6"/>
      <c r="B306" s="609"/>
      <c r="C306" s="6"/>
      <c r="D306" s="6"/>
      <c r="E306" s="6"/>
      <c r="F306" s="647"/>
      <c r="G306" s="169"/>
      <c r="H306" s="169"/>
      <c r="I306" s="169"/>
      <c r="J306" s="169"/>
      <c r="K306" s="169"/>
      <c r="L306" s="169"/>
      <c r="M306" s="169"/>
      <c r="N306" s="169"/>
      <c r="O306" s="169"/>
      <c r="P306" s="169"/>
      <c r="Q306" s="169"/>
      <c r="R306" s="169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6"/>
      <c r="AF306" s="6"/>
      <c r="AG306" s="7"/>
      <c r="AH306" s="7"/>
      <c r="AI306" s="373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</row>
    <row r="307" ht="14.25" customHeight="1" spans="1:109">
      <c r="A307" s="6"/>
      <c r="B307" s="609"/>
      <c r="C307" s="6"/>
      <c r="D307" s="6"/>
      <c r="E307" s="6"/>
      <c r="F307" s="647"/>
      <c r="G307" s="169"/>
      <c r="H307" s="169"/>
      <c r="I307" s="169"/>
      <c r="J307" s="169"/>
      <c r="K307" s="169"/>
      <c r="L307" s="169"/>
      <c r="M307" s="169"/>
      <c r="N307" s="169"/>
      <c r="O307" s="169"/>
      <c r="P307" s="169"/>
      <c r="Q307" s="169"/>
      <c r="R307" s="169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6"/>
      <c r="AF307" s="6"/>
      <c r="AG307" s="7"/>
      <c r="AH307" s="7"/>
      <c r="AI307" s="373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</row>
    <row r="308" ht="14.25" customHeight="1" spans="1:109">
      <c r="A308" s="6"/>
      <c r="B308" s="609"/>
      <c r="C308" s="6"/>
      <c r="D308" s="6"/>
      <c r="E308" s="6"/>
      <c r="F308" s="647"/>
      <c r="G308" s="169"/>
      <c r="H308" s="169"/>
      <c r="I308" s="169"/>
      <c r="J308" s="169"/>
      <c r="K308" s="169"/>
      <c r="L308" s="169"/>
      <c r="M308" s="169"/>
      <c r="N308" s="169"/>
      <c r="O308" s="169"/>
      <c r="P308" s="169"/>
      <c r="Q308" s="169"/>
      <c r="R308" s="169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6"/>
      <c r="AF308" s="6"/>
      <c r="AG308" s="7"/>
      <c r="AH308" s="7"/>
      <c r="AI308" s="373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</row>
    <row r="309" ht="14.25" customHeight="1" spans="1:109">
      <c r="A309" s="6"/>
      <c r="B309" s="609"/>
      <c r="C309" s="6"/>
      <c r="D309" s="6"/>
      <c r="E309" s="6"/>
      <c r="F309" s="647"/>
      <c r="G309" s="169"/>
      <c r="H309" s="169"/>
      <c r="I309" s="169"/>
      <c r="J309" s="169"/>
      <c r="K309" s="169"/>
      <c r="L309" s="169"/>
      <c r="M309" s="169"/>
      <c r="N309" s="169"/>
      <c r="O309" s="169"/>
      <c r="P309" s="169"/>
      <c r="Q309" s="169"/>
      <c r="R309" s="169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6"/>
      <c r="AF309" s="6"/>
      <c r="AG309" s="7"/>
      <c r="AH309" s="7"/>
      <c r="AI309" s="373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</row>
    <row r="310" ht="14.25" customHeight="1" spans="1:109">
      <c r="A310" s="6"/>
      <c r="B310" s="609"/>
      <c r="C310" s="6"/>
      <c r="D310" s="6"/>
      <c r="E310" s="6"/>
      <c r="F310" s="647"/>
      <c r="G310" s="169"/>
      <c r="H310" s="169"/>
      <c r="I310" s="169"/>
      <c r="J310" s="169"/>
      <c r="K310" s="169"/>
      <c r="L310" s="169"/>
      <c r="M310" s="169"/>
      <c r="N310" s="169"/>
      <c r="O310" s="169"/>
      <c r="P310" s="169"/>
      <c r="Q310" s="169"/>
      <c r="R310" s="169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6"/>
      <c r="AF310" s="6"/>
      <c r="AG310" s="7"/>
      <c r="AH310" s="7"/>
      <c r="AI310" s="373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</row>
    <row r="311" ht="14.25" customHeight="1" spans="1:109">
      <c r="A311" s="6"/>
      <c r="B311" s="609"/>
      <c r="C311" s="6"/>
      <c r="D311" s="6"/>
      <c r="E311" s="6"/>
      <c r="F311" s="647"/>
      <c r="G311" s="169"/>
      <c r="H311" s="169"/>
      <c r="I311" s="169"/>
      <c r="J311" s="169"/>
      <c r="K311" s="169"/>
      <c r="L311" s="169"/>
      <c r="M311" s="169"/>
      <c r="N311" s="169"/>
      <c r="O311" s="169"/>
      <c r="P311" s="169"/>
      <c r="Q311" s="169"/>
      <c r="R311" s="169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6"/>
      <c r="AF311" s="6"/>
      <c r="AG311" s="7"/>
      <c r="AH311" s="7"/>
      <c r="AI311" s="373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</row>
    <row r="312" ht="14.25" customHeight="1" spans="1:109">
      <c r="A312" s="6"/>
      <c r="B312" s="609"/>
      <c r="C312" s="6"/>
      <c r="D312" s="6"/>
      <c r="E312" s="6"/>
      <c r="F312" s="647"/>
      <c r="G312" s="169"/>
      <c r="H312" s="169"/>
      <c r="I312" s="169"/>
      <c r="J312" s="169"/>
      <c r="K312" s="169"/>
      <c r="L312" s="169"/>
      <c r="M312" s="169"/>
      <c r="N312" s="169"/>
      <c r="O312" s="169"/>
      <c r="P312" s="169"/>
      <c r="Q312" s="169"/>
      <c r="R312" s="169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6"/>
      <c r="AF312" s="6"/>
      <c r="AG312" s="7"/>
      <c r="AH312" s="7"/>
      <c r="AI312" s="373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</row>
    <row r="313" ht="14.25" customHeight="1" spans="1:109">
      <c r="A313" s="6"/>
      <c r="B313" s="609"/>
      <c r="C313" s="6"/>
      <c r="D313" s="6"/>
      <c r="E313" s="6"/>
      <c r="F313" s="647"/>
      <c r="G313" s="169"/>
      <c r="H313" s="169"/>
      <c r="I313" s="169"/>
      <c r="J313" s="169"/>
      <c r="K313" s="169"/>
      <c r="L313" s="169"/>
      <c r="M313" s="169"/>
      <c r="N313" s="169"/>
      <c r="O313" s="169"/>
      <c r="P313" s="169"/>
      <c r="Q313" s="169"/>
      <c r="R313" s="169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6"/>
      <c r="AF313" s="6"/>
      <c r="AG313" s="7"/>
      <c r="AH313" s="7"/>
      <c r="AI313" s="373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</row>
    <row r="314" ht="14.25" customHeight="1" spans="1:109">
      <c r="A314" s="6"/>
      <c r="B314" s="609"/>
      <c r="C314" s="6"/>
      <c r="D314" s="6"/>
      <c r="E314" s="6"/>
      <c r="F314" s="647"/>
      <c r="G314" s="169"/>
      <c r="H314" s="169"/>
      <c r="I314" s="169"/>
      <c r="J314" s="169"/>
      <c r="K314" s="169"/>
      <c r="L314" s="169"/>
      <c r="M314" s="169"/>
      <c r="N314" s="169"/>
      <c r="O314" s="169"/>
      <c r="P314" s="169"/>
      <c r="Q314" s="169"/>
      <c r="R314" s="169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6"/>
      <c r="AF314" s="6"/>
      <c r="AG314" s="7"/>
      <c r="AH314" s="7"/>
      <c r="AI314" s="373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</row>
    <row r="315" ht="14.25" customHeight="1" spans="1:109">
      <c r="A315" s="6"/>
      <c r="B315" s="609"/>
      <c r="C315" s="6"/>
      <c r="D315" s="6"/>
      <c r="E315" s="6"/>
      <c r="F315" s="647"/>
      <c r="G315" s="169"/>
      <c r="H315" s="169"/>
      <c r="I315" s="169"/>
      <c r="J315" s="169"/>
      <c r="K315" s="169"/>
      <c r="L315" s="169"/>
      <c r="M315" s="169"/>
      <c r="N315" s="169"/>
      <c r="O315" s="169"/>
      <c r="P315" s="169"/>
      <c r="Q315" s="169"/>
      <c r="R315" s="169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6"/>
      <c r="AF315" s="6"/>
      <c r="AG315" s="7"/>
      <c r="AH315" s="7"/>
      <c r="AI315" s="373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</row>
    <row r="316" ht="14.25" customHeight="1" spans="1:109">
      <c r="A316" s="6"/>
      <c r="B316" s="609"/>
      <c r="C316" s="6"/>
      <c r="D316" s="6"/>
      <c r="E316" s="6"/>
      <c r="F316" s="647"/>
      <c r="G316" s="169"/>
      <c r="H316" s="169"/>
      <c r="I316" s="169"/>
      <c r="J316" s="169"/>
      <c r="K316" s="169"/>
      <c r="L316" s="169"/>
      <c r="M316" s="169"/>
      <c r="N316" s="169"/>
      <c r="O316" s="169"/>
      <c r="P316" s="169"/>
      <c r="Q316" s="169"/>
      <c r="R316" s="169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6"/>
      <c r="AF316" s="6"/>
      <c r="AG316" s="7"/>
      <c r="AH316" s="7"/>
      <c r="AI316" s="373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</row>
    <row r="317" ht="14.25" customHeight="1" spans="1:109">
      <c r="A317" s="6"/>
      <c r="B317" s="609"/>
      <c r="C317" s="6"/>
      <c r="D317" s="6"/>
      <c r="E317" s="6"/>
      <c r="F317" s="647"/>
      <c r="G317" s="169"/>
      <c r="H317" s="169"/>
      <c r="I317" s="169"/>
      <c r="J317" s="169"/>
      <c r="K317" s="169"/>
      <c r="L317" s="169"/>
      <c r="M317" s="169"/>
      <c r="N317" s="169"/>
      <c r="O317" s="169"/>
      <c r="P317" s="169"/>
      <c r="Q317" s="169"/>
      <c r="R317" s="169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6"/>
      <c r="AF317" s="6"/>
      <c r="AG317" s="7"/>
      <c r="AH317" s="7"/>
      <c r="AI317" s="373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</row>
    <row r="318" ht="14.25" customHeight="1" spans="1:109">
      <c r="A318" s="6"/>
      <c r="B318" s="609"/>
      <c r="C318" s="6"/>
      <c r="D318" s="6"/>
      <c r="E318" s="6"/>
      <c r="F318" s="647"/>
      <c r="G318" s="169"/>
      <c r="H318" s="169"/>
      <c r="I318" s="169"/>
      <c r="J318" s="169"/>
      <c r="K318" s="169"/>
      <c r="L318" s="169"/>
      <c r="M318" s="169"/>
      <c r="N318" s="169"/>
      <c r="O318" s="169"/>
      <c r="P318" s="169"/>
      <c r="Q318" s="169"/>
      <c r="R318" s="169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6"/>
      <c r="AF318" s="6"/>
      <c r="AG318" s="7"/>
      <c r="AH318" s="7"/>
      <c r="AI318" s="373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</row>
    <row r="319" ht="14.25" customHeight="1" spans="1:109">
      <c r="A319" s="6"/>
      <c r="B319" s="609"/>
      <c r="C319" s="6"/>
      <c r="D319" s="6"/>
      <c r="E319" s="6"/>
      <c r="F319" s="647"/>
      <c r="G319" s="169"/>
      <c r="H319" s="169"/>
      <c r="I319" s="169"/>
      <c r="J319" s="169"/>
      <c r="K319" s="169"/>
      <c r="L319" s="169"/>
      <c r="M319" s="169"/>
      <c r="N319" s="169"/>
      <c r="O319" s="169"/>
      <c r="P319" s="169"/>
      <c r="Q319" s="169"/>
      <c r="R319" s="169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6"/>
      <c r="AF319" s="6"/>
      <c r="AG319" s="7"/>
      <c r="AH319" s="7"/>
      <c r="AI319" s="373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</row>
    <row r="320" ht="14.25" customHeight="1" spans="1:109">
      <c r="A320" s="6"/>
      <c r="B320" s="609"/>
      <c r="C320" s="6"/>
      <c r="D320" s="6"/>
      <c r="E320" s="6"/>
      <c r="F320" s="647"/>
      <c r="G320" s="169"/>
      <c r="H320" s="169"/>
      <c r="I320" s="169"/>
      <c r="J320" s="169"/>
      <c r="K320" s="169"/>
      <c r="L320" s="169"/>
      <c r="M320" s="169"/>
      <c r="N320" s="169"/>
      <c r="O320" s="169"/>
      <c r="P320" s="169"/>
      <c r="Q320" s="169"/>
      <c r="R320" s="169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6"/>
      <c r="AF320" s="6"/>
      <c r="AG320" s="7"/>
      <c r="AH320" s="7"/>
      <c r="AI320" s="373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</row>
    <row r="321" ht="14.25" customHeight="1" spans="1:109">
      <c r="A321" s="6"/>
      <c r="B321" s="609"/>
      <c r="C321" s="6"/>
      <c r="D321" s="6"/>
      <c r="E321" s="6"/>
      <c r="F321" s="647"/>
      <c r="G321" s="169"/>
      <c r="H321" s="169"/>
      <c r="I321" s="169"/>
      <c r="J321" s="169"/>
      <c r="K321" s="169"/>
      <c r="L321" s="169"/>
      <c r="M321" s="169"/>
      <c r="N321" s="169"/>
      <c r="O321" s="169"/>
      <c r="P321" s="169"/>
      <c r="Q321" s="169"/>
      <c r="R321" s="169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6"/>
      <c r="AF321" s="6"/>
      <c r="AG321" s="7"/>
      <c r="AH321" s="7"/>
      <c r="AI321" s="373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</row>
    <row r="322" ht="14.25" customHeight="1" spans="1:109">
      <c r="A322" s="6"/>
      <c r="B322" s="609"/>
      <c r="C322" s="6"/>
      <c r="D322" s="6"/>
      <c r="E322" s="6"/>
      <c r="F322" s="647"/>
      <c r="G322" s="169"/>
      <c r="H322" s="169"/>
      <c r="I322" s="169"/>
      <c r="J322" s="169"/>
      <c r="K322" s="169"/>
      <c r="L322" s="169"/>
      <c r="M322" s="169"/>
      <c r="N322" s="169"/>
      <c r="O322" s="169"/>
      <c r="P322" s="169"/>
      <c r="Q322" s="169"/>
      <c r="R322" s="169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6"/>
      <c r="AF322" s="6"/>
      <c r="AG322" s="7"/>
      <c r="AH322" s="7"/>
      <c r="AI322" s="373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</row>
    <row r="323" ht="14.25" customHeight="1" spans="1:109">
      <c r="A323" s="6"/>
      <c r="B323" s="609"/>
      <c r="C323" s="6"/>
      <c r="D323" s="6"/>
      <c r="E323" s="6"/>
      <c r="F323" s="647"/>
      <c r="G323" s="169"/>
      <c r="H323" s="169"/>
      <c r="I323" s="169"/>
      <c r="J323" s="169"/>
      <c r="K323" s="169"/>
      <c r="L323" s="169"/>
      <c r="M323" s="169"/>
      <c r="N323" s="169"/>
      <c r="O323" s="169"/>
      <c r="P323" s="169"/>
      <c r="Q323" s="169"/>
      <c r="R323" s="169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6"/>
      <c r="AF323" s="6"/>
      <c r="AG323" s="7"/>
      <c r="AH323" s="7"/>
      <c r="AI323" s="373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</row>
    <row r="324" ht="14.25" customHeight="1" spans="1:109">
      <c r="A324" s="6"/>
      <c r="B324" s="609"/>
      <c r="C324" s="6"/>
      <c r="D324" s="6"/>
      <c r="E324" s="6"/>
      <c r="F324" s="647"/>
      <c r="G324" s="169"/>
      <c r="H324" s="169"/>
      <c r="I324" s="169"/>
      <c r="J324" s="169"/>
      <c r="K324" s="169"/>
      <c r="L324" s="169"/>
      <c r="M324" s="169"/>
      <c r="N324" s="169"/>
      <c r="O324" s="169"/>
      <c r="P324" s="169"/>
      <c r="Q324" s="169"/>
      <c r="R324" s="169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6"/>
      <c r="AF324" s="6"/>
      <c r="AG324" s="7"/>
      <c r="AH324" s="7"/>
      <c r="AI324" s="373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</row>
    <row r="325" ht="14.25" customHeight="1" spans="1:109">
      <c r="A325" s="6"/>
      <c r="B325" s="609"/>
      <c r="C325" s="6"/>
      <c r="D325" s="6"/>
      <c r="E325" s="6"/>
      <c r="F325" s="647"/>
      <c r="G325" s="169"/>
      <c r="H325" s="169"/>
      <c r="I325" s="169"/>
      <c r="J325" s="169"/>
      <c r="K325" s="169"/>
      <c r="L325" s="169"/>
      <c r="M325" s="169"/>
      <c r="N325" s="169"/>
      <c r="O325" s="169"/>
      <c r="P325" s="169"/>
      <c r="Q325" s="169"/>
      <c r="R325" s="169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6"/>
      <c r="AF325" s="6"/>
      <c r="AG325" s="7"/>
      <c r="AH325" s="7"/>
      <c r="AI325" s="373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</row>
    <row r="326" ht="14.25" customHeight="1" spans="1:109">
      <c r="A326" s="6"/>
      <c r="B326" s="609"/>
      <c r="C326" s="6"/>
      <c r="D326" s="6"/>
      <c r="E326" s="6"/>
      <c r="F326" s="647"/>
      <c r="G326" s="169"/>
      <c r="H326" s="169"/>
      <c r="I326" s="169"/>
      <c r="J326" s="169"/>
      <c r="K326" s="169"/>
      <c r="L326" s="169"/>
      <c r="M326" s="169"/>
      <c r="N326" s="169"/>
      <c r="O326" s="169"/>
      <c r="P326" s="169"/>
      <c r="Q326" s="169"/>
      <c r="R326" s="169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6"/>
      <c r="AF326" s="6"/>
      <c r="AG326" s="7"/>
      <c r="AH326" s="7"/>
      <c r="AI326" s="373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</row>
    <row r="327" ht="14.25" customHeight="1" spans="1:109">
      <c r="A327" s="6"/>
      <c r="B327" s="609"/>
      <c r="C327" s="6"/>
      <c r="D327" s="6"/>
      <c r="E327" s="6"/>
      <c r="F327" s="647"/>
      <c r="G327" s="169"/>
      <c r="H327" s="169"/>
      <c r="I327" s="169"/>
      <c r="J327" s="169"/>
      <c r="K327" s="169"/>
      <c r="L327" s="169"/>
      <c r="M327" s="169"/>
      <c r="N327" s="169"/>
      <c r="O327" s="169"/>
      <c r="P327" s="169"/>
      <c r="Q327" s="169"/>
      <c r="R327" s="169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6"/>
      <c r="AF327" s="6"/>
      <c r="AG327" s="7"/>
      <c r="AH327" s="7"/>
      <c r="AI327" s="373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</row>
    <row r="328" ht="14.25" customHeight="1" spans="1:109">
      <c r="A328" s="6"/>
      <c r="B328" s="609"/>
      <c r="C328" s="6"/>
      <c r="D328" s="6"/>
      <c r="E328" s="6"/>
      <c r="F328" s="647"/>
      <c r="G328" s="169"/>
      <c r="H328" s="169"/>
      <c r="I328" s="169"/>
      <c r="J328" s="169"/>
      <c r="K328" s="169"/>
      <c r="L328" s="169"/>
      <c r="M328" s="169"/>
      <c r="N328" s="169"/>
      <c r="O328" s="169"/>
      <c r="P328" s="169"/>
      <c r="Q328" s="169"/>
      <c r="R328" s="169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6"/>
      <c r="AF328" s="6"/>
      <c r="AG328" s="7"/>
      <c r="AH328" s="7"/>
      <c r="AI328" s="373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</row>
    <row r="329" ht="14.25" customHeight="1" spans="1:109">
      <c r="A329" s="6"/>
      <c r="B329" s="609"/>
      <c r="C329" s="6"/>
      <c r="D329" s="6"/>
      <c r="E329" s="6"/>
      <c r="F329" s="647"/>
      <c r="G329" s="169"/>
      <c r="H329" s="169"/>
      <c r="I329" s="169"/>
      <c r="J329" s="169"/>
      <c r="K329" s="169"/>
      <c r="L329" s="169"/>
      <c r="M329" s="169"/>
      <c r="N329" s="169"/>
      <c r="O329" s="169"/>
      <c r="P329" s="169"/>
      <c r="Q329" s="169"/>
      <c r="R329" s="169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6"/>
      <c r="AF329" s="6"/>
      <c r="AG329" s="7"/>
      <c r="AH329" s="7"/>
      <c r="AI329" s="373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</row>
    <row r="330" ht="14.25" customHeight="1" spans="1:109">
      <c r="A330" s="6"/>
      <c r="B330" s="609"/>
      <c r="C330" s="6"/>
      <c r="D330" s="6"/>
      <c r="E330" s="6"/>
      <c r="F330" s="647"/>
      <c r="G330" s="169"/>
      <c r="H330" s="169"/>
      <c r="I330" s="169"/>
      <c r="J330" s="169"/>
      <c r="K330" s="169"/>
      <c r="L330" s="169"/>
      <c r="M330" s="169"/>
      <c r="N330" s="169"/>
      <c r="O330" s="169"/>
      <c r="P330" s="169"/>
      <c r="Q330" s="169"/>
      <c r="R330" s="169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6"/>
      <c r="AF330" s="6"/>
      <c r="AG330" s="7"/>
      <c r="AH330" s="7"/>
      <c r="AI330" s="373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</row>
    <row r="331" ht="14.25" customHeight="1" spans="1:109">
      <c r="A331" s="6"/>
      <c r="B331" s="609"/>
      <c r="C331" s="6"/>
      <c r="D331" s="6"/>
      <c r="E331" s="6"/>
      <c r="F331" s="647"/>
      <c r="G331" s="169"/>
      <c r="H331" s="169"/>
      <c r="I331" s="169"/>
      <c r="J331" s="169"/>
      <c r="K331" s="169"/>
      <c r="L331" s="169"/>
      <c r="M331" s="169"/>
      <c r="N331" s="169"/>
      <c r="O331" s="169"/>
      <c r="P331" s="169"/>
      <c r="Q331" s="169"/>
      <c r="R331" s="169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6"/>
      <c r="AF331" s="6"/>
      <c r="AG331" s="7"/>
      <c r="AH331" s="7"/>
      <c r="AI331" s="373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</row>
    <row r="332" ht="14.25" customHeight="1" spans="1:109">
      <c r="A332" s="6"/>
      <c r="B332" s="609"/>
      <c r="C332" s="6"/>
      <c r="D332" s="6"/>
      <c r="E332" s="6"/>
      <c r="F332" s="647"/>
      <c r="G332" s="169"/>
      <c r="H332" s="169"/>
      <c r="I332" s="169"/>
      <c r="J332" s="169"/>
      <c r="K332" s="169"/>
      <c r="L332" s="169"/>
      <c r="M332" s="169"/>
      <c r="N332" s="169"/>
      <c r="O332" s="169"/>
      <c r="P332" s="169"/>
      <c r="Q332" s="169"/>
      <c r="R332" s="169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6"/>
      <c r="AF332" s="6"/>
      <c r="AG332" s="7"/>
      <c r="AH332" s="7"/>
      <c r="AI332" s="373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</row>
    <row r="333" ht="14.25" customHeight="1" spans="1:109">
      <c r="A333" s="6"/>
      <c r="B333" s="609"/>
      <c r="C333" s="6"/>
      <c r="D333" s="6"/>
      <c r="E333" s="6"/>
      <c r="F333" s="647"/>
      <c r="G333" s="169"/>
      <c r="H333" s="169"/>
      <c r="I333" s="169"/>
      <c r="J333" s="169"/>
      <c r="K333" s="169"/>
      <c r="L333" s="169"/>
      <c r="M333" s="169"/>
      <c r="N333" s="169"/>
      <c r="O333" s="169"/>
      <c r="P333" s="169"/>
      <c r="Q333" s="169"/>
      <c r="R333" s="169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6"/>
      <c r="AF333" s="6"/>
      <c r="AG333" s="7"/>
      <c r="AH333" s="7"/>
      <c r="AI333" s="373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</row>
    <row r="334" ht="14.25" customHeight="1" spans="1:109">
      <c r="A334" s="6"/>
      <c r="B334" s="609"/>
      <c r="C334" s="6"/>
      <c r="D334" s="6"/>
      <c r="E334" s="6"/>
      <c r="F334" s="647"/>
      <c r="G334" s="169"/>
      <c r="H334" s="169"/>
      <c r="I334" s="169"/>
      <c r="J334" s="169"/>
      <c r="K334" s="169"/>
      <c r="L334" s="169"/>
      <c r="M334" s="169"/>
      <c r="N334" s="169"/>
      <c r="O334" s="169"/>
      <c r="P334" s="169"/>
      <c r="Q334" s="169"/>
      <c r="R334" s="169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6"/>
      <c r="AF334" s="6"/>
      <c r="AG334" s="7"/>
      <c r="AH334" s="7"/>
      <c r="AI334" s="373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</row>
    <row r="335" ht="14.25" customHeight="1" spans="1:109">
      <c r="A335" s="6"/>
      <c r="B335" s="609"/>
      <c r="C335" s="6"/>
      <c r="D335" s="6"/>
      <c r="E335" s="6"/>
      <c r="F335" s="647"/>
      <c r="G335" s="169"/>
      <c r="H335" s="169"/>
      <c r="I335" s="169"/>
      <c r="J335" s="169"/>
      <c r="K335" s="169"/>
      <c r="L335" s="169"/>
      <c r="M335" s="169"/>
      <c r="N335" s="169"/>
      <c r="O335" s="169"/>
      <c r="P335" s="169"/>
      <c r="Q335" s="169"/>
      <c r="R335" s="169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6"/>
      <c r="AF335" s="6"/>
      <c r="AG335" s="7"/>
      <c r="AH335" s="7"/>
      <c r="AI335" s="373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</row>
    <row r="336" ht="14.25" customHeight="1" spans="1:109">
      <c r="A336" s="6"/>
      <c r="B336" s="609"/>
      <c r="C336" s="6"/>
      <c r="D336" s="6"/>
      <c r="E336" s="6"/>
      <c r="F336" s="647"/>
      <c r="G336" s="169"/>
      <c r="H336" s="169"/>
      <c r="I336" s="169"/>
      <c r="J336" s="169"/>
      <c r="K336" s="169"/>
      <c r="L336" s="169"/>
      <c r="M336" s="169"/>
      <c r="N336" s="169"/>
      <c r="O336" s="169"/>
      <c r="P336" s="169"/>
      <c r="Q336" s="169"/>
      <c r="R336" s="169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6"/>
      <c r="AF336" s="6"/>
      <c r="AG336" s="7"/>
      <c r="AH336" s="7"/>
      <c r="AI336" s="373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</row>
    <row r="337" ht="14.25" customHeight="1" spans="1:109">
      <c r="A337" s="6"/>
      <c r="B337" s="609"/>
      <c r="C337" s="6"/>
      <c r="D337" s="6"/>
      <c r="E337" s="6"/>
      <c r="F337" s="647"/>
      <c r="G337" s="169"/>
      <c r="H337" s="169"/>
      <c r="I337" s="169"/>
      <c r="J337" s="169"/>
      <c r="K337" s="169"/>
      <c r="L337" s="169"/>
      <c r="M337" s="169"/>
      <c r="N337" s="169"/>
      <c r="O337" s="169"/>
      <c r="P337" s="169"/>
      <c r="Q337" s="169"/>
      <c r="R337" s="169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6"/>
      <c r="AF337" s="6"/>
      <c r="AG337" s="7"/>
      <c r="AH337" s="7"/>
      <c r="AI337" s="373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</row>
    <row r="338" ht="14.25" customHeight="1" spans="1:109">
      <c r="A338" s="6"/>
      <c r="B338" s="609"/>
      <c r="C338" s="6"/>
      <c r="D338" s="6"/>
      <c r="E338" s="6"/>
      <c r="F338" s="647"/>
      <c r="G338" s="169"/>
      <c r="H338" s="169"/>
      <c r="I338" s="169"/>
      <c r="J338" s="169"/>
      <c r="K338" s="169"/>
      <c r="L338" s="169"/>
      <c r="M338" s="169"/>
      <c r="N338" s="169"/>
      <c r="O338" s="169"/>
      <c r="P338" s="169"/>
      <c r="Q338" s="169"/>
      <c r="R338" s="169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6"/>
      <c r="AF338" s="6"/>
      <c r="AG338" s="7"/>
      <c r="AH338" s="7"/>
      <c r="AI338" s="373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</row>
    <row r="339" ht="14.25" customHeight="1" spans="1:109">
      <c r="A339" s="6"/>
      <c r="B339" s="609"/>
      <c r="C339" s="6"/>
      <c r="D339" s="6"/>
      <c r="E339" s="6"/>
      <c r="F339" s="647"/>
      <c r="G339" s="169"/>
      <c r="H339" s="169"/>
      <c r="I339" s="169"/>
      <c r="J339" s="169"/>
      <c r="K339" s="169"/>
      <c r="L339" s="169"/>
      <c r="M339" s="169"/>
      <c r="N339" s="169"/>
      <c r="O339" s="169"/>
      <c r="P339" s="169"/>
      <c r="Q339" s="169"/>
      <c r="R339" s="169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6"/>
      <c r="AF339" s="6"/>
      <c r="AG339" s="7"/>
      <c r="AH339" s="7"/>
      <c r="AI339" s="373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</row>
    <row r="340" ht="14.25" customHeight="1" spans="1:109">
      <c r="A340" s="6"/>
      <c r="B340" s="609"/>
      <c r="C340" s="6"/>
      <c r="D340" s="6"/>
      <c r="E340" s="6"/>
      <c r="F340" s="647"/>
      <c r="G340" s="169"/>
      <c r="H340" s="169"/>
      <c r="I340" s="169"/>
      <c r="J340" s="169"/>
      <c r="K340" s="169"/>
      <c r="L340" s="169"/>
      <c r="M340" s="169"/>
      <c r="N340" s="169"/>
      <c r="O340" s="169"/>
      <c r="P340" s="169"/>
      <c r="Q340" s="169"/>
      <c r="R340" s="169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6"/>
      <c r="AF340" s="6"/>
      <c r="AG340" s="7"/>
      <c r="AH340" s="7"/>
      <c r="AI340" s="373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</row>
    <row r="341" ht="14.25" customHeight="1" spans="1:109">
      <c r="A341" s="6"/>
      <c r="B341" s="609"/>
      <c r="C341" s="6"/>
      <c r="D341" s="6"/>
      <c r="E341" s="6"/>
      <c r="F341" s="647"/>
      <c r="G341" s="169"/>
      <c r="H341" s="169"/>
      <c r="I341" s="169"/>
      <c r="J341" s="169"/>
      <c r="K341" s="169"/>
      <c r="L341" s="169"/>
      <c r="M341" s="169"/>
      <c r="N341" s="169"/>
      <c r="O341" s="169"/>
      <c r="P341" s="169"/>
      <c r="Q341" s="169"/>
      <c r="R341" s="169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6"/>
      <c r="AF341" s="6"/>
      <c r="AG341" s="7"/>
      <c r="AH341" s="7"/>
      <c r="AI341" s="373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</row>
    <row r="342" ht="14.25" customHeight="1" spans="1:109">
      <c r="A342" s="6"/>
      <c r="B342" s="609"/>
      <c r="C342" s="6"/>
      <c r="D342" s="6"/>
      <c r="E342" s="6"/>
      <c r="F342" s="647"/>
      <c r="G342" s="169"/>
      <c r="H342" s="169"/>
      <c r="I342" s="169"/>
      <c r="J342" s="169"/>
      <c r="K342" s="169"/>
      <c r="L342" s="169"/>
      <c r="M342" s="169"/>
      <c r="N342" s="169"/>
      <c r="O342" s="169"/>
      <c r="P342" s="169"/>
      <c r="Q342" s="169"/>
      <c r="R342" s="169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6"/>
      <c r="AF342" s="6"/>
      <c r="AG342" s="7"/>
      <c r="AH342" s="7"/>
      <c r="AI342" s="373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</row>
    <row r="343" ht="14.25" customHeight="1" spans="1:109">
      <c r="A343" s="6"/>
      <c r="B343" s="609"/>
      <c r="C343" s="6"/>
      <c r="D343" s="6"/>
      <c r="E343" s="6"/>
      <c r="F343" s="647"/>
      <c r="G343" s="169"/>
      <c r="H343" s="169"/>
      <c r="I343" s="169"/>
      <c r="J343" s="169"/>
      <c r="K343" s="169"/>
      <c r="L343" s="169"/>
      <c r="M343" s="169"/>
      <c r="N343" s="169"/>
      <c r="O343" s="169"/>
      <c r="P343" s="169"/>
      <c r="Q343" s="169"/>
      <c r="R343" s="169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6"/>
      <c r="AF343" s="6"/>
      <c r="AG343" s="7"/>
      <c r="AH343" s="7"/>
      <c r="AI343" s="373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</row>
    <row r="344" ht="14.25" customHeight="1" spans="1:109">
      <c r="A344" s="6"/>
      <c r="B344" s="609"/>
      <c r="C344" s="6"/>
      <c r="D344" s="6"/>
      <c r="E344" s="6"/>
      <c r="F344" s="647"/>
      <c r="G344" s="169"/>
      <c r="H344" s="169"/>
      <c r="I344" s="169"/>
      <c r="J344" s="169"/>
      <c r="K344" s="169"/>
      <c r="L344" s="169"/>
      <c r="M344" s="169"/>
      <c r="N344" s="169"/>
      <c r="O344" s="169"/>
      <c r="P344" s="169"/>
      <c r="Q344" s="169"/>
      <c r="R344" s="169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6"/>
      <c r="AF344" s="6"/>
      <c r="AG344" s="7"/>
      <c r="AH344" s="7"/>
      <c r="AI344" s="373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</row>
    <row r="345" ht="14.25" customHeight="1" spans="1:109">
      <c r="A345" s="6"/>
      <c r="B345" s="609"/>
      <c r="C345" s="6"/>
      <c r="D345" s="6"/>
      <c r="E345" s="6"/>
      <c r="F345" s="647"/>
      <c r="G345" s="169"/>
      <c r="H345" s="169"/>
      <c r="I345" s="169"/>
      <c r="J345" s="169"/>
      <c r="K345" s="169"/>
      <c r="L345" s="169"/>
      <c r="M345" s="169"/>
      <c r="N345" s="169"/>
      <c r="O345" s="169"/>
      <c r="P345" s="169"/>
      <c r="Q345" s="169"/>
      <c r="R345" s="169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6"/>
      <c r="AF345" s="6"/>
      <c r="AG345" s="7"/>
      <c r="AH345" s="7"/>
      <c r="AI345" s="373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</row>
    <row r="346" ht="14.25" customHeight="1" spans="1:109">
      <c r="A346" s="6"/>
      <c r="B346" s="609"/>
      <c r="C346" s="6"/>
      <c r="D346" s="6"/>
      <c r="E346" s="6"/>
      <c r="F346" s="647"/>
      <c r="G346" s="169"/>
      <c r="H346" s="169"/>
      <c r="I346" s="169"/>
      <c r="J346" s="169"/>
      <c r="K346" s="169"/>
      <c r="L346" s="169"/>
      <c r="M346" s="169"/>
      <c r="N346" s="169"/>
      <c r="O346" s="169"/>
      <c r="P346" s="169"/>
      <c r="Q346" s="169"/>
      <c r="R346" s="169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6"/>
      <c r="AF346" s="6"/>
      <c r="AG346" s="7"/>
      <c r="AH346" s="7"/>
      <c r="AI346" s="373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</row>
    <row r="347" ht="14.25" customHeight="1" spans="1:109">
      <c r="A347" s="6"/>
      <c r="B347" s="609"/>
      <c r="C347" s="6"/>
      <c r="D347" s="6"/>
      <c r="E347" s="6"/>
      <c r="F347" s="647"/>
      <c r="G347" s="169"/>
      <c r="H347" s="169"/>
      <c r="I347" s="169"/>
      <c r="J347" s="169"/>
      <c r="K347" s="169"/>
      <c r="L347" s="169"/>
      <c r="M347" s="169"/>
      <c r="N347" s="169"/>
      <c r="O347" s="169"/>
      <c r="P347" s="169"/>
      <c r="Q347" s="169"/>
      <c r="R347" s="169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6"/>
      <c r="AF347" s="6"/>
      <c r="AG347" s="7"/>
      <c r="AH347" s="7"/>
      <c r="AI347" s="373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</row>
    <row r="348" ht="14.25" customHeight="1" spans="1:109">
      <c r="A348" s="6"/>
      <c r="B348" s="609"/>
      <c r="C348" s="6"/>
      <c r="D348" s="6"/>
      <c r="E348" s="6"/>
      <c r="F348" s="647"/>
      <c r="G348" s="169"/>
      <c r="H348" s="169"/>
      <c r="I348" s="169"/>
      <c r="J348" s="169"/>
      <c r="K348" s="169"/>
      <c r="L348" s="169"/>
      <c r="M348" s="169"/>
      <c r="N348" s="169"/>
      <c r="O348" s="169"/>
      <c r="P348" s="169"/>
      <c r="Q348" s="169"/>
      <c r="R348" s="169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6"/>
      <c r="AF348" s="6"/>
      <c r="AG348" s="7"/>
      <c r="AH348" s="7"/>
      <c r="AI348" s="373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</row>
    <row r="349" ht="14.25" customHeight="1" spans="1:109">
      <c r="A349" s="6"/>
      <c r="B349" s="609"/>
      <c r="C349" s="6"/>
      <c r="D349" s="6"/>
      <c r="E349" s="6"/>
      <c r="F349" s="647"/>
      <c r="G349" s="169"/>
      <c r="H349" s="169"/>
      <c r="I349" s="169"/>
      <c r="J349" s="169"/>
      <c r="K349" s="169"/>
      <c r="L349" s="169"/>
      <c r="M349" s="169"/>
      <c r="N349" s="169"/>
      <c r="O349" s="169"/>
      <c r="P349" s="169"/>
      <c r="Q349" s="169"/>
      <c r="R349" s="169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6"/>
      <c r="AF349" s="6"/>
      <c r="AG349" s="7"/>
      <c r="AH349" s="7"/>
      <c r="AI349" s="373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</row>
    <row r="350" ht="14.25" customHeight="1" spans="1:109">
      <c r="A350" s="6"/>
      <c r="B350" s="609"/>
      <c r="C350" s="6"/>
      <c r="D350" s="6"/>
      <c r="E350" s="6"/>
      <c r="F350" s="647"/>
      <c r="G350" s="169"/>
      <c r="H350" s="169"/>
      <c r="I350" s="169"/>
      <c r="J350" s="169"/>
      <c r="K350" s="169"/>
      <c r="L350" s="169"/>
      <c r="M350" s="169"/>
      <c r="N350" s="169"/>
      <c r="O350" s="169"/>
      <c r="P350" s="169"/>
      <c r="Q350" s="169"/>
      <c r="R350" s="169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6"/>
      <c r="AF350" s="6"/>
      <c r="AG350" s="7"/>
      <c r="AH350" s="7"/>
      <c r="AI350" s="373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</row>
    <row r="351" ht="14.25" customHeight="1" spans="1:109">
      <c r="A351" s="6"/>
      <c r="B351" s="609"/>
      <c r="C351" s="6"/>
      <c r="D351" s="6"/>
      <c r="E351" s="6"/>
      <c r="F351" s="647"/>
      <c r="G351" s="169"/>
      <c r="H351" s="169"/>
      <c r="I351" s="169"/>
      <c r="J351" s="169"/>
      <c r="K351" s="169"/>
      <c r="L351" s="169"/>
      <c r="M351" s="169"/>
      <c r="N351" s="169"/>
      <c r="O351" s="169"/>
      <c r="P351" s="169"/>
      <c r="Q351" s="169"/>
      <c r="R351" s="169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6"/>
      <c r="AF351" s="6"/>
      <c r="AG351" s="7"/>
      <c r="AH351" s="7"/>
      <c r="AI351" s="373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</row>
    <row r="352" ht="14.25" customHeight="1" spans="1:109">
      <c r="A352" s="6"/>
      <c r="B352" s="609"/>
      <c r="C352" s="6"/>
      <c r="D352" s="6"/>
      <c r="E352" s="6"/>
      <c r="F352" s="647"/>
      <c r="G352" s="169"/>
      <c r="H352" s="169"/>
      <c r="I352" s="169"/>
      <c r="J352" s="169"/>
      <c r="K352" s="169"/>
      <c r="L352" s="169"/>
      <c r="M352" s="169"/>
      <c r="N352" s="169"/>
      <c r="O352" s="169"/>
      <c r="P352" s="169"/>
      <c r="Q352" s="169"/>
      <c r="R352" s="169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6"/>
      <c r="AF352" s="6"/>
      <c r="AG352" s="7"/>
      <c r="AH352" s="7"/>
      <c r="AI352" s="373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</row>
    <row r="353" ht="14.25" customHeight="1" spans="1:109">
      <c r="A353" s="6"/>
      <c r="B353" s="609"/>
      <c r="C353" s="6"/>
      <c r="D353" s="6"/>
      <c r="E353" s="6"/>
      <c r="F353" s="647"/>
      <c r="G353" s="169"/>
      <c r="H353" s="169"/>
      <c r="I353" s="169"/>
      <c r="J353" s="169"/>
      <c r="K353" s="169"/>
      <c r="L353" s="169"/>
      <c r="M353" s="169"/>
      <c r="N353" s="169"/>
      <c r="O353" s="169"/>
      <c r="P353" s="169"/>
      <c r="Q353" s="169"/>
      <c r="R353" s="169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6"/>
      <c r="AF353" s="6"/>
      <c r="AG353" s="7"/>
      <c r="AH353" s="7"/>
      <c r="AI353" s="373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</row>
    <row r="354" ht="14.25" customHeight="1" spans="1:109">
      <c r="A354" s="6"/>
      <c r="B354" s="609"/>
      <c r="C354" s="6"/>
      <c r="D354" s="6"/>
      <c r="E354" s="6"/>
      <c r="F354" s="647"/>
      <c r="G354" s="169"/>
      <c r="H354" s="169"/>
      <c r="I354" s="169"/>
      <c r="J354" s="169"/>
      <c r="K354" s="169"/>
      <c r="L354" s="169"/>
      <c r="M354" s="169"/>
      <c r="N354" s="169"/>
      <c r="O354" s="169"/>
      <c r="P354" s="169"/>
      <c r="Q354" s="169"/>
      <c r="R354" s="169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6"/>
      <c r="AF354" s="6"/>
      <c r="AG354" s="7"/>
      <c r="AH354" s="7"/>
      <c r="AI354" s="373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</row>
    <row r="355" ht="14.25" customHeight="1" spans="1:109">
      <c r="A355" s="6"/>
      <c r="B355" s="609"/>
      <c r="C355" s="6"/>
      <c r="D355" s="6"/>
      <c r="E355" s="6"/>
      <c r="F355" s="647"/>
      <c r="G355" s="169"/>
      <c r="H355" s="169"/>
      <c r="I355" s="169"/>
      <c r="J355" s="169"/>
      <c r="K355" s="169"/>
      <c r="L355" s="169"/>
      <c r="M355" s="169"/>
      <c r="N355" s="169"/>
      <c r="O355" s="169"/>
      <c r="P355" s="169"/>
      <c r="Q355" s="169"/>
      <c r="R355" s="169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6"/>
      <c r="AF355" s="6"/>
      <c r="AG355" s="7"/>
      <c r="AH355" s="7"/>
      <c r="AI355" s="373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</row>
    <row r="356" ht="14.25" customHeight="1" spans="1:109">
      <c r="A356" s="6"/>
      <c r="B356" s="609"/>
      <c r="C356" s="6"/>
      <c r="D356" s="6"/>
      <c r="E356" s="6"/>
      <c r="F356" s="647"/>
      <c r="G356" s="169"/>
      <c r="H356" s="169"/>
      <c r="I356" s="169"/>
      <c r="J356" s="169"/>
      <c r="K356" s="169"/>
      <c r="L356" s="169"/>
      <c r="M356" s="169"/>
      <c r="N356" s="169"/>
      <c r="O356" s="169"/>
      <c r="P356" s="169"/>
      <c r="Q356" s="169"/>
      <c r="R356" s="169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6"/>
      <c r="AF356" s="6"/>
      <c r="AG356" s="7"/>
      <c r="AH356" s="7"/>
      <c r="AI356" s="373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</row>
    <row r="357" ht="14.25" customHeight="1" spans="1:109">
      <c r="A357" s="6"/>
      <c r="B357" s="609"/>
      <c r="C357" s="6"/>
      <c r="D357" s="6"/>
      <c r="E357" s="6"/>
      <c r="F357" s="647"/>
      <c r="G357" s="169"/>
      <c r="H357" s="169"/>
      <c r="I357" s="169"/>
      <c r="J357" s="169"/>
      <c r="K357" s="169"/>
      <c r="L357" s="169"/>
      <c r="M357" s="169"/>
      <c r="N357" s="169"/>
      <c r="O357" s="169"/>
      <c r="P357" s="169"/>
      <c r="Q357" s="169"/>
      <c r="R357" s="169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6"/>
      <c r="AF357" s="6"/>
      <c r="AG357" s="7"/>
      <c r="AH357" s="7"/>
      <c r="AI357" s="373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</row>
    <row r="358" ht="14.25" customHeight="1" spans="1:109">
      <c r="A358" s="6"/>
      <c r="B358" s="609"/>
      <c r="C358" s="6"/>
      <c r="D358" s="6"/>
      <c r="E358" s="6"/>
      <c r="F358" s="647"/>
      <c r="G358" s="169"/>
      <c r="H358" s="169"/>
      <c r="I358" s="169"/>
      <c r="J358" s="169"/>
      <c r="K358" s="169"/>
      <c r="L358" s="169"/>
      <c r="M358" s="169"/>
      <c r="N358" s="169"/>
      <c r="O358" s="169"/>
      <c r="P358" s="169"/>
      <c r="Q358" s="169"/>
      <c r="R358" s="169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6"/>
      <c r="AF358" s="6"/>
      <c r="AG358" s="7"/>
      <c r="AH358" s="7"/>
      <c r="AI358" s="373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</row>
    <row r="359" ht="14.25" customHeight="1" spans="1:109">
      <c r="A359" s="6"/>
      <c r="B359" s="609"/>
      <c r="C359" s="6"/>
      <c r="D359" s="6"/>
      <c r="E359" s="6"/>
      <c r="F359" s="647"/>
      <c r="G359" s="169"/>
      <c r="H359" s="169"/>
      <c r="I359" s="169"/>
      <c r="J359" s="169"/>
      <c r="K359" s="169"/>
      <c r="L359" s="169"/>
      <c r="M359" s="169"/>
      <c r="N359" s="169"/>
      <c r="O359" s="169"/>
      <c r="P359" s="169"/>
      <c r="Q359" s="169"/>
      <c r="R359" s="169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6"/>
      <c r="AF359" s="6"/>
      <c r="AG359" s="7"/>
      <c r="AH359" s="7"/>
      <c r="AI359" s="373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</row>
    <row r="360" ht="14.25" customHeight="1" spans="1:109">
      <c r="A360" s="6"/>
      <c r="B360" s="609"/>
      <c r="C360" s="6"/>
      <c r="D360" s="6"/>
      <c r="E360" s="6"/>
      <c r="F360" s="647"/>
      <c r="G360" s="169"/>
      <c r="H360" s="169"/>
      <c r="I360" s="169"/>
      <c r="J360" s="169"/>
      <c r="K360" s="169"/>
      <c r="L360" s="169"/>
      <c r="M360" s="169"/>
      <c r="N360" s="169"/>
      <c r="O360" s="169"/>
      <c r="P360" s="169"/>
      <c r="Q360" s="169"/>
      <c r="R360" s="169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6"/>
      <c r="AF360" s="6"/>
      <c r="AG360" s="7"/>
      <c r="AH360" s="7"/>
      <c r="AI360" s="373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</row>
    <row r="361" ht="14.25" customHeight="1" spans="1:109">
      <c r="A361" s="6"/>
      <c r="B361" s="609"/>
      <c r="C361" s="6"/>
      <c r="D361" s="6"/>
      <c r="E361" s="6"/>
      <c r="F361" s="647"/>
      <c r="G361" s="169"/>
      <c r="H361" s="169"/>
      <c r="I361" s="169"/>
      <c r="J361" s="169"/>
      <c r="K361" s="169"/>
      <c r="L361" s="169"/>
      <c r="M361" s="169"/>
      <c r="N361" s="169"/>
      <c r="O361" s="169"/>
      <c r="P361" s="169"/>
      <c r="Q361" s="169"/>
      <c r="R361" s="169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6"/>
      <c r="AF361" s="6"/>
      <c r="AG361" s="7"/>
      <c r="AH361" s="7"/>
      <c r="AI361" s="373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</row>
    <row r="362" ht="14.25" customHeight="1" spans="1:109">
      <c r="A362" s="6"/>
      <c r="B362" s="609"/>
      <c r="C362" s="6"/>
      <c r="D362" s="6"/>
      <c r="E362" s="6"/>
      <c r="F362" s="647"/>
      <c r="G362" s="169"/>
      <c r="H362" s="169"/>
      <c r="I362" s="169"/>
      <c r="J362" s="169"/>
      <c r="K362" s="169"/>
      <c r="L362" s="169"/>
      <c r="M362" s="169"/>
      <c r="N362" s="169"/>
      <c r="O362" s="169"/>
      <c r="P362" s="169"/>
      <c r="Q362" s="169"/>
      <c r="R362" s="169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6"/>
      <c r="AF362" s="6"/>
      <c r="AG362" s="7"/>
      <c r="AH362" s="7"/>
      <c r="AI362" s="373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</row>
    <row r="363" ht="14.25" customHeight="1" spans="1:109">
      <c r="A363" s="6"/>
      <c r="B363" s="609"/>
      <c r="C363" s="6"/>
      <c r="D363" s="6"/>
      <c r="E363" s="6"/>
      <c r="F363" s="647"/>
      <c r="G363" s="169"/>
      <c r="H363" s="169"/>
      <c r="I363" s="169"/>
      <c r="J363" s="169"/>
      <c r="K363" s="169"/>
      <c r="L363" s="169"/>
      <c r="M363" s="169"/>
      <c r="N363" s="169"/>
      <c r="O363" s="169"/>
      <c r="P363" s="169"/>
      <c r="Q363" s="169"/>
      <c r="R363" s="169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6"/>
      <c r="AF363" s="6"/>
      <c r="AG363" s="7"/>
      <c r="AH363" s="7"/>
      <c r="AI363" s="373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</row>
    <row r="364" ht="14.25" customHeight="1" spans="1:109">
      <c r="A364" s="6"/>
      <c r="B364" s="609"/>
      <c r="C364" s="6"/>
      <c r="D364" s="6"/>
      <c r="E364" s="6"/>
      <c r="F364" s="647"/>
      <c r="G364" s="169"/>
      <c r="H364" s="169"/>
      <c r="I364" s="169"/>
      <c r="J364" s="169"/>
      <c r="K364" s="169"/>
      <c r="L364" s="169"/>
      <c r="M364" s="169"/>
      <c r="N364" s="169"/>
      <c r="O364" s="169"/>
      <c r="P364" s="169"/>
      <c r="Q364" s="169"/>
      <c r="R364" s="169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6"/>
      <c r="AF364" s="6"/>
      <c r="AG364" s="7"/>
      <c r="AH364" s="7"/>
      <c r="AI364" s="373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</row>
    <row r="365" ht="14.25" customHeight="1" spans="1:109">
      <c r="A365" s="6"/>
      <c r="B365" s="609"/>
      <c r="C365" s="6"/>
      <c r="D365" s="6"/>
      <c r="E365" s="6"/>
      <c r="F365" s="647"/>
      <c r="G365" s="169"/>
      <c r="H365" s="169"/>
      <c r="I365" s="169"/>
      <c r="J365" s="169"/>
      <c r="K365" s="169"/>
      <c r="L365" s="169"/>
      <c r="M365" s="169"/>
      <c r="N365" s="169"/>
      <c r="O365" s="169"/>
      <c r="P365" s="169"/>
      <c r="Q365" s="169"/>
      <c r="R365" s="169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6"/>
      <c r="AF365" s="6"/>
      <c r="AG365" s="7"/>
      <c r="AH365" s="7"/>
      <c r="AI365" s="373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</row>
    <row r="366" ht="14.25" customHeight="1" spans="1:109">
      <c r="A366" s="6"/>
      <c r="B366" s="609"/>
      <c r="C366" s="6"/>
      <c r="D366" s="6"/>
      <c r="E366" s="6"/>
      <c r="F366" s="647"/>
      <c r="G366" s="169"/>
      <c r="H366" s="169"/>
      <c r="I366" s="169"/>
      <c r="J366" s="169"/>
      <c r="K366" s="169"/>
      <c r="L366" s="169"/>
      <c r="M366" s="169"/>
      <c r="N366" s="169"/>
      <c r="O366" s="169"/>
      <c r="P366" s="169"/>
      <c r="Q366" s="169"/>
      <c r="R366" s="169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6"/>
      <c r="AF366" s="6"/>
      <c r="AG366" s="7"/>
      <c r="AH366" s="7"/>
      <c r="AI366" s="373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</row>
    <row r="367" ht="14.25" customHeight="1" spans="1:109">
      <c r="A367" s="6"/>
      <c r="B367" s="609"/>
      <c r="C367" s="6"/>
      <c r="D367" s="6"/>
      <c r="E367" s="6"/>
      <c r="F367" s="647"/>
      <c r="G367" s="169"/>
      <c r="H367" s="169"/>
      <c r="I367" s="169"/>
      <c r="J367" s="169"/>
      <c r="K367" s="169"/>
      <c r="L367" s="169"/>
      <c r="M367" s="169"/>
      <c r="N367" s="169"/>
      <c r="O367" s="169"/>
      <c r="P367" s="169"/>
      <c r="Q367" s="169"/>
      <c r="R367" s="169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6"/>
      <c r="AF367" s="6"/>
      <c r="AG367" s="7"/>
      <c r="AH367" s="7"/>
      <c r="AI367" s="373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</row>
    <row r="368" ht="14.25" customHeight="1" spans="1:109">
      <c r="A368" s="6"/>
      <c r="B368" s="609"/>
      <c r="C368" s="6"/>
      <c r="D368" s="6"/>
      <c r="E368" s="6"/>
      <c r="F368" s="647"/>
      <c r="G368" s="169"/>
      <c r="H368" s="169"/>
      <c r="I368" s="169"/>
      <c r="J368" s="169"/>
      <c r="K368" s="169"/>
      <c r="L368" s="169"/>
      <c r="M368" s="169"/>
      <c r="N368" s="169"/>
      <c r="O368" s="169"/>
      <c r="P368" s="169"/>
      <c r="Q368" s="169"/>
      <c r="R368" s="169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6"/>
      <c r="AF368" s="6"/>
      <c r="AG368" s="7"/>
      <c r="AH368" s="7"/>
      <c r="AI368" s="373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</row>
    <row r="369" ht="14.25" customHeight="1" spans="1:109">
      <c r="A369" s="6"/>
      <c r="B369" s="609"/>
      <c r="C369" s="6"/>
      <c r="D369" s="6"/>
      <c r="E369" s="6"/>
      <c r="F369" s="647"/>
      <c r="G369" s="169"/>
      <c r="H369" s="169"/>
      <c r="I369" s="169"/>
      <c r="J369" s="169"/>
      <c r="K369" s="169"/>
      <c r="L369" s="169"/>
      <c r="M369" s="169"/>
      <c r="N369" s="169"/>
      <c r="O369" s="169"/>
      <c r="P369" s="169"/>
      <c r="Q369" s="169"/>
      <c r="R369" s="169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6"/>
      <c r="AF369" s="6"/>
      <c r="AG369" s="7"/>
      <c r="AH369" s="7"/>
      <c r="AI369" s="373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</row>
    <row r="370" ht="14.25" customHeight="1" spans="1:109">
      <c r="A370" s="6"/>
      <c r="B370" s="609"/>
      <c r="C370" s="6"/>
      <c r="D370" s="6"/>
      <c r="E370" s="6"/>
      <c r="F370" s="647"/>
      <c r="G370" s="169"/>
      <c r="H370" s="169"/>
      <c r="I370" s="169"/>
      <c r="J370" s="169"/>
      <c r="K370" s="169"/>
      <c r="L370" s="169"/>
      <c r="M370" s="169"/>
      <c r="N370" s="169"/>
      <c r="O370" s="169"/>
      <c r="P370" s="169"/>
      <c r="Q370" s="169"/>
      <c r="R370" s="169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6"/>
      <c r="AF370" s="6"/>
      <c r="AG370" s="7"/>
      <c r="AH370" s="7"/>
      <c r="AI370" s="373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</row>
    <row r="371" ht="14.25" customHeight="1" spans="1:109">
      <c r="A371" s="6"/>
      <c r="B371" s="609"/>
      <c r="C371" s="6"/>
      <c r="D371" s="6"/>
      <c r="E371" s="6"/>
      <c r="F371" s="647"/>
      <c r="G371" s="169"/>
      <c r="H371" s="169"/>
      <c r="I371" s="169"/>
      <c r="J371" s="169"/>
      <c r="K371" s="169"/>
      <c r="L371" s="169"/>
      <c r="M371" s="169"/>
      <c r="N371" s="169"/>
      <c r="O371" s="169"/>
      <c r="P371" s="169"/>
      <c r="Q371" s="169"/>
      <c r="R371" s="169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6"/>
      <c r="AF371" s="6"/>
      <c r="AG371" s="7"/>
      <c r="AH371" s="7"/>
      <c r="AI371" s="373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</row>
    <row r="372" ht="14.25" customHeight="1" spans="1:109">
      <c r="A372" s="6"/>
      <c r="B372" s="609"/>
      <c r="C372" s="6"/>
      <c r="D372" s="6"/>
      <c r="E372" s="6"/>
      <c r="F372" s="647"/>
      <c r="G372" s="169"/>
      <c r="H372" s="169"/>
      <c r="I372" s="169"/>
      <c r="J372" s="169"/>
      <c r="K372" s="169"/>
      <c r="L372" s="169"/>
      <c r="M372" s="169"/>
      <c r="N372" s="169"/>
      <c r="O372" s="169"/>
      <c r="P372" s="169"/>
      <c r="Q372" s="169"/>
      <c r="R372" s="169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6"/>
      <c r="AF372" s="6"/>
      <c r="AG372" s="7"/>
      <c r="AH372" s="7"/>
      <c r="AI372" s="373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</row>
    <row r="373" ht="14.25" customHeight="1" spans="1:109">
      <c r="A373" s="6"/>
      <c r="B373" s="609"/>
      <c r="C373" s="6"/>
      <c r="D373" s="6"/>
      <c r="E373" s="6"/>
      <c r="F373" s="647"/>
      <c r="G373" s="169"/>
      <c r="H373" s="169"/>
      <c r="I373" s="169"/>
      <c r="J373" s="169"/>
      <c r="K373" s="169"/>
      <c r="L373" s="169"/>
      <c r="M373" s="169"/>
      <c r="N373" s="169"/>
      <c r="O373" s="169"/>
      <c r="P373" s="169"/>
      <c r="Q373" s="169"/>
      <c r="R373" s="169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6"/>
      <c r="AF373" s="6"/>
      <c r="AG373" s="7"/>
      <c r="AH373" s="7"/>
      <c r="AI373" s="373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</row>
    <row r="374" ht="14.25" customHeight="1" spans="1:109">
      <c r="A374" s="6"/>
      <c r="B374" s="609"/>
      <c r="C374" s="6"/>
      <c r="D374" s="6"/>
      <c r="E374" s="6"/>
      <c r="F374" s="647"/>
      <c r="G374" s="169"/>
      <c r="H374" s="169"/>
      <c r="I374" s="169"/>
      <c r="J374" s="169"/>
      <c r="K374" s="169"/>
      <c r="L374" s="169"/>
      <c r="M374" s="169"/>
      <c r="N374" s="169"/>
      <c r="O374" s="169"/>
      <c r="P374" s="169"/>
      <c r="Q374" s="169"/>
      <c r="R374" s="169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6"/>
      <c r="AF374" s="6"/>
      <c r="AG374" s="7"/>
      <c r="AH374" s="7"/>
      <c r="AI374" s="373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</row>
    <row r="375" ht="14.25" customHeight="1" spans="1:109">
      <c r="A375" s="6"/>
      <c r="B375" s="609"/>
      <c r="C375" s="6"/>
      <c r="D375" s="6"/>
      <c r="E375" s="6"/>
      <c r="F375" s="647"/>
      <c r="G375" s="169"/>
      <c r="H375" s="169"/>
      <c r="I375" s="169"/>
      <c r="J375" s="169"/>
      <c r="K375" s="169"/>
      <c r="L375" s="169"/>
      <c r="M375" s="169"/>
      <c r="N375" s="169"/>
      <c r="O375" s="169"/>
      <c r="P375" s="169"/>
      <c r="Q375" s="169"/>
      <c r="R375" s="169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6"/>
      <c r="AF375" s="6"/>
      <c r="AG375" s="7"/>
      <c r="AH375" s="7"/>
      <c r="AI375" s="373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</row>
    <row r="376" ht="14.25" customHeight="1" spans="1:109">
      <c r="A376" s="6"/>
      <c r="B376" s="609"/>
      <c r="C376" s="6"/>
      <c r="D376" s="6"/>
      <c r="E376" s="6"/>
      <c r="F376" s="647"/>
      <c r="G376" s="169"/>
      <c r="H376" s="169"/>
      <c r="I376" s="169"/>
      <c r="J376" s="169"/>
      <c r="K376" s="169"/>
      <c r="L376" s="169"/>
      <c r="M376" s="169"/>
      <c r="N376" s="169"/>
      <c r="O376" s="169"/>
      <c r="P376" s="169"/>
      <c r="Q376" s="169"/>
      <c r="R376" s="169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6"/>
      <c r="AF376" s="6"/>
      <c r="AG376" s="7"/>
      <c r="AH376" s="7"/>
      <c r="AI376" s="373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</row>
    <row r="377" ht="14.25" customHeight="1" spans="1:109">
      <c r="A377" s="6"/>
      <c r="B377" s="609"/>
      <c r="C377" s="6"/>
      <c r="D377" s="6"/>
      <c r="E377" s="6"/>
      <c r="F377" s="647"/>
      <c r="G377" s="169"/>
      <c r="H377" s="169"/>
      <c r="I377" s="169"/>
      <c r="J377" s="169"/>
      <c r="K377" s="169"/>
      <c r="L377" s="169"/>
      <c r="M377" s="169"/>
      <c r="N377" s="169"/>
      <c r="O377" s="169"/>
      <c r="P377" s="169"/>
      <c r="Q377" s="169"/>
      <c r="R377" s="169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6"/>
      <c r="AF377" s="6"/>
      <c r="AG377" s="7"/>
      <c r="AH377" s="7"/>
      <c r="AI377" s="373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</row>
    <row r="378" ht="14.25" customHeight="1" spans="1:109">
      <c r="A378" s="6"/>
      <c r="B378" s="609"/>
      <c r="C378" s="6"/>
      <c r="D378" s="6"/>
      <c r="E378" s="6"/>
      <c r="F378" s="647"/>
      <c r="G378" s="169"/>
      <c r="H378" s="169"/>
      <c r="I378" s="169"/>
      <c r="J378" s="169"/>
      <c r="K378" s="169"/>
      <c r="L378" s="169"/>
      <c r="M378" s="169"/>
      <c r="N378" s="169"/>
      <c r="O378" s="169"/>
      <c r="P378" s="169"/>
      <c r="Q378" s="169"/>
      <c r="R378" s="169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6"/>
      <c r="AF378" s="6"/>
      <c r="AG378" s="7"/>
      <c r="AH378" s="7"/>
      <c r="AI378" s="373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</row>
    <row r="379" ht="14.25" customHeight="1" spans="1:109">
      <c r="A379" s="6"/>
      <c r="B379" s="609"/>
      <c r="C379" s="6"/>
      <c r="D379" s="6"/>
      <c r="E379" s="6"/>
      <c r="F379" s="647"/>
      <c r="G379" s="169"/>
      <c r="H379" s="169"/>
      <c r="I379" s="169"/>
      <c r="J379" s="169"/>
      <c r="K379" s="169"/>
      <c r="L379" s="169"/>
      <c r="M379" s="169"/>
      <c r="N379" s="169"/>
      <c r="O379" s="169"/>
      <c r="P379" s="169"/>
      <c r="Q379" s="169"/>
      <c r="R379" s="169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6"/>
      <c r="AF379" s="6"/>
      <c r="AG379" s="7"/>
      <c r="AH379" s="7"/>
      <c r="AI379" s="373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</row>
    <row r="380" ht="14.25" customHeight="1" spans="1:109">
      <c r="A380" s="6"/>
      <c r="B380" s="609"/>
      <c r="C380" s="6"/>
      <c r="D380" s="6"/>
      <c r="E380" s="6"/>
      <c r="F380" s="647"/>
      <c r="G380" s="169"/>
      <c r="H380" s="169"/>
      <c r="I380" s="169"/>
      <c r="J380" s="169"/>
      <c r="K380" s="169"/>
      <c r="L380" s="169"/>
      <c r="M380" s="169"/>
      <c r="N380" s="169"/>
      <c r="O380" s="169"/>
      <c r="P380" s="169"/>
      <c r="Q380" s="169"/>
      <c r="R380" s="169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6"/>
      <c r="AF380" s="6"/>
      <c r="AG380" s="7"/>
      <c r="AH380" s="7"/>
      <c r="AI380" s="373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</row>
    <row r="381" ht="14.25" customHeight="1" spans="1:109">
      <c r="A381" s="6"/>
      <c r="B381" s="609"/>
      <c r="C381" s="6"/>
      <c r="D381" s="6"/>
      <c r="E381" s="6"/>
      <c r="F381" s="647"/>
      <c r="G381" s="169"/>
      <c r="H381" s="169"/>
      <c r="I381" s="169"/>
      <c r="J381" s="169"/>
      <c r="K381" s="169"/>
      <c r="L381" s="169"/>
      <c r="M381" s="169"/>
      <c r="N381" s="169"/>
      <c r="O381" s="169"/>
      <c r="P381" s="169"/>
      <c r="Q381" s="169"/>
      <c r="R381" s="169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6"/>
      <c r="AF381" s="6"/>
      <c r="AG381" s="7"/>
      <c r="AH381" s="7"/>
      <c r="AI381" s="373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</row>
    <row r="382" ht="14.25" customHeight="1" spans="1:109">
      <c r="A382" s="6"/>
      <c r="B382" s="609"/>
      <c r="C382" s="6"/>
      <c r="D382" s="6"/>
      <c r="E382" s="6"/>
      <c r="F382" s="647"/>
      <c r="G382" s="169"/>
      <c r="H382" s="169"/>
      <c r="I382" s="169"/>
      <c r="J382" s="169"/>
      <c r="K382" s="169"/>
      <c r="L382" s="169"/>
      <c r="M382" s="169"/>
      <c r="N382" s="169"/>
      <c r="O382" s="169"/>
      <c r="P382" s="169"/>
      <c r="Q382" s="169"/>
      <c r="R382" s="169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6"/>
      <c r="AF382" s="6"/>
      <c r="AG382" s="7"/>
      <c r="AH382" s="7"/>
      <c r="AI382" s="373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</row>
    <row r="383" ht="14.25" customHeight="1" spans="1:109">
      <c r="A383" s="6"/>
      <c r="B383" s="609"/>
      <c r="C383" s="6"/>
      <c r="D383" s="6"/>
      <c r="E383" s="6"/>
      <c r="F383" s="647"/>
      <c r="G383" s="169"/>
      <c r="H383" s="169"/>
      <c r="I383" s="169"/>
      <c r="J383" s="169"/>
      <c r="K383" s="169"/>
      <c r="L383" s="169"/>
      <c r="M383" s="169"/>
      <c r="N383" s="169"/>
      <c r="O383" s="169"/>
      <c r="P383" s="169"/>
      <c r="Q383" s="169"/>
      <c r="R383" s="169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6"/>
      <c r="AF383" s="6"/>
      <c r="AG383" s="7"/>
      <c r="AH383" s="7"/>
      <c r="AI383" s="373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</row>
    <row r="384" ht="14.25" customHeight="1" spans="1:109">
      <c r="A384" s="6"/>
      <c r="B384" s="609"/>
      <c r="C384" s="6"/>
      <c r="D384" s="6"/>
      <c r="E384" s="6"/>
      <c r="F384" s="647"/>
      <c r="G384" s="169"/>
      <c r="H384" s="169"/>
      <c r="I384" s="169"/>
      <c r="J384" s="169"/>
      <c r="K384" s="169"/>
      <c r="L384" s="169"/>
      <c r="M384" s="169"/>
      <c r="N384" s="169"/>
      <c r="O384" s="169"/>
      <c r="P384" s="169"/>
      <c r="Q384" s="169"/>
      <c r="R384" s="169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6"/>
      <c r="AF384" s="6"/>
      <c r="AG384" s="7"/>
      <c r="AH384" s="7"/>
      <c r="AI384" s="373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</row>
    <row r="385" ht="14.25" customHeight="1" spans="1:109">
      <c r="A385" s="6"/>
      <c r="B385" s="609"/>
      <c r="C385" s="6"/>
      <c r="D385" s="6"/>
      <c r="E385" s="6"/>
      <c r="F385" s="647"/>
      <c r="G385" s="169"/>
      <c r="H385" s="169"/>
      <c r="I385" s="169"/>
      <c r="J385" s="169"/>
      <c r="K385" s="169"/>
      <c r="L385" s="169"/>
      <c r="M385" s="169"/>
      <c r="N385" s="169"/>
      <c r="O385" s="169"/>
      <c r="P385" s="169"/>
      <c r="Q385" s="169"/>
      <c r="R385" s="169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6"/>
      <c r="AF385" s="6"/>
      <c r="AG385" s="7"/>
      <c r="AH385" s="7"/>
      <c r="AI385" s="373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</row>
    <row r="386" ht="14.25" customHeight="1" spans="1:109">
      <c r="A386" s="6"/>
      <c r="B386" s="609"/>
      <c r="C386" s="6"/>
      <c r="D386" s="6"/>
      <c r="E386" s="6"/>
      <c r="F386" s="647"/>
      <c r="G386" s="169"/>
      <c r="H386" s="169"/>
      <c r="I386" s="169"/>
      <c r="J386" s="169"/>
      <c r="K386" s="169"/>
      <c r="L386" s="169"/>
      <c r="M386" s="169"/>
      <c r="N386" s="169"/>
      <c r="O386" s="169"/>
      <c r="P386" s="169"/>
      <c r="Q386" s="169"/>
      <c r="R386" s="169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6"/>
      <c r="AF386" s="6"/>
      <c r="AG386" s="7"/>
      <c r="AH386" s="7"/>
      <c r="AI386" s="373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</row>
    <row r="387" ht="14.25" customHeight="1" spans="1:109">
      <c r="A387" s="6"/>
      <c r="B387" s="609"/>
      <c r="C387" s="6"/>
      <c r="D387" s="6"/>
      <c r="E387" s="6"/>
      <c r="F387" s="647"/>
      <c r="G387" s="169"/>
      <c r="H387" s="169"/>
      <c r="I387" s="169"/>
      <c r="J387" s="169"/>
      <c r="K387" s="169"/>
      <c r="L387" s="169"/>
      <c r="M387" s="169"/>
      <c r="N387" s="169"/>
      <c r="O387" s="169"/>
      <c r="P387" s="169"/>
      <c r="Q387" s="169"/>
      <c r="R387" s="169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6"/>
      <c r="AF387" s="6"/>
      <c r="AG387" s="7"/>
      <c r="AH387" s="7"/>
      <c r="AI387" s="373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</row>
    <row r="388" ht="14.25" customHeight="1" spans="1:109">
      <c r="A388" s="6"/>
      <c r="B388" s="609"/>
      <c r="C388" s="6"/>
      <c r="D388" s="6"/>
      <c r="E388" s="6"/>
      <c r="F388" s="647"/>
      <c r="G388" s="169"/>
      <c r="H388" s="169"/>
      <c r="I388" s="169"/>
      <c r="J388" s="169"/>
      <c r="K388" s="169"/>
      <c r="L388" s="169"/>
      <c r="M388" s="169"/>
      <c r="N388" s="169"/>
      <c r="O388" s="169"/>
      <c r="P388" s="169"/>
      <c r="Q388" s="169"/>
      <c r="R388" s="169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6"/>
      <c r="AF388" s="6"/>
      <c r="AG388" s="7"/>
      <c r="AH388" s="7"/>
      <c r="AI388" s="373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</row>
    <row r="389" ht="14.25" customHeight="1" spans="1:109">
      <c r="A389" s="6"/>
      <c r="B389" s="609"/>
      <c r="C389" s="6"/>
      <c r="D389" s="6"/>
      <c r="E389" s="6"/>
      <c r="F389" s="647"/>
      <c r="G389" s="169"/>
      <c r="H389" s="169"/>
      <c r="I389" s="169"/>
      <c r="J389" s="169"/>
      <c r="K389" s="169"/>
      <c r="L389" s="169"/>
      <c r="M389" s="169"/>
      <c r="N389" s="169"/>
      <c r="O389" s="169"/>
      <c r="P389" s="169"/>
      <c r="Q389" s="169"/>
      <c r="R389" s="169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6"/>
      <c r="AF389" s="6"/>
      <c r="AG389" s="7"/>
      <c r="AH389" s="7"/>
      <c r="AI389" s="373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</row>
    <row r="390" ht="14.25" customHeight="1" spans="1:109">
      <c r="A390" s="6"/>
      <c r="B390" s="609"/>
      <c r="C390" s="6"/>
      <c r="D390" s="6"/>
      <c r="E390" s="6"/>
      <c r="F390" s="647"/>
      <c r="G390" s="169"/>
      <c r="H390" s="169"/>
      <c r="I390" s="169"/>
      <c r="J390" s="169"/>
      <c r="K390" s="169"/>
      <c r="L390" s="169"/>
      <c r="M390" s="169"/>
      <c r="N390" s="169"/>
      <c r="O390" s="169"/>
      <c r="P390" s="169"/>
      <c r="Q390" s="169"/>
      <c r="R390" s="169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6"/>
      <c r="AF390" s="6"/>
      <c r="AG390" s="7"/>
      <c r="AH390" s="7"/>
      <c r="AI390" s="373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</row>
    <row r="391" ht="14.25" customHeight="1" spans="1:109">
      <c r="A391" s="6"/>
      <c r="B391" s="609"/>
      <c r="C391" s="6"/>
      <c r="D391" s="6"/>
      <c r="E391" s="6"/>
      <c r="F391" s="647"/>
      <c r="G391" s="169"/>
      <c r="H391" s="169"/>
      <c r="I391" s="169"/>
      <c r="J391" s="169"/>
      <c r="K391" s="169"/>
      <c r="L391" s="169"/>
      <c r="M391" s="169"/>
      <c r="N391" s="169"/>
      <c r="O391" s="169"/>
      <c r="P391" s="169"/>
      <c r="Q391" s="169"/>
      <c r="R391" s="169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6"/>
      <c r="AF391" s="6"/>
      <c r="AG391" s="7"/>
      <c r="AH391" s="7"/>
      <c r="AI391" s="373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</row>
    <row r="392" ht="14.25" customHeight="1" spans="1:109">
      <c r="A392" s="6"/>
      <c r="B392" s="609"/>
      <c r="C392" s="6"/>
      <c r="D392" s="6"/>
      <c r="E392" s="6"/>
      <c r="F392" s="647"/>
      <c r="G392" s="169"/>
      <c r="H392" s="169"/>
      <c r="I392" s="169"/>
      <c r="J392" s="169"/>
      <c r="K392" s="169"/>
      <c r="L392" s="169"/>
      <c r="M392" s="169"/>
      <c r="N392" s="169"/>
      <c r="O392" s="169"/>
      <c r="P392" s="169"/>
      <c r="Q392" s="169"/>
      <c r="R392" s="169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6"/>
      <c r="AF392" s="6"/>
      <c r="AG392" s="7"/>
      <c r="AH392" s="7"/>
      <c r="AI392" s="373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</row>
    <row r="393" ht="14.25" customHeight="1" spans="1:109">
      <c r="A393" s="6"/>
      <c r="B393" s="609"/>
      <c r="C393" s="6"/>
      <c r="D393" s="6"/>
      <c r="E393" s="6"/>
      <c r="F393" s="647"/>
      <c r="G393" s="169"/>
      <c r="H393" s="169"/>
      <c r="I393" s="169"/>
      <c r="J393" s="169"/>
      <c r="K393" s="169"/>
      <c r="L393" s="169"/>
      <c r="M393" s="169"/>
      <c r="N393" s="169"/>
      <c r="O393" s="169"/>
      <c r="P393" s="169"/>
      <c r="Q393" s="169"/>
      <c r="R393" s="169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6"/>
      <c r="AF393" s="6"/>
      <c r="AG393" s="7"/>
      <c r="AH393" s="7"/>
      <c r="AI393" s="373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</row>
    <row r="394" ht="14.25" customHeight="1" spans="1:109">
      <c r="A394" s="6"/>
      <c r="B394" s="609"/>
      <c r="C394" s="6"/>
      <c r="D394" s="6"/>
      <c r="E394" s="6"/>
      <c r="F394" s="647"/>
      <c r="G394" s="169"/>
      <c r="H394" s="169"/>
      <c r="I394" s="169"/>
      <c r="J394" s="169"/>
      <c r="K394" s="169"/>
      <c r="L394" s="169"/>
      <c r="M394" s="169"/>
      <c r="N394" s="169"/>
      <c r="O394" s="169"/>
      <c r="P394" s="169"/>
      <c r="Q394" s="169"/>
      <c r="R394" s="169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6"/>
      <c r="AF394" s="6"/>
      <c r="AG394" s="7"/>
      <c r="AH394" s="7"/>
      <c r="AI394" s="373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</row>
    <row r="395" ht="14.25" customHeight="1" spans="1:109">
      <c r="A395" s="6"/>
      <c r="B395" s="609"/>
      <c r="C395" s="6"/>
      <c r="D395" s="6"/>
      <c r="E395" s="6"/>
      <c r="F395" s="647"/>
      <c r="G395" s="169"/>
      <c r="H395" s="169"/>
      <c r="I395" s="169"/>
      <c r="J395" s="169"/>
      <c r="K395" s="169"/>
      <c r="L395" s="169"/>
      <c r="M395" s="169"/>
      <c r="N395" s="169"/>
      <c r="O395" s="169"/>
      <c r="P395" s="169"/>
      <c r="Q395" s="169"/>
      <c r="R395" s="169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6"/>
      <c r="AF395" s="6"/>
      <c r="AG395" s="7"/>
      <c r="AH395" s="7"/>
      <c r="AI395" s="373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</row>
    <row r="396" ht="14.25" customHeight="1" spans="1:109">
      <c r="A396" s="6"/>
      <c r="B396" s="609"/>
      <c r="C396" s="6"/>
      <c r="D396" s="6"/>
      <c r="E396" s="6"/>
      <c r="F396" s="647"/>
      <c r="G396" s="169"/>
      <c r="H396" s="169"/>
      <c r="I396" s="169"/>
      <c r="J396" s="169"/>
      <c r="K396" s="169"/>
      <c r="L396" s="169"/>
      <c r="M396" s="169"/>
      <c r="N396" s="169"/>
      <c r="O396" s="169"/>
      <c r="P396" s="169"/>
      <c r="Q396" s="169"/>
      <c r="R396" s="169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6"/>
      <c r="AF396" s="6"/>
      <c r="AG396" s="7"/>
      <c r="AH396" s="7"/>
      <c r="AI396" s="373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</row>
    <row r="397" ht="14.25" customHeight="1" spans="1:109">
      <c r="A397" s="6"/>
      <c r="B397" s="609"/>
      <c r="C397" s="6"/>
      <c r="D397" s="6"/>
      <c r="E397" s="6"/>
      <c r="F397" s="647"/>
      <c r="G397" s="169"/>
      <c r="H397" s="169"/>
      <c r="I397" s="169"/>
      <c r="J397" s="169"/>
      <c r="K397" s="169"/>
      <c r="L397" s="169"/>
      <c r="M397" s="169"/>
      <c r="N397" s="169"/>
      <c r="O397" s="169"/>
      <c r="P397" s="169"/>
      <c r="Q397" s="169"/>
      <c r="R397" s="169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6"/>
      <c r="AF397" s="6"/>
      <c r="AG397" s="7"/>
      <c r="AH397" s="7"/>
      <c r="AI397" s="373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</row>
    <row r="398" ht="14.25" customHeight="1" spans="1:109">
      <c r="A398" s="6"/>
      <c r="B398" s="609"/>
      <c r="C398" s="6"/>
      <c r="D398" s="6"/>
      <c r="E398" s="6"/>
      <c r="F398" s="647"/>
      <c r="G398" s="169"/>
      <c r="H398" s="169"/>
      <c r="I398" s="169"/>
      <c r="J398" s="169"/>
      <c r="K398" s="169"/>
      <c r="L398" s="169"/>
      <c r="M398" s="169"/>
      <c r="N398" s="169"/>
      <c r="O398" s="169"/>
      <c r="P398" s="169"/>
      <c r="Q398" s="169"/>
      <c r="R398" s="169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6"/>
      <c r="AF398" s="6"/>
      <c r="AG398" s="7"/>
      <c r="AH398" s="7"/>
      <c r="AI398" s="373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</row>
    <row r="399" ht="14.25" customHeight="1" spans="1:109">
      <c r="A399" s="6"/>
      <c r="B399" s="609"/>
      <c r="C399" s="6"/>
      <c r="D399" s="6"/>
      <c r="E399" s="6"/>
      <c r="F399" s="647"/>
      <c r="G399" s="169"/>
      <c r="H399" s="169"/>
      <c r="I399" s="169"/>
      <c r="J399" s="169"/>
      <c r="K399" s="169"/>
      <c r="L399" s="169"/>
      <c r="M399" s="169"/>
      <c r="N399" s="169"/>
      <c r="O399" s="169"/>
      <c r="P399" s="169"/>
      <c r="Q399" s="169"/>
      <c r="R399" s="169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6"/>
      <c r="AF399" s="6"/>
      <c r="AG399" s="7"/>
      <c r="AH399" s="7"/>
      <c r="AI399" s="373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</row>
    <row r="400" ht="14.25" customHeight="1" spans="1:109">
      <c r="A400" s="6"/>
      <c r="B400" s="609"/>
      <c r="C400" s="6"/>
      <c r="D400" s="6"/>
      <c r="E400" s="6"/>
      <c r="F400" s="647"/>
      <c r="G400" s="169"/>
      <c r="H400" s="169"/>
      <c r="I400" s="169"/>
      <c r="J400" s="169"/>
      <c r="K400" s="169"/>
      <c r="L400" s="169"/>
      <c r="M400" s="169"/>
      <c r="N400" s="169"/>
      <c r="O400" s="169"/>
      <c r="P400" s="169"/>
      <c r="Q400" s="169"/>
      <c r="R400" s="169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6"/>
      <c r="AF400" s="6"/>
      <c r="AG400" s="7"/>
      <c r="AH400" s="7"/>
      <c r="AI400" s="373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</row>
    <row r="401" ht="14.25" customHeight="1" spans="1:109">
      <c r="A401" s="6"/>
      <c r="B401" s="609"/>
      <c r="C401" s="6"/>
      <c r="D401" s="6"/>
      <c r="E401" s="6"/>
      <c r="F401" s="647"/>
      <c r="G401" s="169"/>
      <c r="H401" s="169"/>
      <c r="I401" s="169"/>
      <c r="J401" s="169"/>
      <c r="K401" s="169"/>
      <c r="L401" s="169"/>
      <c r="M401" s="169"/>
      <c r="N401" s="169"/>
      <c r="O401" s="169"/>
      <c r="P401" s="169"/>
      <c r="Q401" s="169"/>
      <c r="R401" s="169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6"/>
      <c r="AF401" s="6"/>
      <c r="AG401" s="7"/>
      <c r="AH401" s="7"/>
      <c r="AI401" s="373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</row>
    <row r="402" ht="14.25" customHeight="1" spans="1:109">
      <c r="A402" s="6"/>
      <c r="B402" s="609"/>
      <c r="C402" s="6"/>
      <c r="D402" s="6"/>
      <c r="E402" s="6"/>
      <c r="F402" s="647"/>
      <c r="G402" s="169"/>
      <c r="H402" s="169"/>
      <c r="I402" s="169"/>
      <c r="J402" s="169"/>
      <c r="K402" s="169"/>
      <c r="L402" s="169"/>
      <c r="M402" s="169"/>
      <c r="N402" s="169"/>
      <c r="O402" s="169"/>
      <c r="P402" s="169"/>
      <c r="Q402" s="169"/>
      <c r="R402" s="169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6"/>
      <c r="AF402" s="6"/>
      <c r="AG402" s="7"/>
      <c r="AH402" s="7"/>
      <c r="AI402" s="373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</row>
    <row r="403" ht="14.25" customHeight="1" spans="1:109">
      <c r="A403" s="6"/>
      <c r="B403" s="609"/>
      <c r="C403" s="6"/>
      <c r="D403" s="6"/>
      <c r="E403" s="6"/>
      <c r="F403" s="647"/>
      <c r="G403" s="169"/>
      <c r="H403" s="169"/>
      <c r="I403" s="169"/>
      <c r="J403" s="169"/>
      <c r="K403" s="169"/>
      <c r="L403" s="169"/>
      <c r="M403" s="169"/>
      <c r="N403" s="169"/>
      <c r="O403" s="169"/>
      <c r="P403" s="169"/>
      <c r="Q403" s="169"/>
      <c r="R403" s="169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6"/>
      <c r="AF403" s="6"/>
      <c r="AG403" s="7"/>
      <c r="AH403" s="7"/>
      <c r="AI403" s="373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</row>
    <row r="404" ht="14.25" customHeight="1" spans="1:109">
      <c r="A404" s="6"/>
      <c r="B404" s="609"/>
      <c r="C404" s="6"/>
      <c r="D404" s="6"/>
      <c r="E404" s="6"/>
      <c r="F404" s="647"/>
      <c r="G404" s="169"/>
      <c r="H404" s="169"/>
      <c r="I404" s="169"/>
      <c r="J404" s="169"/>
      <c r="K404" s="169"/>
      <c r="L404" s="169"/>
      <c r="M404" s="169"/>
      <c r="N404" s="169"/>
      <c r="O404" s="169"/>
      <c r="P404" s="169"/>
      <c r="Q404" s="169"/>
      <c r="R404" s="169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6"/>
      <c r="AF404" s="6"/>
      <c r="AG404" s="7"/>
      <c r="AH404" s="7"/>
      <c r="AI404" s="373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</row>
    <row r="405" ht="14.25" customHeight="1" spans="1:109">
      <c r="A405" s="6"/>
      <c r="B405" s="609"/>
      <c r="C405" s="6"/>
      <c r="D405" s="6"/>
      <c r="E405" s="6"/>
      <c r="F405" s="647"/>
      <c r="G405" s="169"/>
      <c r="H405" s="169"/>
      <c r="I405" s="169"/>
      <c r="J405" s="169"/>
      <c r="K405" s="169"/>
      <c r="L405" s="169"/>
      <c r="M405" s="169"/>
      <c r="N405" s="169"/>
      <c r="O405" s="169"/>
      <c r="P405" s="169"/>
      <c r="Q405" s="169"/>
      <c r="R405" s="169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6"/>
      <c r="AF405" s="6"/>
      <c r="AG405" s="7"/>
      <c r="AH405" s="7"/>
      <c r="AI405" s="373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</row>
    <row r="406" ht="14.25" customHeight="1" spans="1:109">
      <c r="A406" s="6"/>
      <c r="B406" s="609"/>
      <c r="C406" s="6"/>
      <c r="D406" s="6"/>
      <c r="E406" s="6"/>
      <c r="F406" s="647"/>
      <c r="G406" s="169"/>
      <c r="H406" s="169"/>
      <c r="I406" s="169"/>
      <c r="J406" s="169"/>
      <c r="K406" s="169"/>
      <c r="L406" s="169"/>
      <c r="M406" s="169"/>
      <c r="N406" s="169"/>
      <c r="O406" s="169"/>
      <c r="P406" s="169"/>
      <c r="Q406" s="169"/>
      <c r="R406" s="169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6"/>
      <c r="AF406" s="6"/>
      <c r="AG406" s="7"/>
      <c r="AH406" s="7"/>
      <c r="AI406" s="373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</row>
    <row r="407" ht="14.25" customHeight="1" spans="1:109">
      <c r="A407" s="6"/>
      <c r="B407" s="609"/>
      <c r="C407" s="6"/>
      <c r="D407" s="6"/>
      <c r="E407" s="6"/>
      <c r="F407" s="647"/>
      <c r="G407" s="169"/>
      <c r="H407" s="169"/>
      <c r="I407" s="169"/>
      <c r="J407" s="169"/>
      <c r="K407" s="169"/>
      <c r="L407" s="169"/>
      <c r="M407" s="169"/>
      <c r="N407" s="169"/>
      <c r="O407" s="169"/>
      <c r="P407" s="169"/>
      <c r="Q407" s="169"/>
      <c r="R407" s="169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6"/>
      <c r="AF407" s="6"/>
      <c r="AG407" s="7"/>
      <c r="AH407" s="7"/>
      <c r="AI407" s="373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</row>
    <row r="408" ht="14.25" customHeight="1" spans="1:109">
      <c r="A408" s="6"/>
      <c r="B408" s="609"/>
      <c r="C408" s="6"/>
      <c r="D408" s="6"/>
      <c r="E408" s="6"/>
      <c r="F408" s="647"/>
      <c r="G408" s="169"/>
      <c r="H408" s="169"/>
      <c r="I408" s="169"/>
      <c r="J408" s="169"/>
      <c r="K408" s="169"/>
      <c r="L408" s="169"/>
      <c r="M408" s="169"/>
      <c r="N408" s="169"/>
      <c r="O408" s="169"/>
      <c r="P408" s="169"/>
      <c r="Q408" s="169"/>
      <c r="R408" s="169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6"/>
      <c r="AF408" s="6"/>
      <c r="AG408" s="7"/>
      <c r="AH408" s="7"/>
      <c r="AI408" s="373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</row>
    <row r="409" ht="14.25" customHeight="1" spans="1:109">
      <c r="A409" s="6"/>
      <c r="B409" s="609"/>
      <c r="C409" s="6"/>
      <c r="D409" s="6"/>
      <c r="E409" s="6"/>
      <c r="F409" s="647"/>
      <c r="G409" s="169"/>
      <c r="H409" s="169"/>
      <c r="I409" s="169"/>
      <c r="J409" s="169"/>
      <c r="K409" s="169"/>
      <c r="L409" s="169"/>
      <c r="M409" s="169"/>
      <c r="N409" s="169"/>
      <c r="O409" s="169"/>
      <c r="P409" s="169"/>
      <c r="Q409" s="169"/>
      <c r="R409" s="169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6"/>
      <c r="AF409" s="6"/>
      <c r="AG409" s="7"/>
      <c r="AH409" s="7"/>
      <c r="AI409" s="373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</row>
    <row r="410" ht="14.25" customHeight="1" spans="1:109">
      <c r="A410" s="6"/>
      <c r="B410" s="609"/>
      <c r="C410" s="6"/>
      <c r="D410" s="6"/>
      <c r="E410" s="6"/>
      <c r="F410" s="647"/>
      <c r="G410" s="169"/>
      <c r="H410" s="169"/>
      <c r="I410" s="169"/>
      <c r="J410" s="169"/>
      <c r="K410" s="169"/>
      <c r="L410" s="169"/>
      <c r="M410" s="169"/>
      <c r="N410" s="169"/>
      <c r="O410" s="169"/>
      <c r="P410" s="169"/>
      <c r="Q410" s="169"/>
      <c r="R410" s="169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6"/>
      <c r="AF410" s="6"/>
      <c r="AG410" s="7"/>
      <c r="AH410" s="7"/>
      <c r="AI410" s="373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</row>
    <row r="411" ht="14.25" customHeight="1" spans="1:109">
      <c r="A411" s="6"/>
      <c r="B411" s="609"/>
      <c r="C411" s="6"/>
      <c r="D411" s="6"/>
      <c r="E411" s="6"/>
      <c r="F411" s="647"/>
      <c r="G411" s="169"/>
      <c r="H411" s="169"/>
      <c r="I411" s="169"/>
      <c r="J411" s="169"/>
      <c r="K411" s="169"/>
      <c r="L411" s="169"/>
      <c r="M411" s="169"/>
      <c r="N411" s="169"/>
      <c r="O411" s="169"/>
      <c r="P411" s="169"/>
      <c r="Q411" s="169"/>
      <c r="R411" s="169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6"/>
      <c r="AF411" s="6"/>
      <c r="AG411" s="7"/>
      <c r="AH411" s="7"/>
      <c r="AI411" s="373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</row>
    <row r="412" ht="14.25" customHeight="1" spans="1:109">
      <c r="A412" s="6"/>
      <c r="B412" s="609"/>
      <c r="C412" s="6"/>
      <c r="D412" s="6"/>
      <c r="E412" s="6"/>
      <c r="F412" s="647"/>
      <c r="G412" s="169"/>
      <c r="H412" s="169"/>
      <c r="I412" s="169"/>
      <c r="J412" s="169"/>
      <c r="K412" s="169"/>
      <c r="L412" s="169"/>
      <c r="M412" s="169"/>
      <c r="N412" s="169"/>
      <c r="O412" s="169"/>
      <c r="P412" s="169"/>
      <c r="Q412" s="169"/>
      <c r="R412" s="169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6"/>
      <c r="AF412" s="6"/>
      <c r="AG412" s="7"/>
      <c r="AH412" s="7"/>
      <c r="AI412" s="373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</row>
    <row r="413" ht="14.25" customHeight="1" spans="1:109">
      <c r="A413" s="6"/>
      <c r="B413" s="609"/>
      <c r="C413" s="6"/>
      <c r="D413" s="6"/>
      <c r="E413" s="6"/>
      <c r="F413" s="647"/>
      <c r="G413" s="169"/>
      <c r="H413" s="169"/>
      <c r="I413" s="169"/>
      <c r="J413" s="169"/>
      <c r="K413" s="169"/>
      <c r="L413" s="169"/>
      <c r="M413" s="169"/>
      <c r="N413" s="169"/>
      <c r="O413" s="169"/>
      <c r="P413" s="169"/>
      <c r="Q413" s="169"/>
      <c r="R413" s="169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6"/>
      <c r="AF413" s="6"/>
      <c r="AG413" s="7"/>
      <c r="AH413" s="7"/>
      <c r="AI413" s="373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</row>
    <row r="414" ht="14.25" customHeight="1" spans="1:109">
      <c r="A414" s="6"/>
      <c r="B414" s="609"/>
      <c r="C414" s="6"/>
      <c r="D414" s="6"/>
      <c r="E414" s="6"/>
      <c r="F414" s="647"/>
      <c r="G414" s="169"/>
      <c r="H414" s="169"/>
      <c r="I414" s="169"/>
      <c r="J414" s="169"/>
      <c r="K414" s="169"/>
      <c r="L414" s="169"/>
      <c r="M414" s="169"/>
      <c r="N414" s="169"/>
      <c r="O414" s="169"/>
      <c r="P414" s="169"/>
      <c r="Q414" s="169"/>
      <c r="R414" s="169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6"/>
      <c r="AF414" s="6"/>
      <c r="AG414" s="7"/>
      <c r="AH414" s="7"/>
      <c r="AI414" s="373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</row>
    <row r="415" ht="14.25" customHeight="1" spans="1:109">
      <c r="A415" s="6"/>
      <c r="B415" s="609"/>
      <c r="C415" s="6"/>
      <c r="D415" s="6"/>
      <c r="E415" s="6"/>
      <c r="F415" s="647"/>
      <c r="G415" s="169"/>
      <c r="H415" s="169"/>
      <c r="I415" s="169"/>
      <c r="J415" s="169"/>
      <c r="K415" s="169"/>
      <c r="L415" s="169"/>
      <c r="M415" s="169"/>
      <c r="N415" s="169"/>
      <c r="O415" s="169"/>
      <c r="P415" s="169"/>
      <c r="Q415" s="169"/>
      <c r="R415" s="169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6"/>
      <c r="AF415" s="6"/>
      <c r="AG415" s="7"/>
      <c r="AH415" s="7"/>
      <c r="AI415" s="373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</row>
    <row r="416" ht="14.25" customHeight="1" spans="1:109">
      <c r="A416" s="6"/>
      <c r="B416" s="609"/>
      <c r="C416" s="6"/>
      <c r="D416" s="6"/>
      <c r="E416" s="6"/>
      <c r="F416" s="647"/>
      <c r="G416" s="169"/>
      <c r="H416" s="169"/>
      <c r="I416" s="169"/>
      <c r="J416" s="169"/>
      <c r="K416" s="169"/>
      <c r="L416" s="169"/>
      <c r="M416" s="169"/>
      <c r="N416" s="169"/>
      <c r="O416" s="169"/>
      <c r="P416" s="169"/>
      <c r="Q416" s="169"/>
      <c r="R416" s="169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6"/>
      <c r="AF416" s="6"/>
      <c r="AG416" s="7"/>
      <c r="AH416" s="7"/>
      <c r="AI416" s="373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</row>
    <row r="417" ht="14.25" customHeight="1" spans="1:109">
      <c r="A417" s="6"/>
      <c r="B417" s="609"/>
      <c r="C417" s="6"/>
      <c r="D417" s="6"/>
      <c r="E417" s="6"/>
      <c r="F417" s="647"/>
      <c r="G417" s="169"/>
      <c r="H417" s="169"/>
      <c r="I417" s="169"/>
      <c r="J417" s="169"/>
      <c r="K417" s="169"/>
      <c r="L417" s="169"/>
      <c r="M417" s="169"/>
      <c r="N417" s="169"/>
      <c r="O417" s="169"/>
      <c r="P417" s="169"/>
      <c r="Q417" s="169"/>
      <c r="R417" s="169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6"/>
      <c r="AF417" s="6"/>
      <c r="AG417" s="7"/>
      <c r="AH417" s="7"/>
      <c r="AI417" s="373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</row>
    <row r="418" ht="14.25" customHeight="1" spans="1:109">
      <c r="A418" s="6"/>
      <c r="B418" s="609"/>
      <c r="C418" s="6"/>
      <c r="D418" s="6"/>
      <c r="E418" s="6"/>
      <c r="F418" s="647"/>
      <c r="G418" s="169"/>
      <c r="H418" s="169"/>
      <c r="I418" s="169"/>
      <c r="J418" s="169"/>
      <c r="K418" s="169"/>
      <c r="L418" s="169"/>
      <c r="M418" s="169"/>
      <c r="N418" s="169"/>
      <c r="O418" s="169"/>
      <c r="P418" s="169"/>
      <c r="Q418" s="169"/>
      <c r="R418" s="169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6"/>
      <c r="AF418" s="6"/>
      <c r="AG418" s="7"/>
      <c r="AH418" s="7"/>
      <c r="AI418" s="373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</row>
    <row r="419" ht="14.25" customHeight="1" spans="1:109">
      <c r="A419" s="6"/>
      <c r="B419" s="609"/>
      <c r="C419" s="6"/>
      <c r="D419" s="6"/>
      <c r="E419" s="6"/>
      <c r="F419" s="647"/>
      <c r="G419" s="169"/>
      <c r="H419" s="169"/>
      <c r="I419" s="169"/>
      <c r="J419" s="169"/>
      <c r="K419" s="169"/>
      <c r="L419" s="169"/>
      <c r="M419" s="169"/>
      <c r="N419" s="169"/>
      <c r="O419" s="169"/>
      <c r="P419" s="169"/>
      <c r="Q419" s="169"/>
      <c r="R419" s="169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6"/>
      <c r="AF419" s="6"/>
      <c r="AG419" s="7"/>
      <c r="AH419" s="7"/>
      <c r="AI419" s="373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</row>
    <row r="420" ht="14.25" customHeight="1" spans="1:109">
      <c r="A420" s="6"/>
      <c r="B420" s="609"/>
      <c r="C420" s="6"/>
      <c r="D420" s="6"/>
      <c r="E420" s="6"/>
      <c r="F420" s="647"/>
      <c r="G420" s="169"/>
      <c r="H420" s="169"/>
      <c r="I420" s="169"/>
      <c r="J420" s="169"/>
      <c r="K420" s="169"/>
      <c r="L420" s="169"/>
      <c r="M420" s="169"/>
      <c r="N420" s="169"/>
      <c r="O420" s="169"/>
      <c r="P420" s="169"/>
      <c r="Q420" s="169"/>
      <c r="R420" s="169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6"/>
      <c r="AF420" s="6"/>
      <c r="AG420" s="7"/>
      <c r="AH420" s="7"/>
      <c r="AI420" s="373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</row>
    <row r="421" ht="14.25" customHeight="1" spans="1:109">
      <c r="A421" s="6"/>
      <c r="B421" s="609"/>
      <c r="C421" s="6"/>
      <c r="D421" s="6"/>
      <c r="E421" s="6"/>
      <c r="F421" s="647"/>
      <c r="G421" s="169"/>
      <c r="H421" s="169"/>
      <c r="I421" s="169"/>
      <c r="J421" s="169"/>
      <c r="K421" s="169"/>
      <c r="L421" s="169"/>
      <c r="M421" s="169"/>
      <c r="N421" s="169"/>
      <c r="O421" s="169"/>
      <c r="P421" s="169"/>
      <c r="Q421" s="169"/>
      <c r="R421" s="169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6"/>
      <c r="AF421" s="6"/>
      <c r="AG421" s="7"/>
      <c r="AH421" s="7"/>
      <c r="AI421" s="373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</row>
    <row r="422" ht="14.25" customHeight="1" spans="1:109">
      <c r="A422" s="6"/>
      <c r="B422" s="609"/>
      <c r="C422" s="6"/>
      <c r="D422" s="6"/>
      <c r="E422" s="6"/>
      <c r="F422" s="647"/>
      <c r="G422" s="169"/>
      <c r="H422" s="169"/>
      <c r="I422" s="169"/>
      <c r="J422" s="169"/>
      <c r="K422" s="169"/>
      <c r="L422" s="169"/>
      <c r="M422" s="169"/>
      <c r="N422" s="169"/>
      <c r="O422" s="169"/>
      <c r="P422" s="169"/>
      <c r="Q422" s="169"/>
      <c r="R422" s="169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6"/>
      <c r="AF422" s="6"/>
      <c r="AG422" s="7"/>
      <c r="AH422" s="7"/>
      <c r="AI422" s="373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</row>
    <row r="423" ht="14.25" customHeight="1" spans="1:109">
      <c r="A423" s="6"/>
      <c r="B423" s="609"/>
      <c r="C423" s="6"/>
      <c r="D423" s="6"/>
      <c r="E423" s="6"/>
      <c r="F423" s="647"/>
      <c r="G423" s="169"/>
      <c r="H423" s="169"/>
      <c r="I423" s="169"/>
      <c r="J423" s="169"/>
      <c r="K423" s="169"/>
      <c r="L423" s="169"/>
      <c r="M423" s="169"/>
      <c r="N423" s="169"/>
      <c r="O423" s="169"/>
      <c r="P423" s="169"/>
      <c r="Q423" s="169"/>
      <c r="R423" s="169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6"/>
      <c r="AF423" s="6"/>
      <c r="AG423" s="7"/>
      <c r="AH423" s="7"/>
      <c r="AI423" s="373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</row>
    <row r="424" ht="14.25" customHeight="1" spans="1:109">
      <c r="A424" s="6"/>
      <c r="B424" s="609"/>
      <c r="C424" s="6"/>
      <c r="D424" s="6"/>
      <c r="E424" s="6"/>
      <c r="F424" s="647"/>
      <c r="G424" s="169"/>
      <c r="H424" s="169"/>
      <c r="I424" s="169"/>
      <c r="J424" s="169"/>
      <c r="K424" s="169"/>
      <c r="L424" s="169"/>
      <c r="M424" s="169"/>
      <c r="N424" s="169"/>
      <c r="O424" s="169"/>
      <c r="P424" s="169"/>
      <c r="Q424" s="169"/>
      <c r="R424" s="169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6"/>
      <c r="AF424" s="6"/>
      <c r="AG424" s="7"/>
      <c r="AH424" s="7"/>
      <c r="AI424" s="373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</row>
    <row r="425" ht="14.25" customHeight="1" spans="1:109">
      <c r="A425" s="6"/>
      <c r="B425" s="609"/>
      <c r="C425" s="6"/>
      <c r="D425" s="6"/>
      <c r="E425" s="6"/>
      <c r="F425" s="647"/>
      <c r="G425" s="169"/>
      <c r="H425" s="169"/>
      <c r="I425" s="169"/>
      <c r="J425" s="169"/>
      <c r="K425" s="169"/>
      <c r="L425" s="169"/>
      <c r="M425" s="169"/>
      <c r="N425" s="169"/>
      <c r="O425" s="169"/>
      <c r="P425" s="169"/>
      <c r="Q425" s="169"/>
      <c r="R425" s="169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6"/>
      <c r="AF425" s="6"/>
      <c r="AG425" s="7"/>
      <c r="AH425" s="7"/>
      <c r="AI425" s="373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</row>
    <row r="426" ht="14.25" customHeight="1" spans="1:109">
      <c r="A426" s="6"/>
      <c r="B426" s="609"/>
      <c r="C426" s="6"/>
      <c r="D426" s="6"/>
      <c r="E426" s="6"/>
      <c r="F426" s="647"/>
      <c r="G426" s="169"/>
      <c r="H426" s="169"/>
      <c r="I426" s="169"/>
      <c r="J426" s="169"/>
      <c r="K426" s="169"/>
      <c r="L426" s="169"/>
      <c r="M426" s="169"/>
      <c r="N426" s="169"/>
      <c r="O426" s="169"/>
      <c r="P426" s="169"/>
      <c r="Q426" s="169"/>
      <c r="R426" s="169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6"/>
      <c r="AF426" s="6"/>
      <c r="AG426" s="7"/>
      <c r="AH426" s="7"/>
      <c r="AI426" s="373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</row>
    <row r="427" ht="14.25" customHeight="1" spans="1:109">
      <c r="A427" s="6"/>
      <c r="B427" s="609"/>
      <c r="C427" s="6"/>
      <c r="D427" s="6"/>
      <c r="E427" s="6"/>
      <c r="F427" s="647"/>
      <c r="G427" s="169"/>
      <c r="H427" s="169"/>
      <c r="I427" s="169"/>
      <c r="J427" s="169"/>
      <c r="K427" s="169"/>
      <c r="L427" s="169"/>
      <c r="M427" s="169"/>
      <c r="N427" s="169"/>
      <c r="O427" s="169"/>
      <c r="P427" s="169"/>
      <c r="Q427" s="169"/>
      <c r="R427" s="169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6"/>
      <c r="AF427" s="6"/>
      <c r="AG427" s="7"/>
      <c r="AH427" s="7"/>
      <c r="AI427" s="373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</row>
    <row r="428" ht="14.25" customHeight="1" spans="1:109">
      <c r="A428" s="6"/>
      <c r="B428" s="609"/>
      <c r="C428" s="6"/>
      <c r="D428" s="6"/>
      <c r="E428" s="6"/>
      <c r="F428" s="647"/>
      <c r="G428" s="169"/>
      <c r="H428" s="169"/>
      <c r="I428" s="169"/>
      <c r="J428" s="169"/>
      <c r="K428" s="169"/>
      <c r="L428" s="169"/>
      <c r="M428" s="169"/>
      <c r="N428" s="169"/>
      <c r="O428" s="169"/>
      <c r="P428" s="169"/>
      <c r="Q428" s="169"/>
      <c r="R428" s="169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6"/>
      <c r="AF428" s="6"/>
      <c r="AG428" s="7"/>
      <c r="AH428" s="7"/>
      <c r="AI428" s="373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</row>
    <row r="429" ht="14.25" customHeight="1" spans="1:109">
      <c r="A429" s="6"/>
      <c r="B429" s="609"/>
      <c r="C429" s="6"/>
      <c r="D429" s="6"/>
      <c r="E429" s="6"/>
      <c r="F429" s="647"/>
      <c r="G429" s="169"/>
      <c r="H429" s="169"/>
      <c r="I429" s="169"/>
      <c r="J429" s="169"/>
      <c r="K429" s="169"/>
      <c r="L429" s="169"/>
      <c r="M429" s="169"/>
      <c r="N429" s="169"/>
      <c r="O429" s="169"/>
      <c r="P429" s="169"/>
      <c r="Q429" s="169"/>
      <c r="R429" s="169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6"/>
      <c r="AF429" s="6"/>
      <c r="AG429" s="7"/>
      <c r="AH429" s="7"/>
      <c r="AI429" s="373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</row>
    <row r="430" ht="14.25" customHeight="1" spans="1:109">
      <c r="A430" s="6"/>
      <c r="B430" s="609"/>
      <c r="C430" s="6"/>
      <c r="D430" s="6"/>
      <c r="E430" s="6"/>
      <c r="F430" s="647"/>
      <c r="G430" s="169"/>
      <c r="H430" s="169"/>
      <c r="I430" s="169"/>
      <c r="J430" s="169"/>
      <c r="K430" s="169"/>
      <c r="L430" s="169"/>
      <c r="M430" s="169"/>
      <c r="N430" s="169"/>
      <c r="O430" s="169"/>
      <c r="P430" s="169"/>
      <c r="Q430" s="169"/>
      <c r="R430" s="169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6"/>
      <c r="AF430" s="6"/>
      <c r="AG430" s="7"/>
      <c r="AH430" s="7"/>
      <c r="AI430" s="373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</row>
    <row r="431" ht="14.25" customHeight="1" spans="1:109">
      <c r="A431" s="6"/>
      <c r="B431" s="609"/>
      <c r="C431" s="6"/>
      <c r="D431" s="6"/>
      <c r="E431" s="6"/>
      <c r="F431" s="647"/>
      <c r="G431" s="169"/>
      <c r="H431" s="169"/>
      <c r="I431" s="169"/>
      <c r="J431" s="169"/>
      <c r="K431" s="169"/>
      <c r="L431" s="169"/>
      <c r="M431" s="169"/>
      <c r="N431" s="169"/>
      <c r="O431" s="169"/>
      <c r="P431" s="169"/>
      <c r="Q431" s="169"/>
      <c r="R431" s="169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6"/>
      <c r="AF431" s="6"/>
      <c r="AG431" s="7"/>
      <c r="AH431" s="7"/>
      <c r="AI431" s="373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</row>
    <row r="432" ht="14.25" customHeight="1" spans="1:109">
      <c r="A432" s="6"/>
      <c r="B432" s="609"/>
      <c r="C432" s="6"/>
      <c r="D432" s="6"/>
      <c r="E432" s="6"/>
      <c r="F432" s="647"/>
      <c r="G432" s="169"/>
      <c r="H432" s="169"/>
      <c r="I432" s="169"/>
      <c r="J432" s="169"/>
      <c r="K432" s="169"/>
      <c r="L432" s="169"/>
      <c r="M432" s="169"/>
      <c r="N432" s="169"/>
      <c r="O432" s="169"/>
      <c r="P432" s="169"/>
      <c r="Q432" s="169"/>
      <c r="R432" s="169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6"/>
      <c r="AF432" s="6"/>
      <c r="AG432" s="7"/>
      <c r="AH432" s="7"/>
      <c r="AI432" s="373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</row>
    <row r="433" ht="14.25" customHeight="1" spans="1:109">
      <c r="A433" s="6"/>
      <c r="B433" s="609"/>
      <c r="C433" s="6"/>
      <c r="D433" s="6"/>
      <c r="E433" s="6"/>
      <c r="F433" s="647"/>
      <c r="G433" s="169"/>
      <c r="H433" s="169"/>
      <c r="I433" s="169"/>
      <c r="J433" s="169"/>
      <c r="K433" s="169"/>
      <c r="L433" s="169"/>
      <c r="M433" s="169"/>
      <c r="N433" s="169"/>
      <c r="O433" s="169"/>
      <c r="P433" s="169"/>
      <c r="Q433" s="169"/>
      <c r="R433" s="169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6"/>
      <c r="AF433" s="6"/>
      <c r="AG433" s="7"/>
      <c r="AH433" s="7"/>
      <c r="AI433" s="373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</row>
    <row r="434" ht="14.25" customHeight="1" spans="1:109">
      <c r="A434" s="6"/>
      <c r="B434" s="609"/>
      <c r="C434" s="6"/>
      <c r="D434" s="6"/>
      <c r="E434" s="6"/>
      <c r="F434" s="647"/>
      <c r="G434" s="169"/>
      <c r="H434" s="169"/>
      <c r="I434" s="169"/>
      <c r="J434" s="169"/>
      <c r="K434" s="169"/>
      <c r="L434" s="169"/>
      <c r="M434" s="169"/>
      <c r="N434" s="169"/>
      <c r="O434" s="169"/>
      <c r="P434" s="169"/>
      <c r="Q434" s="169"/>
      <c r="R434" s="169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6"/>
      <c r="AF434" s="6"/>
      <c r="AG434" s="7"/>
      <c r="AH434" s="7"/>
      <c r="AI434" s="373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</row>
    <row r="435" ht="14.25" customHeight="1" spans="1:109">
      <c r="A435" s="6"/>
      <c r="B435" s="609"/>
      <c r="C435" s="6"/>
      <c r="D435" s="6"/>
      <c r="E435" s="6"/>
      <c r="F435" s="647"/>
      <c r="G435" s="169"/>
      <c r="H435" s="169"/>
      <c r="I435" s="169"/>
      <c r="J435" s="169"/>
      <c r="K435" s="169"/>
      <c r="L435" s="169"/>
      <c r="M435" s="169"/>
      <c r="N435" s="169"/>
      <c r="O435" s="169"/>
      <c r="P435" s="169"/>
      <c r="Q435" s="169"/>
      <c r="R435" s="169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6"/>
      <c r="AF435" s="6"/>
      <c r="AG435" s="7"/>
      <c r="AH435" s="7"/>
      <c r="AI435" s="373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</row>
    <row r="436" ht="14.25" customHeight="1" spans="1:109">
      <c r="A436" s="6"/>
      <c r="B436" s="609"/>
      <c r="C436" s="6"/>
      <c r="D436" s="6"/>
      <c r="E436" s="6"/>
      <c r="F436" s="647"/>
      <c r="G436" s="169"/>
      <c r="H436" s="169"/>
      <c r="I436" s="169"/>
      <c r="J436" s="169"/>
      <c r="K436" s="169"/>
      <c r="L436" s="169"/>
      <c r="M436" s="169"/>
      <c r="N436" s="169"/>
      <c r="O436" s="169"/>
      <c r="P436" s="169"/>
      <c r="Q436" s="169"/>
      <c r="R436" s="169"/>
      <c r="S436" s="6"/>
      <c r="T436" s="6"/>
      <c r="U436" s="6"/>
      <c r="V436" s="7"/>
      <c r="W436" s="7"/>
      <c r="X436" s="7"/>
      <c r="Y436" s="7"/>
      <c r="Z436" s="7"/>
      <c r="AA436" s="7"/>
      <c r="AB436" s="7"/>
      <c r="AC436" s="7"/>
      <c r="AD436" s="7"/>
      <c r="AE436" s="6"/>
      <c r="AF436" s="6"/>
      <c r="AG436" s="7"/>
      <c r="AH436" s="7"/>
      <c r="AI436" s="373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</row>
  </sheetData>
  <mergeCells count="58">
    <mergeCell ref="C1:S1"/>
    <mergeCell ref="C2:S2"/>
    <mergeCell ref="C3:S3"/>
    <mergeCell ref="C4:S4"/>
    <mergeCell ref="A5:S5"/>
    <mergeCell ref="A202:F202"/>
    <mergeCell ref="A203:F203"/>
    <mergeCell ref="A204:F204"/>
    <mergeCell ref="A205:F205"/>
    <mergeCell ref="A206:F206"/>
    <mergeCell ref="A207:F207"/>
    <mergeCell ref="A208:F208"/>
    <mergeCell ref="C210:F210"/>
    <mergeCell ref="A212:F212"/>
    <mergeCell ref="A213:F213"/>
    <mergeCell ref="A214:F214"/>
    <mergeCell ref="A215:F215"/>
    <mergeCell ref="A216:F216"/>
    <mergeCell ref="A217:F217"/>
    <mergeCell ref="G219:H219"/>
    <mergeCell ref="N219:Q219"/>
    <mergeCell ref="Q229:R229"/>
    <mergeCell ref="O230:R230"/>
    <mergeCell ref="O231:R231"/>
    <mergeCell ref="O232:R232"/>
    <mergeCell ref="O233:R233"/>
    <mergeCell ref="O234:R234"/>
    <mergeCell ref="O235:R235"/>
    <mergeCell ref="O236:R236"/>
    <mergeCell ref="O237:R237"/>
    <mergeCell ref="O238:R238"/>
    <mergeCell ref="I239:L239"/>
    <mergeCell ref="H240:M240"/>
    <mergeCell ref="I244:L244"/>
    <mergeCell ref="H245:M245"/>
    <mergeCell ref="G256:I256"/>
    <mergeCell ref="J256:M256"/>
    <mergeCell ref="J257:L257"/>
    <mergeCell ref="J258:L258"/>
    <mergeCell ref="J259:L259"/>
    <mergeCell ref="A6:A7"/>
    <mergeCell ref="B6:B7"/>
    <mergeCell ref="C6:C7"/>
    <mergeCell ref="F6:F7"/>
    <mergeCell ref="N240:N241"/>
    <mergeCell ref="N245:N246"/>
    <mergeCell ref="O6:O7"/>
    <mergeCell ref="P6:P7"/>
    <mergeCell ref="Q6:Q7"/>
    <mergeCell ref="R6:R7"/>
    <mergeCell ref="S6:S7"/>
    <mergeCell ref="U6:U7"/>
    <mergeCell ref="V6:V7"/>
    <mergeCell ref="AG6:AG7"/>
    <mergeCell ref="AH6:AH7"/>
    <mergeCell ref="AI6:AI7"/>
    <mergeCell ref="AJ6:AJ7"/>
    <mergeCell ref="A1:B4"/>
  </mergeCells>
  <printOptions horizontalCentered="1"/>
  <pageMargins left="0.236220472440945" right="0.275590551181102" top="0.31496062992126" bottom="0.31496062992126" header="0" footer="0"/>
  <pageSetup paperSize="9" scale="90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84"/>
  <sheetViews>
    <sheetView workbookViewId="0">
      <selection activeCell="M9" sqref="M9"/>
    </sheetView>
  </sheetViews>
  <sheetFormatPr defaultColWidth="12.5833333333333" defaultRowHeight="15" customHeight="1"/>
  <cols>
    <col min="1" max="1" width="11.5833333333333" customWidth="1"/>
    <col min="2" max="3" width="14.5833333333333" customWidth="1"/>
    <col min="4" max="5" width="16.5" customWidth="1"/>
    <col min="6" max="6" width="13.5" customWidth="1"/>
    <col min="7" max="7" width="14.5833333333333" customWidth="1"/>
    <col min="8" max="9" width="13.4166666666667" customWidth="1"/>
    <col min="10" max="10" width="10.6666666666667" customWidth="1"/>
    <col min="11" max="28" width="8" customWidth="1"/>
  </cols>
  <sheetData>
    <row r="1" ht="14.25" customHeight="1" spans="1:28">
      <c r="A1" s="362" t="s">
        <v>518</v>
      </c>
      <c r="B1" s="3" t="s">
        <v>519</v>
      </c>
      <c r="C1" s="4"/>
      <c r="D1" s="4"/>
      <c r="E1" s="4"/>
      <c r="F1" s="4"/>
      <c r="G1" s="4"/>
      <c r="H1" s="4"/>
      <c r="I1" s="4"/>
      <c r="J1" s="5"/>
      <c r="K1" s="363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4.25" customHeight="1" spans="1:28">
      <c r="A2" s="32"/>
      <c r="B2" s="114" t="s">
        <v>520</v>
      </c>
      <c r="C2" s="4"/>
      <c r="D2" s="4"/>
      <c r="E2" s="4"/>
      <c r="F2" s="4"/>
      <c r="G2" s="4"/>
      <c r="H2" s="4"/>
      <c r="I2" s="4"/>
      <c r="J2" s="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4.25" customHeight="1" spans="1:28">
      <c r="A3" s="21"/>
      <c r="B3" s="114" t="str">
        <f>'II IT'!C4</f>
        <v>End Semester Result Analysis OCT/NOV 2025</v>
      </c>
      <c r="C3" s="4"/>
      <c r="D3" s="4"/>
      <c r="E3" s="4"/>
      <c r="F3" s="4"/>
      <c r="G3" s="4"/>
      <c r="H3" s="4"/>
      <c r="I3" s="4"/>
      <c r="J3" s="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5.75" customHeight="1" spans="1:28">
      <c r="A4" s="776" t="s">
        <v>521</v>
      </c>
      <c r="B4" s="4"/>
      <c r="C4" s="4"/>
      <c r="D4" s="4"/>
      <c r="E4" s="4"/>
      <c r="F4" s="4"/>
      <c r="G4" s="4"/>
      <c r="H4" s="4"/>
      <c r="I4" s="4"/>
      <c r="J4" s="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4.25" customHeight="1" spans="1:28">
      <c r="A5" s="365" t="s">
        <v>522</v>
      </c>
      <c r="B5" s="365" t="str">
        <f>'II IT'!G7</f>
        <v>EES</v>
      </c>
      <c r="C5" s="365" t="str">
        <f>'II IT'!H7</f>
        <v>CA</v>
      </c>
      <c r="D5" s="365" t="str">
        <f>'II IT'!I7</f>
        <v>OS</v>
      </c>
      <c r="E5" s="365" t="str">
        <f>'II IT'!J7</f>
        <v>DAA</v>
      </c>
      <c r="F5" s="365" t="str">
        <f>'II IT'!K7</f>
        <v>AIML</v>
      </c>
      <c r="G5" s="365" t="str">
        <f>'II IT'!L7</f>
        <v>PYTHON</v>
      </c>
      <c r="H5" s="365" t="str">
        <f>'II IT'!M7</f>
        <v>CCP</v>
      </c>
      <c r="I5" s="365" t="str">
        <f>'II IT'!N7</f>
        <v>DM</v>
      </c>
      <c r="J5" s="365" t="s">
        <v>523</v>
      </c>
      <c r="K5" s="36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1.75" customHeight="1" spans="1:28">
      <c r="A6" s="42" t="s">
        <v>524</v>
      </c>
      <c r="B6" s="367">
        <f>'II IT'!G213</f>
        <v>193</v>
      </c>
      <c r="C6" s="367">
        <f>'II IT'!H213</f>
        <v>192</v>
      </c>
      <c r="D6" s="367">
        <f>'II IT'!I213</f>
        <v>191</v>
      </c>
      <c r="E6" s="367">
        <f>'II IT'!J213</f>
        <v>192</v>
      </c>
      <c r="F6" s="367">
        <f>'II IT'!K213</f>
        <v>191</v>
      </c>
      <c r="G6" s="367">
        <f>'II IT'!L213</f>
        <v>191</v>
      </c>
      <c r="H6" s="367">
        <f>'II IT'!M213</f>
        <v>193</v>
      </c>
      <c r="I6" s="367">
        <f>'II IT'!N213</f>
        <v>192</v>
      </c>
      <c r="J6" s="368">
        <f>'II IT'!O209</f>
        <v>194</v>
      </c>
      <c r="K6" s="36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1.75" customHeight="1" spans="1:28">
      <c r="A7" s="42" t="s">
        <v>464</v>
      </c>
      <c r="B7" s="367">
        <f>'II IT'!G212</f>
        <v>192</v>
      </c>
      <c r="C7" s="367">
        <f>'II IT'!H212</f>
        <v>192</v>
      </c>
      <c r="D7" s="367">
        <f>'II IT'!I212</f>
        <v>190</v>
      </c>
      <c r="E7" s="367">
        <f>'II IT'!J212</f>
        <v>187</v>
      </c>
      <c r="F7" s="367">
        <f>'II IT'!K212</f>
        <v>188</v>
      </c>
      <c r="G7" s="367">
        <f>'II IT'!L212</f>
        <v>190</v>
      </c>
      <c r="H7" s="367">
        <f>'II IT'!M212</f>
        <v>192</v>
      </c>
      <c r="I7" s="367">
        <f>'II IT'!N212</f>
        <v>179</v>
      </c>
      <c r="J7" s="368">
        <v>188</v>
      </c>
      <c r="K7" s="36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1.75" customHeight="1" spans="1:28">
      <c r="A8" s="42" t="s">
        <v>525</v>
      </c>
      <c r="B8" s="370">
        <f>'II IT'!G214</f>
        <v>98.9690721649485</v>
      </c>
      <c r="C8" s="370">
        <f>'II IT'!H214</f>
        <v>98.9690721649485</v>
      </c>
      <c r="D8" s="370">
        <f>'II IT'!I214</f>
        <v>97.9381443298969</v>
      </c>
      <c r="E8" s="370">
        <f>'II IT'!J214</f>
        <v>96.3917525773196</v>
      </c>
      <c r="F8" s="370">
        <f>'II IT'!K214</f>
        <v>96.9072164948454</v>
      </c>
      <c r="G8" s="370">
        <f>'II IT'!L214</f>
        <v>97.9381443298969</v>
      </c>
      <c r="H8" s="370">
        <f>'II IT'!M214</f>
        <v>98.9690721649485</v>
      </c>
      <c r="I8" s="370">
        <f>'II IT'!N214</f>
        <v>92.2680412371134</v>
      </c>
      <c r="J8" s="371">
        <f>J7/J6</f>
        <v>0.969072164948454</v>
      </c>
      <c r="K8" s="36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1.75" customHeight="1" spans="1:28">
      <c r="A9" s="42" t="s">
        <v>513</v>
      </c>
      <c r="B9" s="372">
        <f>'II IT'!G203</f>
        <v>1</v>
      </c>
      <c r="C9" s="372">
        <f>'II IT'!H203</f>
        <v>0</v>
      </c>
      <c r="D9" s="372">
        <f>'II IT'!I203</f>
        <v>1</v>
      </c>
      <c r="E9" s="372">
        <f>'II IT'!J203</f>
        <v>5</v>
      </c>
      <c r="F9" s="372">
        <f>'II IT'!K203</f>
        <v>3</v>
      </c>
      <c r="G9" s="372">
        <f>'II IT'!L203</f>
        <v>1</v>
      </c>
      <c r="H9" s="372">
        <f>'II IT'!M203</f>
        <v>1</v>
      </c>
      <c r="I9" s="372">
        <f>'II IT'!N203</f>
        <v>13</v>
      </c>
      <c r="J9" s="368">
        <v>25</v>
      </c>
      <c r="K9" s="36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1.75" customHeight="1" spans="1:28">
      <c r="A10" s="42" t="s">
        <v>526</v>
      </c>
      <c r="B10" s="370">
        <f t="shared" ref="B10:I10" si="0">100-B8</f>
        <v>1.03092783505154</v>
      </c>
      <c r="C10" s="370">
        <f t="shared" si="0"/>
        <v>1.03092783505154</v>
      </c>
      <c r="D10" s="370">
        <f t="shared" si="0"/>
        <v>2.0618556701031</v>
      </c>
      <c r="E10" s="370">
        <f t="shared" si="0"/>
        <v>3.60824742268041</v>
      </c>
      <c r="F10" s="370">
        <f t="shared" si="0"/>
        <v>3.09278350515464</v>
      </c>
      <c r="G10" s="370">
        <f t="shared" si="0"/>
        <v>2.0618556701031</v>
      </c>
      <c r="H10" s="370">
        <f t="shared" si="0"/>
        <v>1.03092783505154</v>
      </c>
      <c r="I10" s="370">
        <f t="shared" si="0"/>
        <v>7.73195876288659</v>
      </c>
      <c r="J10" s="371">
        <f>J9/J6</f>
        <v>0.128865979381443</v>
      </c>
      <c r="K10" s="36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33" customHeight="1" spans="1:28">
      <c r="A11" s="528" t="s">
        <v>527</v>
      </c>
      <c r="B11" s="550" t="str">
        <f>'II IT'!G217</f>
        <v>Class Advisor</v>
      </c>
      <c r="C11" s="550" t="str">
        <f>'II IT'!H217</f>
        <v>Dr.D.Rosy/Ms.Tharabai</v>
      </c>
      <c r="D11" s="550" t="str">
        <f>'II IT'!I217</f>
        <v>Ms.S.Suganya/Mr.S.Kumaragurubaran</v>
      </c>
      <c r="E11" s="550" t="str">
        <f>'II IT'!J217</f>
        <v>Mr.S.Jawagar/Mr.A.Anbumani</v>
      </c>
      <c r="F11" s="550" t="str">
        <f>'II IT'!K217</f>
        <v>Mr.A.Marimuthu/Dr.S.K.Muthusundar</v>
      </c>
      <c r="G11" s="550" t="str">
        <f>'II IT'!L217</f>
        <v>Ms.D.Lita/Mr.Sumit</v>
      </c>
      <c r="H11" s="550" t="str">
        <f>'II IT'!M217</f>
        <v>Class Advisor</v>
      </c>
      <c r="I11" s="550" t="str">
        <f>'II IT'!N217</f>
        <v>Dr.Ramar</v>
      </c>
      <c r="J11" s="551"/>
      <c r="K11" s="36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4.25" customHeight="1" spans="1:28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4.25" customHeight="1" spans="1:2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4.25" customHeight="1" spans="1:28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4.25" customHeight="1" spans="1:28">
      <c r="A15" s="373" t="s">
        <v>528</v>
      </c>
      <c r="D15" s="373" t="s">
        <v>497</v>
      </c>
      <c r="E15" s="7"/>
      <c r="F15" s="7"/>
      <c r="G15" s="373" t="s">
        <v>529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4.25" customHeight="1" spans="1:2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4.25" customHeight="1" spans="1:2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4.25" customHeight="1" spans="1:2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4.25" customHeight="1" spans="1:2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4.25" customHeight="1" spans="1:2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4.25" customHeight="1" spans="1:28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4.25" customHeight="1" spans="1:28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4.25" customHeight="1" spans="1:28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4.25" customHeight="1" spans="1:28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4.25" customHeight="1" spans="1:28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4.25" customHeight="1" spans="1:28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4.25" customHeight="1" spans="1:28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4.25" customHeight="1" spans="1: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4.25" customHeight="1" spans="1:28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4.25" customHeight="1" spans="1:2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4.25" customHeight="1" spans="1:28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4.25" customHeight="1" spans="1:28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4.25" customHeight="1" spans="1:28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4.25" customHeight="1" spans="1:28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4.25" customHeight="1" spans="1:2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4.25" customHeight="1" spans="1:2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4.25" customHeight="1" spans="1:2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4.25" customHeight="1" spans="1:2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4.25" customHeight="1" spans="1:28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4.25" customHeight="1" spans="1:28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4.25" customHeight="1" spans="1:28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4.25" customHeight="1" spans="1:28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4.25" customHeight="1" spans="1:28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4.25" customHeight="1" spans="1:28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4.25" customHeight="1" spans="1:28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4.25" customHeight="1" spans="1:28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4.25" customHeight="1" spans="1:28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4.25" customHeight="1" spans="1:2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4.25" customHeight="1" spans="1:28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4.25" customHeight="1" spans="1:2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4.25" customHeight="1" spans="1:28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4.25" customHeight="1" spans="1:28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4.25" customHeight="1" spans="1:2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4.25" customHeight="1" spans="1:2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4.25" customHeight="1" spans="1:2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4.25" customHeight="1" spans="1:2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4.25" customHeight="1" spans="1:28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4.25" customHeight="1" spans="1:2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4.25" customHeight="1" spans="1:2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4.25" customHeight="1" spans="1:2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4.25" customHeight="1" spans="1:2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4.25" customHeight="1" spans="1:2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4.25" customHeight="1" spans="1:2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4.25" customHeight="1" spans="1:2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4.25" customHeight="1" spans="1:2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4.25" customHeight="1" spans="1:2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4.25" customHeight="1" spans="1:2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4.25" customHeight="1" spans="1:2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4.25" customHeight="1" spans="1:2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4.25" customHeight="1" spans="1:2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4.25" customHeight="1" spans="1:2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4.25" customHeight="1" spans="1:2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4.25" customHeight="1" spans="1:2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4.25" customHeight="1" spans="1:2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4.25" customHeight="1" spans="1:2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4.25" customHeight="1" spans="1:2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4.25" customHeight="1" spans="1:2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4.25" customHeight="1" spans="1:2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4.25" customHeight="1" spans="1:2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4.25" customHeight="1" spans="1:2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4.25" customHeight="1" spans="1:2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4.25" customHeight="1" spans="1:2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4.25" customHeight="1" spans="1:2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4.25" customHeight="1" spans="1:28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4.25" customHeight="1" spans="1:28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4.25" customHeight="1" spans="1:28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4.25" customHeight="1" spans="1:28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4.25" customHeight="1" spans="1:2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4.25" customHeight="1" spans="1:28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4.25" customHeight="1" spans="1:28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4.25" customHeight="1" spans="1:28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4.25" customHeight="1" spans="1:28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4.25" customHeight="1" spans="1:28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4.25" customHeight="1" spans="1:28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4.25" customHeight="1" spans="1:28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4.25" customHeight="1" spans="1:28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4.25" customHeight="1" spans="1:28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4.25" customHeight="1" spans="1:2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4.25" customHeight="1" spans="1:28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4.25" customHeight="1" spans="1:28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4.25" customHeight="1" spans="1:28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4.25" customHeight="1" spans="1:28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4.25" customHeight="1" spans="1:28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4.25" customHeight="1" spans="1:28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4.25" customHeight="1" spans="1:28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4.25" customHeight="1" spans="1:28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4.25" customHeight="1" spans="1:28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4.25" customHeight="1" spans="1:2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4.25" customHeight="1" spans="1:28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4.25" customHeight="1" spans="1:28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4.25" customHeight="1" spans="1:28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4.25" customHeight="1" spans="1:28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4.25" customHeight="1" spans="1:28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4.25" customHeight="1" spans="1:28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4.25" customHeight="1" spans="1:28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4.25" customHeight="1" spans="1:28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4.25" customHeight="1" spans="1:28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4.25" customHeight="1" spans="1:2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4.25" customHeight="1" spans="1:28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4.25" customHeight="1" spans="1:28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4.25" customHeight="1" spans="1:28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4.25" customHeight="1" spans="1:2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4.25" customHeight="1" spans="1:2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4.25" customHeight="1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4.25" customHeight="1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4.25" customHeight="1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4.25" customHeight="1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4.25" customHeight="1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4.25" customHeight="1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4.25" customHeight="1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4.25" customHeight="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4.25" customHeight="1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4.25" customHeight="1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4.25" customHeight="1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4.25" customHeight="1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4.25" customHeight="1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4.25" customHeight="1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4.25" customHeight="1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4.25" customHeight="1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4.25" customHeight="1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4.25" customHeight="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4.25" customHeight="1" spans="1:28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4.25" customHeight="1" spans="1:28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4.25" customHeight="1" spans="1:28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4.25" customHeight="1" spans="1:28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4.25" customHeight="1" spans="1:28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4.25" customHeight="1" spans="1:28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4.25" customHeight="1" spans="1:2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4.25" customHeight="1" spans="1:28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4.25" customHeight="1" spans="1:28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4.25" customHeight="1" spans="1:28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4.25" customHeight="1" spans="1:28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4.25" customHeight="1" spans="1:28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4.25" customHeight="1" spans="1:28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4.25" customHeight="1" spans="1:28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4.25" customHeight="1" spans="1:28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4.25" customHeight="1" spans="1:28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4.25" customHeight="1" spans="1:2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4.25" customHeight="1" spans="1:28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4.25" customHeight="1" spans="1:28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4.25" customHeight="1" spans="1:28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4.25" customHeight="1" spans="1:28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4.25" customHeight="1" spans="1:28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4.25" customHeight="1" spans="1:28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4.25" customHeight="1" spans="1:28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4.25" customHeight="1" spans="1:28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4.25" customHeight="1" spans="1:28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4.25" customHeight="1" spans="1:2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4.25" customHeight="1" spans="1:28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4.25" customHeight="1" spans="1:28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4.25" customHeight="1" spans="1:28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4.25" customHeight="1" spans="1:28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4.25" customHeight="1" spans="1:28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4.25" customHeight="1" spans="1:28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4.25" customHeight="1" spans="1:28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4.25" customHeight="1" spans="1:28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4.25" customHeight="1" spans="1:28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4.25" customHeight="1" spans="1:2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4.25" customHeight="1" spans="1:28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4.25" customHeight="1" spans="1:28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4.25" customHeight="1" spans="1:28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4.25" customHeight="1" spans="1:28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4.25" customHeight="1" spans="1:28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4.25" customHeight="1" spans="1:28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4.25" customHeight="1" spans="1:28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4.25" customHeight="1" spans="1:28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4.25" customHeight="1" spans="1:28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4.25" customHeight="1" spans="1:2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4.25" customHeight="1" spans="1:28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4.25" customHeight="1" spans="1:28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4.25" customHeight="1" spans="1:28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4.25" customHeight="1" spans="1:28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4.25" customHeight="1" spans="1:28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4.25" customHeight="1" spans="1:28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4.25" customHeight="1" spans="1:28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4.25" customHeight="1" spans="1:28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4.25" customHeight="1" spans="1:28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4.25" customHeight="1" spans="1:2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4.25" customHeight="1" spans="1:28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4.25" customHeight="1" spans="1:28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4.25" customHeight="1" spans="1:28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4.25" customHeight="1" spans="1:28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4.25" customHeight="1" spans="1:28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4.25" customHeight="1" spans="1:28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4.25" customHeight="1" spans="1:28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4.25" customHeight="1" spans="1:28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4.25" customHeight="1" spans="1:28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4.25" customHeight="1" spans="1:2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4.25" customHeight="1" spans="1:28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4.25" customHeight="1" spans="1:28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4.25" customHeight="1" spans="1:28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 spans="1:28">
      <c r="H212" s="374"/>
      <c r="I212" s="374"/>
    </row>
    <row r="213" ht="15.75" customHeight="1" spans="1:28">
      <c r="H213" s="374"/>
      <c r="I213" s="374"/>
    </row>
    <row r="214" ht="15.75" customHeight="1" spans="1:28">
      <c r="H214" s="374"/>
      <c r="I214" s="374"/>
    </row>
    <row r="215" ht="15.75" customHeight="1" spans="1:28">
      <c r="H215" s="374"/>
      <c r="I215" s="374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7">
    <mergeCell ref="B1:J1"/>
    <mergeCell ref="B2:J2"/>
    <mergeCell ref="B3:J3"/>
    <mergeCell ref="A4:J4"/>
    <mergeCell ref="A15:B15"/>
    <mergeCell ref="G15:J15"/>
    <mergeCell ref="A1:A3"/>
  </mergeCells>
  <pageMargins left="0.7" right="0.7" top="0.75" bottom="0.75" header="0" footer="0"/>
  <pageSetup paperSize="1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1"/>
  <sheetViews>
    <sheetView workbookViewId="0">
      <selection activeCell="AB9" sqref="AB9"/>
    </sheetView>
  </sheetViews>
  <sheetFormatPr defaultColWidth="14.4166666666667" defaultRowHeight="15" customHeight="1"/>
  <cols>
    <col min="1" max="1" width="5" style="44" customWidth="1"/>
    <col min="2" max="2" width="8.33333333333333" style="44" customWidth="1"/>
    <col min="3" max="3" width="10.5833333333333" style="44" customWidth="1"/>
    <col min="4" max="4" width="16.9166666666667" style="44" customWidth="1"/>
    <col min="5" max="5" width="4.66666666666667" style="44" customWidth="1"/>
    <col min="6" max="6" width="5.33333333333333" style="44" customWidth="1"/>
    <col min="7" max="7" width="7.33333333333333" style="44" customWidth="1"/>
    <col min="8" max="19" width="3.66666666666667" style="44" customWidth="1"/>
    <col min="20" max="20" width="6.33333333333333" style="44" customWidth="1"/>
    <col min="21" max="21" width="5.33333333333333" style="44" customWidth="1"/>
    <col min="22" max="22" width="8.33333333333333" style="44" customWidth="1"/>
    <col min="23" max="26" width="8" style="44" customWidth="1"/>
    <col min="27" max="16384" width="14.4166666666667" style="44"/>
  </cols>
  <sheetData>
    <row r="1" ht="19.5" customHeight="1" spans="1:26">
      <c r="A1" s="719"/>
      <c r="B1" s="2"/>
      <c r="C1" s="114" t="s">
        <v>530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5"/>
      <c r="W1" s="653"/>
      <c r="X1" s="653"/>
      <c r="Y1" s="653"/>
      <c r="Z1" s="653"/>
    </row>
    <row r="2" ht="20.25" customHeight="1" spans="1:26">
      <c r="A2" s="8"/>
      <c r="B2" s="9"/>
      <c r="C2" s="114" t="s">
        <v>520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5"/>
      <c r="W2" s="653"/>
      <c r="X2" s="653"/>
      <c r="Y2" s="653"/>
      <c r="Z2" s="653"/>
    </row>
    <row r="3" ht="21" customHeight="1" spans="1:26">
      <c r="A3" s="11"/>
      <c r="B3" s="12"/>
      <c r="C3" s="720" t="str">
        <f>'II IT'!C4</f>
        <v>End Semester Result Analysis OCT/NOV 2025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5"/>
      <c r="W3" s="653"/>
      <c r="X3" s="653"/>
      <c r="Y3" s="653"/>
      <c r="Z3" s="653"/>
    </row>
    <row r="4" ht="21.75" customHeight="1" spans="1:26">
      <c r="A4" s="721" t="s">
        <v>531</v>
      </c>
      <c r="B4" s="2"/>
      <c r="C4" s="722" t="s">
        <v>532</v>
      </c>
      <c r="D4" s="4"/>
      <c r="E4" s="4"/>
      <c r="F4" s="4"/>
      <c r="G4" s="4"/>
      <c r="H4" s="4"/>
      <c r="I4" s="5"/>
      <c r="J4" s="722" t="s">
        <v>533</v>
      </c>
      <c r="K4" s="4"/>
      <c r="L4" s="4"/>
      <c r="M4" s="4"/>
      <c r="N4" s="4"/>
      <c r="O4" s="4"/>
      <c r="P4" s="4"/>
      <c r="Q4" s="4"/>
      <c r="R4" s="4"/>
      <c r="S4" s="5"/>
      <c r="T4" s="723" t="s">
        <v>534</v>
      </c>
      <c r="U4" s="73"/>
      <c r="V4" s="2"/>
      <c r="W4" s="724"/>
      <c r="X4" s="724"/>
      <c r="Y4" s="724"/>
      <c r="Z4" s="724"/>
    </row>
    <row r="5" ht="31.5" customHeight="1" spans="1:26">
      <c r="A5" s="11"/>
      <c r="B5" s="12"/>
      <c r="C5" s="725" t="s">
        <v>535</v>
      </c>
      <c r="D5" s="725" t="s">
        <v>464</v>
      </c>
      <c r="E5" s="722" t="s">
        <v>525</v>
      </c>
      <c r="F5" s="5"/>
      <c r="G5" s="725" t="s">
        <v>536</v>
      </c>
      <c r="H5" s="722" t="s">
        <v>526</v>
      </c>
      <c r="I5" s="5"/>
      <c r="J5" s="722" t="s">
        <v>537</v>
      </c>
      <c r="K5" s="5"/>
      <c r="L5" s="722" t="s">
        <v>538</v>
      </c>
      <c r="M5" s="5"/>
      <c r="N5" s="722" t="s">
        <v>525</v>
      </c>
      <c r="O5" s="5"/>
      <c r="P5" s="722" t="s">
        <v>513</v>
      </c>
      <c r="Q5" s="5"/>
      <c r="R5" s="722" t="s">
        <v>526</v>
      </c>
      <c r="S5" s="5"/>
      <c r="T5" s="8"/>
      <c r="V5" s="9"/>
      <c r="W5" s="724"/>
      <c r="X5" s="724"/>
      <c r="Y5" s="724"/>
      <c r="Z5" s="724"/>
    </row>
    <row r="6" ht="21.75" customHeight="1" spans="1:26">
      <c r="A6" s="726" t="s">
        <v>539</v>
      </c>
      <c r="B6" s="5"/>
      <c r="C6" s="727">
        <v>194</v>
      </c>
      <c r="D6" s="727">
        <v>188</v>
      </c>
      <c r="E6" s="728">
        <f>D6/C6</f>
        <v>0.969072164948454</v>
      </c>
      <c r="F6" s="5"/>
      <c r="G6" s="727">
        <v>0</v>
      </c>
      <c r="H6" s="728">
        <f>G6/D6</f>
        <v>0</v>
      </c>
      <c r="I6" s="5"/>
      <c r="J6" s="729">
        <v>959</v>
      </c>
      <c r="K6" s="5"/>
      <c r="L6" s="729">
        <v>949</v>
      </c>
      <c r="M6" s="5"/>
      <c r="N6" s="728">
        <v>0.99</v>
      </c>
      <c r="O6" s="5"/>
      <c r="P6" s="729">
        <v>6</v>
      </c>
      <c r="Q6" s="5"/>
      <c r="R6" s="730">
        <f>P6/J6</f>
        <v>0.00625651720542232</v>
      </c>
      <c r="S6" s="5"/>
      <c r="T6" s="723" t="s">
        <v>540</v>
      </c>
      <c r="U6" s="2"/>
      <c r="V6" s="731">
        <f>E9</f>
        <v>0.747058823529412</v>
      </c>
      <c r="W6" s="724"/>
      <c r="X6" s="724"/>
      <c r="Y6" s="724"/>
      <c r="Z6" s="732"/>
    </row>
    <row r="7" ht="21.75" customHeight="1" spans="1:26">
      <c r="A7" s="726" t="s">
        <v>541</v>
      </c>
      <c r="B7" s="5"/>
      <c r="C7" s="727">
        <v>193</v>
      </c>
      <c r="D7" s="727">
        <v>193</v>
      </c>
      <c r="E7" s="728">
        <f t="shared" ref="E7:E9" si="0">D7/C7</f>
        <v>1</v>
      </c>
      <c r="F7" s="5"/>
      <c r="G7" s="727">
        <f t="shared" ref="G7:G9" si="1">C7-D7</f>
        <v>0</v>
      </c>
      <c r="H7" s="728">
        <f t="shared" ref="H7:H9" si="2">G7/C7</f>
        <v>0</v>
      </c>
      <c r="I7" s="5"/>
      <c r="J7" s="729">
        <f>'II IT'!Q213</f>
        <v>959</v>
      </c>
      <c r="K7" s="5"/>
      <c r="L7" s="729">
        <f>'II IT'!Q212</f>
        <v>949</v>
      </c>
      <c r="M7" s="5"/>
      <c r="N7" s="728">
        <f t="shared" ref="N7:N9" si="3">L7/J7</f>
        <v>0.989572471324296</v>
      </c>
      <c r="O7" s="5"/>
      <c r="P7" s="729">
        <f t="shared" ref="P7:P9" si="4">J7-L7</f>
        <v>10</v>
      </c>
      <c r="Q7" s="5"/>
      <c r="R7" s="730">
        <f t="shared" ref="R7:R9" si="5">P7/J7</f>
        <v>0.0104275286757039</v>
      </c>
      <c r="S7" s="5"/>
      <c r="T7" s="11"/>
      <c r="U7" s="12"/>
      <c r="V7" s="12"/>
      <c r="W7" s="724"/>
      <c r="X7" s="724"/>
      <c r="Y7" s="724"/>
      <c r="Z7" s="724"/>
    </row>
    <row r="8" ht="21.75" customHeight="1" spans="1:26">
      <c r="A8" s="733" t="s">
        <v>542</v>
      </c>
      <c r="B8" s="5"/>
      <c r="C8" s="727">
        <v>123</v>
      </c>
      <c r="D8" s="727"/>
      <c r="E8" s="728"/>
      <c r="F8" s="5"/>
      <c r="G8" s="727"/>
      <c r="H8" s="728"/>
      <c r="I8" s="5"/>
      <c r="J8" s="729"/>
      <c r="K8" s="5"/>
      <c r="L8" s="729"/>
      <c r="M8" s="5"/>
      <c r="N8" s="728"/>
      <c r="O8" s="5"/>
      <c r="P8" s="729"/>
      <c r="Q8" s="5"/>
      <c r="R8" s="730"/>
      <c r="S8" s="5"/>
      <c r="T8" s="723" t="s">
        <v>543</v>
      </c>
      <c r="U8" s="2"/>
      <c r="V8" s="734">
        <f>N9</f>
        <v>0.989572471324296</v>
      </c>
      <c r="W8" s="724"/>
      <c r="X8" s="724"/>
      <c r="Y8" s="724"/>
      <c r="Z8" s="724"/>
    </row>
    <row r="9" ht="21.75" customHeight="1" spans="1:26">
      <c r="A9" s="726" t="s">
        <v>544</v>
      </c>
      <c r="B9" s="5"/>
      <c r="C9" s="727">
        <f>SUM(C6:C8)</f>
        <v>510</v>
      </c>
      <c r="D9" s="727">
        <f>SUM(D6:D8)</f>
        <v>381</v>
      </c>
      <c r="E9" s="728">
        <f t="shared" si="0"/>
        <v>0.747058823529412</v>
      </c>
      <c r="F9" s="5"/>
      <c r="G9" s="727">
        <f t="shared" si="1"/>
        <v>129</v>
      </c>
      <c r="H9" s="728">
        <f t="shared" si="2"/>
        <v>0.252941176470588</v>
      </c>
      <c r="I9" s="5"/>
      <c r="J9" s="729">
        <f>SUM(J6:K8)</f>
        <v>1918</v>
      </c>
      <c r="K9" s="5"/>
      <c r="L9" s="729">
        <f>SUM(L6:M8)</f>
        <v>1898</v>
      </c>
      <c r="M9" s="5"/>
      <c r="N9" s="728">
        <f t="shared" si="3"/>
        <v>0.989572471324296</v>
      </c>
      <c r="O9" s="5"/>
      <c r="P9" s="729">
        <f t="shared" si="4"/>
        <v>20</v>
      </c>
      <c r="Q9" s="5"/>
      <c r="R9" s="730">
        <f t="shared" si="5"/>
        <v>0.0104275286757039</v>
      </c>
      <c r="S9" s="5"/>
      <c r="T9" s="11"/>
      <c r="U9" s="12"/>
      <c r="V9" s="21"/>
      <c r="W9" s="724"/>
      <c r="X9" s="724"/>
      <c r="Y9" s="724"/>
      <c r="Z9" s="724"/>
    </row>
    <row r="10" ht="14.25" customHeight="1" spans="1:26">
      <c r="A10" s="735" t="s">
        <v>521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5"/>
      <c r="V10" s="736"/>
      <c r="W10" s="724"/>
      <c r="X10" s="724"/>
      <c r="Y10" s="724"/>
      <c r="Z10" s="724"/>
    </row>
    <row r="11" ht="36.75" customHeight="1" spans="1:26">
      <c r="A11" s="737" t="s">
        <v>545</v>
      </c>
      <c r="B11" s="738" t="s">
        <v>546</v>
      </c>
      <c r="C11" s="737" t="s">
        <v>522</v>
      </c>
      <c r="D11" s="737" t="s">
        <v>527</v>
      </c>
      <c r="E11" s="739" t="s">
        <v>547</v>
      </c>
      <c r="F11" s="4"/>
      <c r="G11" s="5"/>
      <c r="H11" s="740" t="s">
        <v>548</v>
      </c>
      <c r="I11" s="741"/>
      <c r="J11" s="740" t="s">
        <v>549</v>
      </c>
      <c r="K11" s="741"/>
      <c r="L11" s="740" t="s">
        <v>550</v>
      </c>
      <c r="M11" s="741"/>
      <c r="N11" s="740" t="s">
        <v>551</v>
      </c>
      <c r="O11" s="741"/>
      <c r="P11" s="740" t="s">
        <v>552</v>
      </c>
      <c r="Q11" s="741"/>
      <c r="R11" s="740" t="s">
        <v>553</v>
      </c>
      <c r="S11" s="741"/>
      <c r="T11" s="737" t="s">
        <v>77</v>
      </c>
      <c r="U11" s="737" t="s">
        <v>515</v>
      </c>
      <c r="V11" s="742" t="s">
        <v>554</v>
      </c>
      <c r="W11" s="724"/>
      <c r="X11" s="724"/>
      <c r="Y11" s="724"/>
      <c r="Z11" s="724"/>
    </row>
    <row r="12" ht="24" customHeight="1" spans="1:26">
      <c r="A12" s="21"/>
      <c r="B12" s="21"/>
      <c r="C12" s="21"/>
      <c r="D12" s="21"/>
      <c r="E12" s="743" t="s">
        <v>555</v>
      </c>
      <c r="F12" s="744" t="s">
        <v>464</v>
      </c>
      <c r="G12" s="745" t="s">
        <v>525</v>
      </c>
      <c r="H12" s="746"/>
      <c r="I12" s="747"/>
      <c r="J12" s="746"/>
      <c r="K12" s="747"/>
      <c r="L12" s="746"/>
      <c r="M12" s="747"/>
      <c r="N12" s="746"/>
      <c r="O12" s="747"/>
      <c r="P12" s="746"/>
      <c r="Q12" s="747"/>
      <c r="R12" s="746"/>
      <c r="S12" s="747"/>
      <c r="T12" s="21"/>
      <c r="U12" s="21"/>
      <c r="V12" s="21"/>
      <c r="W12" s="724"/>
      <c r="X12" s="724"/>
      <c r="Y12" s="724"/>
      <c r="Z12" s="724"/>
    </row>
    <row r="13" ht="17.25" customHeight="1" spans="1:26">
      <c r="A13" s="748">
        <v>1</v>
      </c>
      <c r="B13" s="749" t="str">
        <f>'II IT'!G6</f>
        <v>ES4301</v>
      </c>
      <c r="C13" s="749" t="str">
        <f>'II IT'!G7</f>
        <v>EES</v>
      </c>
      <c r="D13" s="750" t="str">
        <f>'II IT'!G217</f>
        <v>Class Advisor</v>
      </c>
      <c r="E13" s="751">
        <f>'II IT'!G213</f>
        <v>193</v>
      </c>
      <c r="F13" s="367">
        <f>'II IT'!G213</f>
        <v>193</v>
      </c>
      <c r="G13" s="367">
        <f>'II IT'!G214</f>
        <v>98.9690721649485</v>
      </c>
      <c r="H13" s="752">
        <f>'II IT'!G204</f>
        <v>187</v>
      </c>
      <c r="I13" s="753"/>
      <c r="J13" s="754">
        <f>'II IT'!G205</f>
        <v>0</v>
      </c>
      <c r="K13" s="755"/>
      <c r="L13" s="754">
        <f>'II IT'!G206</f>
        <v>0</v>
      </c>
      <c r="M13" s="755"/>
      <c r="N13" s="754">
        <f>'II IT'!G207</f>
        <v>0</v>
      </c>
      <c r="O13" s="755"/>
      <c r="P13" s="754">
        <f>'II IT'!G208</f>
        <v>0</v>
      </c>
      <c r="Q13" s="755"/>
      <c r="R13" s="756">
        <f>'II IT'!G210</f>
        <v>0</v>
      </c>
      <c r="S13" s="751"/>
      <c r="T13" s="757">
        <v>0</v>
      </c>
      <c r="U13" s="757">
        <f>'II IT'!G203</f>
        <v>1</v>
      </c>
      <c r="V13" s="757">
        <f t="shared" ref="V13:V20" si="6">U13+T13</f>
        <v>1</v>
      </c>
      <c r="W13" s="724"/>
      <c r="X13" s="724"/>
      <c r="Y13" s="724"/>
      <c r="Z13" s="724"/>
    </row>
    <row r="14" ht="34.75" customHeight="1" spans="1:26">
      <c r="A14" s="748">
        <v>2</v>
      </c>
      <c r="B14" s="758" t="str">
        <f>'II IT'!H6</f>
        <v>IT4301</v>
      </c>
      <c r="C14" s="758" t="str">
        <f>'II IT'!H7</f>
        <v>CA</v>
      </c>
      <c r="D14" s="759" t="str">
        <f>'II IT'!H217</f>
        <v>Dr.D.Rosy/Ms.Tharabai</v>
      </c>
      <c r="E14" s="751">
        <f>'II IT'!H213</f>
        <v>192</v>
      </c>
      <c r="F14" s="367">
        <f>'II IT'!H212</f>
        <v>192</v>
      </c>
      <c r="G14" s="367">
        <f>'II IT'!H214</f>
        <v>98.9690721649485</v>
      </c>
      <c r="H14" s="754">
        <f>'II IT'!H204</f>
        <v>4</v>
      </c>
      <c r="I14" s="755"/>
      <c r="J14" s="754">
        <f>'II IT'!H205</f>
        <v>17</v>
      </c>
      <c r="K14" s="755"/>
      <c r="L14" s="754">
        <f>'II IT'!H206</f>
        <v>98</v>
      </c>
      <c r="M14" s="755"/>
      <c r="N14" s="754">
        <f>'II IT'!H207</f>
        <v>37</v>
      </c>
      <c r="O14" s="755"/>
      <c r="P14" s="754">
        <f>'II IT'!H208</f>
        <v>24</v>
      </c>
      <c r="Q14" s="755"/>
      <c r="R14" s="756">
        <f>'II IT'!H210</f>
        <v>7</v>
      </c>
      <c r="S14" s="751"/>
      <c r="T14" s="757">
        <v>0</v>
      </c>
      <c r="U14" s="757">
        <f>'II IT'!H203</f>
        <v>0</v>
      </c>
      <c r="V14" s="757">
        <f t="shared" si="6"/>
        <v>0</v>
      </c>
      <c r="W14" s="724"/>
      <c r="X14" s="724"/>
      <c r="Y14" s="724"/>
      <c r="Z14" s="724"/>
    </row>
    <row r="15" ht="33.65" customHeight="1" spans="1:26">
      <c r="A15" s="748">
        <v>3</v>
      </c>
      <c r="B15" s="758" t="str">
        <f>'II IT'!I6</f>
        <v>IT4302</v>
      </c>
      <c r="C15" s="758" t="str">
        <f>'II IT'!I7</f>
        <v>OS</v>
      </c>
      <c r="D15" s="759" t="str">
        <f>'II IT'!I217</f>
        <v>Ms.S.Suganya/Mr.S.Kumaragurubaran</v>
      </c>
      <c r="E15" s="751">
        <f>'II IT'!I213</f>
        <v>191</v>
      </c>
      <c r="F15" s="367">
        <f>'II IT'!I212</f>
        <v>190</v>
      </c>
      <c r="G15" s="367">
        <f>'II IT'!I214</f>
        <v>97.9381443298969</v>
      </c>
      <c r="H15" s="754">
        <f>'II IT'!I204</f>
        <v>53</v>
      </c>
      <c r="I15" s="755"/>
      <c r="J15" s="754">
        <f>'II IT'!I205</f>
        <v>41</v>
      </c>
      <c r="K15" s="755"/>
      <c r="L15" s="754">
        <f>'II IT'!I206</f>
        <v>25</v>
      </c>
      <c r="M15" s="755"/>
      <c r="N15" s="754">
        <f>'II IT'!I207</f>
        <v>66</v>
      </c>
      <c r="O15" s="755"/>
      <c r="P15" s="754">
        <f>'II IT'!I208</f>
        <v>0</v>
      </c>
      <c r="Q15" s="755"/>
      <c r="R15" s="756">
        <f>'II IT'!I210</f>
        <v>0</v>
      </c>
      <c r="S15" s="751"/>
      <c r="T15" s="757">
        <v>0</v>
      </c>
      <c r="U15" s="757">
        <f>'II IT'!I203</f>
        <v>1</v>
      </c>
      <c r="V15" s="757">
        <f t="shared" si="6"/>
        <v>1</v>
      </c>
      <c r="W15" s="724"/>
      <c r="X15" s="724"/>
      <c r="Y15" s="724"/>
      <c r="Z15" s="724"/>
    </row>
    <row r="16" ht="39" customHeight="1" spans="1:26">
      <c r="A16" s="748">
        <v>4</v>
      </c>
      <c r="B16" s="758" t="str">
        <f>'II IT'!J6</f>
        <v>IT4303</v>
      </c>
      <c r="C16" s="758" t="str">
        <f>'II IT'!J7</f>
        <v>DAA</v>
      </c>
      <c r="D16" s="759" t="str">
        <f>'II IT'!J217</f>
        <v>Mr.S.Jawagar/Mr.A.Anbumani</v>
      </c>
      <c r="E16" s="751">
        <f>'II IT'!J213</f>
        <v>192</v>
      </c>
      <c r="F16" s="367">
        <f>'II IT'!J212</f>
        <v>187</v>
      </c>
      <c r="G16" s="367">
        <f>'II IT'!J214</f>
        <v>96.3917525773196</v>
      </c>
      <c r="H16" s="754">
        <f>'II IT'!J204</f>
        <v>54</v>
      </c>
      <c r="I16" s="755"/>
      <c r="J16" s="754">
        <f>'II IT'!J205</f>
        <v>116</v>
      </c>
      <c r="K16" s="755"/>
      <c r="L16" s="754">
        <f>'II IT'!J206</f>
        <v>12</v>
      </c>
      <c r="M16" s="755"/>
      <c r="N16" s="754">
        <f>'II IT'!J207</f>
        <v>0</v>
      </c>
      <c r="O16" s="755"/>
      <c r="P16" s="754">
        <f>'II IT'!J208</f>
        <v>0</v>
      </c>
      <c r="Q16" s="755"/>
      <c r="R16" s="756">
        <f>'II IT'!J210</f>
        <v>0</v>
      </c>
      <c r="S16" s="751"/>
      <c r="T16" s="757">
        <v>0</v>
      </c>
      <c r="U16" s="757">
        <f>'II IT'!J203</f>
        <v>5</v>
      </c>
      <c r="V16" s="757">
        <f t="shared" si="6"/>
        <v>5</v>
      </c>
      <c r="W16" s="724"/>
      <c r="X16" s="724"/>
      <c r="Y16" s="724"/>
      <c r="Z16" s="724"/>
    </row>
    <row r="17" ht="31.75" customHeight="1" spans="1:26">
      <c r="A17" s="748">
        <v>5</v>
      </c>
      <c r="B17" s="758" t="str">
        <f>'II IT'!K6</f>
        <v>IT4304</v>
      </c>
      <c r="C17" s="344" t="str">
        <f>'II IT'!K7</f>
        <v>AIML</v>
      </c>
      <c r="D17" s="759" t="str">
        <f>'II IT'!K217</f>
        <v>Mr.A.Marimuthu/Dr.S.K.Muthusundar</v>
      </c>
      <c r="E17" s="760">
        <f>'II IT'!K213</f>
        <v>191</v>
      </c>
      <c r="F17" s="367">
        <f>'II IT'!K212</f>
        <v>188</v>
      </c>
      <c r="G17" s="367">
        <f>'II IT'!K214</f>
        <v>96.9072164948454</v>
      </c>
      <c r="H17" s="761">
        <f>'II IT'!K204</f>
        <v>41</v>
      </c>
      <c r="I17" s="762"/>
      <c r="J17" s="752">
        <f>'II IT'!K205</f>
        <v>18</v>
      </c>
      <c r="K17" s="753"/>
      <c r="L17" s="752">
        <f>'II IT'!K206</f>
        <v>52</v>
      </c>
      <c r="M17" s="753"/>
      <c r="N17" s="752">
        <f>'II IT'!K207</f>
        <v>57</v>
      </c>
      <c r="O17" s="753"/>
      <c r="P17" s="752">
        <f>'II IT'!K208</f>
        <v>13</v>
      </c>
      <c r="Q17" s="753"/>
      <c r="R17" s="756">
        <f>'II IT'!K210</f>
        <v>2</v>
      </c>
      <c r="S17" s="751"/>
      <c r="T17" s="757">
        <v>0</v>
      </c>
      <c r="U17" s="757">
        <f>'II IT'!K203</f>
        <v>3</v>
      </c>
      <c r="V17" s="757">
        <f t="shared" si="6"/>
        <v>3</v>
      </c>
      <c r="W17" s="724"/>
      <c r="X17" s="724"/>
      <c r="Y17" s="724"/>
      <c r="Z17" s="724"/>
    </row>
    <row r="18" ht="14.25" customHeight="1" spans="1:26">
      <c r="A18" s="748">
        <v>6</v>
      </c>
      <c r="B18" s="758" t="str">
        <f>'II IT'!L6</f>
        <v>IT4305</v>
      </c>
      <c r="C18" s="344" t="str">
        <f>'II IT'!L7</f>
        <v>PYTHON</v>
      </c>
      <c r="D18" s="759" t="str">
        <f>'II IT'!L217</f>
        <v>Ms.D.Lita/Mr.Sumit</v>
      </c>
      <c r="E18" s="760">
        <f>'II IT'!L213</f>
        <v>191</v>
      </c>
      <c r="F18" s="367">
        <f>'II IT'!L212</f>
        <v>190</v>
      </c>
      <c r="G18" s="367">
        <f>'II IT'!L214</f>
        <v>97.9381443298969</v>
      </c>
      <c r="H18" s="761">
        <f>'II IT'!L204</f>
        <v>4</v>
      </c>
      <c r="I18" s="762"/>
      <c r="J18" s="752">
        <f>'II IT'!L205</f>
        <v>17</v>
      </c>
      <c r="K18" s="753"/>
      <c r="L18" s="752">
        <f>'II IT'!L206</f>
        <v>89</v>
      </c>
      <c r="M18" s="753"/>
      <c r="N18" s="752">
        <f>'II IT'!L207</f>
        <v>55</v>
      </c>
      <c r="O18" s="753"/>
      <c r="P18" s="752">
        <f>'II IT'!L208</f>
        <v>19</v>
      </c>
      <c r="Q18" s="753"/>
      <c r="R18" s="756">
        <f>'II IT'!L210</f>
        <v>1</v>
      </c>
      <c r="S18" s="751"/>
      <c r="T18" s="757">
        <v>0</v>
      </c>
      <c r="U18" s="757">
        <f>'II IT'!L203</f>
        <v>1</v>
      </c>
      <c r="V18" s="757">
        <f t="shared" si="6"/>
        <v>1</v>
      </c>
      <c r="W18" s="724"/>
      <c r="X18" s="724"/>
      <c r="Y18" s="724"/>
      <c r="Z18" s="724"/>
    </row>
    <row r="19" ht="14.25" customHeight="1" spans="1:26">
      <c r="A19" s="748">
        <v>7</v>
      </c>
      <c r="B19" s="763" t="str">
        <f>'II IT'!M6</f>
        <v>IT4306</v>
      </c>
      <c r="C19" s="763" t="str">
        <f>'II IT'!M7</f>
        <v>CCP</v>
      </c>
      <c r="D19" s="764" t="str">
        <f>'II IT'!M217</f>
        <v>Class Advisor</v>
      </c>
      <c r="E19" s="765">
        <f>'II IT'!M213</f>
        <v>193</v>
      </c>
      <c r="F19" s="765">
        <f>'II IT'!M212</f>
        <v>192</v>
      </c>
      <c r="G19" s="765">
        <f>'II IT'!M214</f>
        <v>98.9690721649485</v>
      </c>
      <c r="H19" s="766">
        <f>'II IT'!M204</f>
        <v>187</v>
      </c>
      <c r="I19" s="767"/>
      <c r="J19" s="766">
        <f>'II IT'!M205</f>
        <v>0</v>
      </c>
      <c r="K19" s="767"/>
      <c r="L19" s="766">
        <f>'II IT'!M206</f>
        <v>0</v>
      </c>
      <c r="M19" s="767"/>
      <c r="N19" s="766">
        <f>'II IT'!M207</f>
        <v>0</v>
      </c>
      <c r="O19" s="767"/>
      <c r="P19" s="766">
        <f>'II IT'!M208</f>
        <v>0</v>
      </c>
      <c r="Q19" s="767"/>
      <c r="R19" s="766">
        <f>'II IT'!M210</f>
        <v>0</v>
      </c>
      <c r="S19" s="767"/>
      <c r="T19" s="757">
        <v>0</v>
      </c>
      <c r="U19" s="765">
        <f>'II IT'!M203</f>
        <v>1</v>
      </c>
      <c r="V19" s="757">
        <f t="shared" si="6"/>
        <v>1</v>
      </c>
      <c r="W19" s="724"/>
      <c r="X19" s="724"/>
      <c r="Y19" s="724"/>
      <c r="Z19" s="724"/>
    </row>
    <row r="20" ht="14.25" customHeight="1" spans="1:26">
      <c r="A20" s="748">
        <v>8</v>
      </c>
      <c r="B20" s="768" t="str">
        <f>'II IT'!N6</f>
        <v>MA4302</v>
      </c>
      <c r="C20" s="768" t="str">
        <f>'II IT'!N7</f>
        <v>DM</v>
      </c>
      <c r="D20" s="769" t="str">
        <f>'II IT'!N217</f>
        <v>Dr.Ramar</v>
      </c>
      <c r="E20" s="770">
        <f>'II IT'!N213</f>
        <v>192</v>
      </c>
      <c r="F20" s="770">
        <f>'II IT'!N212</f>
        <v>179</v>
      </c>
      <c r="G20" s="770">
        <f>'II IT'!N214</f>
        <v>92.2680412371134</v>
      </c>
      <c r="H20" s="771">
        <f>'II IT'!N204</f>
        <v>0</v>
      </c>
      <c r="I20" s="772"/>
      <c r="J20" s="771">
        <f>'II IT'!N205</f>
        <v>4</v>
      </c>
      <c r="K20" s="772"/>
      <c r="L20" s="771">
        <f>'II IT'!N206</f>
        <v>38</v>
      </c>
      <c r="M20" s="772"/>
      <c r="N20" s="771">
        <f>'II IT'!N207</f>
        <v>116</v>
      </c>
      <c r="O20" s="772"/>
      <c r="P20" s="771">
        <f>'II IT'!N208</f>
        <v>0</v>
      </c>
      <c r="Q20" s="772"/>
      <c r="R20" s="771">
        <f>'II IT'!N210</f>
        <v>16</v>
      </c>
      <c r="S20" s="772"/>
      <c r="T20" s="757">
        <v>0</v>
      </c>
      <c r="U20" s="770">
        <f>'II IT'!N203</f>
        <v>13</v>
      </c>
      <c r="V20" s="757">
        <f t="shared" si="6"/>
        <v>13</v>
      </c>
      <c r="W20" s="724"/>
      <c r="X20" s="724"/>
      <c r="Y20" s="724"/>
      <c r="Z20" s="724"/>
    </row>
    <row r="21" ht="14.25" customHeight="1" spans="1:26">
      <c r="A21" s="773"/>
      <c r="W21" s="724"/>
      <c r="X21" s="724"/>
      <c r="Y21" s="724"/>
      <c r="Z21" s="724"/>
    </row>
    <row r="22" ht="14.25" customHeight="1" spans="1:26">
      <c r="A22" s="774"/>
      <c r="D22" s="773"/>
      <c r="I22" s="775"/>
      <c r="M22" s="773"/>
      <c r="R22" s="775"/>
      <c r="W22" s="724"/>
      <c r="X22" s="724"/>
      <c r="Y22" s="724"/>
      <c r="Z22" s="724"/>
    </row>
    <row r="23" ht="14.25" customHeight="1" spans="1:26">
      <c r="A23" s="774"/>
      <c r="D23" s="773"/>
      <c r="I23" s="775"/>
      <c r="M23" s="773"/>
      <c r="R23" s="775"/>
      <c r="W23" s="724"/>
      <c r="X23" s="724"/>
      <c r="Y23" s="724"/>
      <c r="Z23" s="724"/>
    </row>
    <row r="24" ht="14.25" customHeight="1" spans="1:26">
      <c r="A24" s="774"/>
      <c r="D24" s="773"/>
      <c r="I24" s="775"/>
      <c r="M24" s="773"/>
      <c r="R24" s="775"/>
      <c r="W24" s="724"/>
      <c r="X24" s="724"/>
      <c r="Y24" s="724"/>
      <c r="Z24" s="724"/>
    </row>
    <row r="25" ht="14.25" customHeight="1" spans="1:26">
      <c r="A25" s="774" t="s">
        <v>556</v>
      </c>
      <c r="D25" s="773"/>
      <c r="I25" s="775" t="s">
        <v>557</v>
      </c>
      <c r="M25" s="773"/>
      <c r="R25" s="775" t="s">
        <v>498</v>
      </c>
      <c r="W25" s="724"/>
      <c r="X25" s="724"/>
      <c r="Y25" s="724"/>
      <c r="Z25" s="724"/>
    </row>
    <row r="26" ht="14.25" customHeight="1" spans="1:26">
      <c r="A26" s="653"/>
      <c r="B26" s="653"/>
      <c r="C26" s="653"/>
      <c r="D26" s="653"/>
      <c r="E26" s="653"/>
      <c r="F26" s="653"/>
      <c r="G26" s="653"/>
      <c r="H26" s="653"/>
      <c r="I26" s="653"/>
      <c r="J26" s="653"/>
      <c r="K26" s="653"/>
      <c r="L26" s="653"/>
      <c r="M26" s="653"/>
      <c r="N26" s="653"/>
      <c r="O26" s="653"/>
      <c r="P26" s="653"/>
      <c r="Q26" s="653"/>
      <c r="R26" s="653"/>
      <c r="S26" s="653"/>
      <c r="T26" s="653"/>
      <c r="U26" s="653"/>
      <c r="V26" s="653"/>
      <c r="W26" s="653"/>
      <c r="X26" s="653"/>
      <c r="Y26" s="653"/>
      <c r="Z26" s="653"/>
    </row>
    <row r="27" ht="14.25" customHeight="1" spans="1:26">
      <c r="A27" s="653"/>
      <c r="B27" s="653"/>
      <c r="C27" s="653"/>
      <c r="D27" s="653"/>
      <c r="E27" s="653"/>
      <c r="F27" s="653"/>
      <c r="G27" s="653"/>
      <c r="H27" s="653"/>
      <c r="I27" s="653"/>
      <c r="J27" s="653"/>
      <c r="K27" s="653"/>
      <c r="L27" s="653"/>
      <c r="M27" s="653"/>
      <c r="N27" s="653"/>
      <c r="O27" s="653"/>
      <c r="P27" s="653"/>
      <c r="Q27" s="653"/>
      <c r="R27" s="653"/>
      <c r="S27" s="653"/>
      <c r="T27" s="653"/>
      <c r="U27" s="653"/>
      <c r="V27" s="653"/>
      <c r="W27" s="653"/>
      <c r="X27" s="653"/>
      <c r="Y27" s="653"/>
      <c r="Z27" s="653"/>
    </row>
    <row r="28" ht="14.25" customHeight="1" spans="1:26">
      <c r="A28" s="653"/>
      <c r="B28" s="653"/>
      <c r="C28" s="653"/>
      <c r="D28" s="653"/>
      <c r="E28" s="653"/>
      <c r="F28" s="653"/>
      <c r="G28" s="653"/>
      <c r="H28" s="653"/>
      <c r="I28" s="653"/>
      <c r="J28" s="653"/>
      <c r="K28" s="653"/>
      <c r="L28" s="653"/>
      <c r="M28" s="653"/>
      <c r="N28" s="653"/>
      <c r="O28" s="653"/>
      <c r="P28" s="653"/>
      <c r="Q28" s="653"/>
      <c r="R28" s="653"/>
      <c r="S28" s="653"/>
      <c r="T28" s="653"/>
      <c r="U28" s="653"/>
      <c r="V28" s="653"/>
      <c r="W28" s="653"/>
      <c r="X28" s="653"/>
      <c r="Y28" s="653"/>
      <c r="Z28" s="653"/>
    </row>
    <row r="29" ht="14.25" customHeight="1" spans="1:26">
      <c r="A29" s="653"/>
      <c r="B29" s="653"/>
      <c r="C29" s="653"/>
      <c r="D29" s="653"/>
      <c r="E29" s="653"/>
      <c r="F29" s="653"/>
      <c r="G29" s="653"/>
      <c r="H29" s="653"/>
      <c r="I29" s="653"/>
      <c r="J29" s="653"/>
      <c r="K29" s="653"/>
      <c r="L29" s="653"/>
      <c r="M29" s="653"/>
      <c r="N29" s="653"/>
      <c r="O29" s="653"/>
      <c r="P29" s="653"/>
      <c r="Q29" s="653"/>
      <c r="R29" s="653"/>
      <c r="S29" s="653"/>
      <c r="T29" s="653"/>
      <c r="U29" s="653"/>
      <c r="V29" s="653"/>
      <c r="W29" s="653"/>
      <c r="X29" s="653"/>
      <c r="Y29" s="653"/>
      <c r="Z29" s="653"/>
    </row>
    <row r="30" ht="14.25" customHeight="1" spans="1:26">
      <c r="A30" s="653"/>
      <c r="B30" s="653"/>
      <c r="C30" s="653"/>
      <c r="D30" s="653"/>
      <c r="E30" s="653"/>
      <c r="F30" s="653"/>
      <c r="G30" s="653"/>
      <c r="H30" s="653"/>
      <c r="I30" s="653"/>
      <c r="J30" s="653"/>
      <c r="K30" s="653"/>
      <c r="L30" s="653"/>
      <c r="M30" s="653"/>
      <c r="N30" s="653"/>
      <c r="O30" s="653"/>
      <c r="P30" s="653"/>
      <c r="Q30" s="653"/>
      <c r="R30" s="653"/>
      <c r="S30" s="653"/>
      <c r="T30" s="653"/>
      <c r="U30" s="653"/>
      <c r="V30" s="653"/>
      <c r="W30" s="653"/>
      <c r="X30" s="653"/>
      <c r="Y30" s="653"/>
      <c r="Z30" s="653"/>
    </row>
    <row r="31" ht="14.25" customHeight="1" spans="1:26">
      <c r="A31" s="653"/>
      <c r="B31" s="653"/>
      <c r="C31" s="653"/>
      <c r="D31" s="653"/>
      <c r="E31" s="653"/>
      <c r="F31" s="653"/>
      <c r="G31" s="653"/>
      <c r="H31" s="653"/>
      <c r="I31" s="653"/>
      <c r="J31" s="653"/>
      <c r="K31" s="653"/>
      <c r="L31" s="653"/>
      <c r="M31" s="653"/>
      <c r="N31" s="653"/>
      <c r="O31" s="653"/>
      <c r="P31" s="653"/>
      <c r="Q31" s="653"/>
      <c r="R31" s="653"/>
      <c r="S31" s="653"/>
      <c r="T31" s="653"/>
      <c r="U31" s="653"/>
      <c r="V31" s="653"/>
      <c r="W31" s="653"/>
      <c r="X31" s="653"/>
      <c r="Y31" s="653"/>
      <c r="Z31" s="653"/>
    </row>
    <row r="32" ht="14.25" customHeight="1" spans="1:26">
      <c r="A32" s="653"/>
      <c r="B32" s="653"/>
      <c r="C32" s="653"/>
      <c r="D32" s="653"/>
      <c r="E32" s="653"/>
      <c r="F32" s="653"/>
      <c r="G32" s="653"/>
      <c r="H32" s="653"/>
      <c r="I32" s="653"/>
      <c r="J32" s="653"/>
      <c r="K32" s="653"/>
      <c r="L32" s="653"/>
      <c r="M32" s="653"/>
      <c r="N32" s="653"/>
      <c r="O32" s="653"/>
      <c r="P32" s="653"/>
      <c r="Q32" s="653"/>
      <c r="R32" s="653"/>
      <c r="S32" s="653"/>
      <c r="T32" s="653"/>
      <c r="U32" s="653"/>
      <c r="V32" s="653"/>
      <c r="W32" s="653"/>
      <c r="X32" s="653"/>
      <c r="Y32" s="653"/>
      <c r="Z32" s="653"/>
    </row>
    <row r="33" ht="14.25" customHeight="1" spans="1:26">
      <c r="A33" s="653"/>
      <c r="B33" s="653"/>
      <c r="C33" s="653"/>
      <c r="D33" s="653"/>
      <c r="E33" s="653"/>
      <c r="F33" s="653"/>
      <c r="G33" s="653"/>
      <c r="H33" s="653"/>
      <c r="I33" s="653"/>
      <c r="J33" s="653"/>
      <c r="K33" s="653"/>
      <c r="L33" s="653"/>
      <c r="M33" s="653"/>
      <c r="N33" s="653"/>
      <c r="O33" s="653"/>
      <c r="P33" s="653"/>
      <c r="Q33" s="653"/>
      <c r="R33" s="653"/>
      <c r="S33" s="653"/>
      <c r="T33" s="653"/>
      <c r="U33" s="653"/>
      <c r="V33" s="653"/>
      <c r="W33" s="653"/>
      <c r="X33" s="653"/>
      <c r="Y33" s="653"/>
      <c r="Z33" s="653"/>
    </row>
    <row r="34" ht="14.25" customHeight="1" spans="1:26">
      <c r="A34" s="653"/>
      <c r="B34" s="653"/>
      <c r="C34" s="653"/>
      <c r="D34" s="653"/>
      <c r="E34" s="653"/>
      <c r="F34" s="653"/>
      <c r="G34" s="653"/>
      <c r="H34" s="653"/>
      <c r="I34" s="653"/>
      <c r="J34" s="653"/>
      <c r="K34" s="653"/>
      <c r="L34" s="653"/>
      <c r="M34" s="653"/>
      <c r="N34" s="653"/>
      <c r="O34" s="653"/>
      <c r="P34" s="653"/>
      <c r="Q34" s="653"/>
      <c r="R34" s="653"/>
      <c r="S34" s="653"/>
      <c r="T34" s="653"/>
      <c r="U34" s="653"/>
      <c r="V34" s="653"/>
      <c r="W34" s="653"/>
      <c r="X34" s="653"/>
      <c r="Y34" s="653"/>
      <c r="Z34" s="653"/>
    </row>
    <row r="35" ht="14.25" customHeight="1" spans="1:26">
      <c r="A35" s="653"/>
      <c r="B35" s="653"/>
      <c r="C35" s="653"/>
      <c r="D35" s="653"/>
      <c r="E35" s="653"/>
      <c r="F35" s="653"/>
      <c r="G35" s="653"/>
      <c r="H35" s="653"/>
      <c r="I35" s="653"/>
      <c r="J35" s="653"/>
      <c r="K35" s="653"/>
      <c r="L35" s="653"/>
      <c r="M35" s="653"/>
      <c r="N35" s="653"/>
      <c r="O35" s="653"/>
      <c r="P35" s="653"/>
      <c r="Q35" s="653"/>
      <c r="R35" s="653"/>
      <c r="S35" s="653"/>
      <c r="T35" s="653"/>
      <c r="U35" s="653"/>
      <c r="V35" s="653"/>
      <c r="W35" s="653"/>
      <c r="X35" s="653"/>
      <c r="Y35" s="653"/>
      <c r="Z35" s="653"/>
    </row>
    <row r="36" ht="14.25" customHeight="1" spans="1:26">
      <c r="A36" s="653"/>
      <c r="B36" s="653"/>
      <c r="C36" s="653"/>
      <c r="D36" s="653"/>
      <c r="E36" s="653"/>
      <c r="F36" s="653"/>
      <c r="G36" s="653"/>
      <c r="H36" s="653"/>
      <c r="I36" s="653"/>
      <c r="J36" s="653"/>
      <c r="K36" s="653"/>
      <c r="L36" s="653"/>
      <c r="M36" s="653"/>
      <c r="N36" s="653"/>
      <c r="O36" s="653"/>
      <c r="P36" s="653"/>
      <c r="Q36" s="653"/>
      <c r="R36" s="653"/>
      <c r="S36" s="653"/>
      <c r="T36" s="653"/>
      <c r="U36" s="653"/>
      <c r="V36" s="653"/>
      <c r="W36" s="653"/>
      <c r="X36" s="653"/>
      <c r="Y36" s="653"/>
      <c r="Z36" s="653"/>
    </row>
    <row r="37" ht="14.25" customHeight="1" spans="1:26">
      <c r="A37" s="653"/>
      <c r="B37" s="653"/>
      <c r="C37" s="653"/>
      <c r="D37" s="653"/>
      <c r="E37" s="653"/>
      <c r="F37" s="653"/>
      <c r="G37" s="653"/>
      <c r="H37" s="653"/>
      <c r="I37" s="653"/>
      <c r="J37" s="653"/>
      <c r="K37" s="653"/>
      <c r="L37" s="653"/>
      <c r="M37" s="653"/>
      <c r="N37" s="653"/>
      <c r="O37" s="653"/>
      <c r="P37" s="653"/>
      <c r="Q37" s="653"/>
      <c r="R37" s="653"/>
      <c r="S37" s="653"/>
      <c r="T37" s="653"/>
      <c r="U37" s="653"/>
      <c r="V37" s="653"/>
      <c r="W37" s="653"/>
      <c r="X37" s="653"/>
      <c r="Y37" s="653"/>
      <c r="Z37" s="653"/>
    </row>
    <row r="38" ht="14.25" customHeight="1" spans="1:26">
      <c r="A38" s="653"/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</row>
    <row r="39" ht="14.25" customHeight="1" spans="1:26">
      <c r="A39" s="653"/>
      <c r="B39" s="653"/>
      <c r="C39" s="653"/>
      <c r="D39" s="653"/>
      <c r="E39" s="653"/>
      <c r="F39" s="653"/>
      <c r="G39" s="653"/>
      <c r="H39" s="653"/>
      <c r="I39" s="653"/>
      <c r="J39" s="653"/>
      <c r="K39" s="653"/>
      <c r="L39" s="653"/>
      <c r="M39" s="653"/>
      <c r="N39" s="653"/>
      <c r="O39" s="653"/>
      <c r="P39" s="653"/>
      <c r="Q39" s="653"/>
      <c r="R39" s="653"/>
      <c r="S39" s="653"/>
      <c r="T39" s="653"/>
      <c r="U39" s="653"/>
      <c r="V39" s="653"/>
      <c r="W39" s="653"/>
      <c r="X39" s="653"/>
      <c r="Y39" s="653"/>
      <c r="Z39" s="653"/>
    </row>
    <row r="40" ht="14.25" customHeight="1" spans="1:26">
      <c r="A40" s="653"/>
      <c r="B40" s="653"/>
      <c r="C40" s="653"/>
      <c r="D40" s="653"/>
      <c r="E40" s="653"/>
      <c r="F40" s="653"/>
      <c r="G40" s="653"/>
      <c r="H40" s="653"/>
      <c r="I40" s="653"/>
      <c r="J40" s="653"/>
      <c r="K40" s="653"/>
      <c r="L40" s="653"/>
      <c r="M40" s="653"/>
      <c r="N40" s="653"/>
      <c r="O40" s="653"/>
      <c r="P40" s="653"/>
      <c r="Q40" s="653"/>
      <c r="R40" s="653"/>
      <c r="S40" s="653"/>
      <c r="T40" s="653"/>
      <c r="U40" s="653"/>
      <c r="V40" s="653"/>
      <c r="W40" s="653"/>
      <c r="X40" s="653"/>
      <c r="Y40" s="653"/>
      <c r="Z40" s="653"/>
    </row>
    <row r="41" ht="14.25" customHeight="1" spans="1:26">
      <c r="A41" s="653"/>
      <c r="B41" s="653"/>
      <c r="C41" s="653"/>
      <c r="D41" s="653"/>
      <c r="E41" s="653"/>
      <c r="F41" s="653"/>
      <c r="G41" s="653"/>
      <c r="H41" s="653"/>
      <c r="I41" s="653"/>
      <c r="J41" s="653"/>
      <c r="K41" s="653"/>
      <c r="L41" s="653"/>
      <c r="M41" s="653"/>
      <c r="N41" s="653"/>
      <c r="O41" s="653"/>
      <c r="P41" s="653"/>
      <c r="Q41" s="653"/>
      <c r="R41" s="653"/>
      <c r="S41" s="653"/>
      <c r="T41" s="653"/>
      <c r="U41" s="653"/>
      <c r="V41" s="653"/>
      <c r="W41" s="653"/>
      <c r="X41" s="653"/>
      <c r="Y41" s="653"/>
      <c r="Z41" s="653"/>
    </row>
    <row r="42" ht="14.25" customHeight="1" spans="1:26">
      <c r="A42" s="653"/>
      <c r="B42" s="653"/>
      <c r="C42" s="653"/>
      <c r="D42" s="653"/>
      <c r="E42" s="653"/>
      <c r="F42" s="653"/>
      <c r="G42" s="653"/>
      <c r="H42" s="653"/>
      <c r="I42" s="653"/>
      <c r="J42" s="653"/>
      <c r="K42" s="653"/>
      <c r="L42" s="653"/>
      <c r="M42" s="653"/>
      <c r="N42" s="653"/>
      <c r="O42" s="653"/>
      <c r="P42" s="653"/>
      <c r="Q42" s="653"/>
      <c r="R42" s="653"/>
      <c r="S42" s="653"/>
      <c r="T42" s="653"/>
      <c r="U42" s="653"/>
      <c r="V42" s="653"/>
      <c r="W42" s="653"/>
      <c r="X42" s="653"/>
      <c r="Y42" s="653"/>
      <c r="Z42" s="653"/>
    </row>
    <row r="43" ht="14.25" customHeight="1" spans="1:26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3"/>
      <c r="O43" s="653"/>
      <c r="P43" s="653"/>
      <c r="Q43" s="653"/>
      <c r="R43" s="653"/>
      <c r="S43" s="653"/>
      <c r="T43" s="653"/>
      <c r="U43" s="653"/>
      <c r="V43" s="653"/>
      <c r="W43" s="653"/>
      <c r="X43" s="653"/>
      <c r="Y43" s="653"/>
      <c r="Z43" s="653"/>
    </row>
    <row r="44" ht="14.25" customHeight="1" spans="1:26">
      <c r="A44" s="653"/>
      <c r="B44" s="653"/>
      <c r="C44" s="653"/>
      <c r="D44" s="653"/>
      <c r="E44" s="653"/>
      <c r="F44" s="653"/>
      <c r="G44" s="653"/>
      <c r="H44" s="653"/>
      <c r="I44" s="653"/>
      <c r="J44" s="653"/>
      <c r="K44" s="653"/>
      <c r="L44" s="653"/>
      <c r="M44" s="653"/>
      <c r="N44" s="653"/>
      <c r="O44" s="653"/>
      <c r="P44" s="653"/>
      <c r="Q44" s="653"/>
      <c r="R44" s="653"/>
      <c r="S44" s="653"/>
      <c r="T44" s="653"/>
      <c r="U44" s="653"/>
      <c r="V44" s="653"/>
      <c r="W44" s="653"/>
      <c r="X44" s="653"/>
      <c r="Y44" s="653"/>
      <c r="Z44" s="653"/>
    </row>
    <row r="45" ht="14.25" customHeight="1" spans="1:26">
      <c r="A45" s="653"/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653"/>
      <c r="P45" s="653"/>
      <c r="Q45" s="653"/>
      <c r="R45" s="653"/>
      <c r="S45" s="653"/>
      <c r="T45" s="653"/>
      <c r="U45" s="653"/>
      <c r="V45" s="653"/>
      <c r="W45" s="653"/>
      <c r="X45" s="653"/>
      <c r="Y45" s="653"/>
      <c r="Z45" s="653"/>
    </row>
    <row r="46" ht="14.25" customHeight="1" spans="1:26">
      <c r="A46" s="653"/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653"/>
      <c r="P46" s="653"/>
      <c r="Q46" s="653"/>
      <c r="R46" s="653"/>
      <c r="S46" s="653"/>
      <c r="T46" s="653"/>
      <c r="U46" s="653"/>
      <c r="V46" s="653"/>
      <c r="W46" s="653"/>
      <c r="X46" s="653"/>
      <c r="Y46" s="653"/>
      <c r="Z46" s="653"/>
    </row>
    <row r="47" ht="14.25" customHeight="1" spans="1:26">
      <c r="A47" s="653"/>
      <c r="B47" s="653"/>
      <c r="C47" s="653"/>
      <c r="D47" s="653"/>
      <c r="E47" s="653"/>
      <c r="F47" s="653"/>
      <c r="G47" s="653"/>
      <c r="H47" s="653"/>
      <c r="I47" s="653"/>
      <c r="J47" s="653"/>
      <c r="K47" s="653"/>
      <c r="L47" s="653"/>
      <c r="M47" s="653"/>
      <c r="N47" s="653"/>
      <c r="O47" s="653"/>
      <c r="P47" s="653"/>
      <c r="Q47" s="653"/>
      <c r="R47" s="653"/>
      <c r="S47" s="653"/>
      <c r="T47" s="653"/>
      <c r="U47" s="653"/>
      <c r="V47" s="653"/>
      <c r="W47" s="653"/>
      <c r="X47" s="653"/>
      <c r="Y47" s="653"/>
      <c r="Z47" s="653"/>
    </row>
    <row r="48" ht="14.25" customHeight="1" spans="1:26">
      <c r="A48" s="653"/>
      <c r="B48" s="653"/>
      <c r="C48" s="653"/>
      <c r="D48" s="653"/>
      <c r="E48" s="653"/>
      <c r="F48" s="653"/>
      <c r="G48" s="653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653"/>
      <c r="S48" s="653"/>
      <c r="T48" s="653"/>
      <c r="U48" s="653"/>
      <c r="V48" s="653"/>
      <c r="W48" s="653"/>
      <c r="X48" s="653"/>
      <c r="Y48" s="653"/>
      <c r="Z48" s="653"/>
    </row>
    <row r="49" ht="14.25" customHeight="1" spans="1:26">
      <c r="A49" s="653"/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653"/>
      <c r="P49" s="653"/>
      <c r="Q49" s="653"/>
      <c r="R49" s="653"/>
      <c r="S49" s="653"/>
      <c r="T49" s="653"/>
      <c r="U49" s="653"/>
      <c r="V49" s="653"/>
      <c r="W49" s="653"/>
      <c r="X49" s="653"/>
      <c r="Y49" s="653"/>
      <c r="Z49" s="653"/>
    </row>
    <row r="50" ht="14.25" customHeight="1" spans="1:26">
      <c r="A50" s="653"/>
      <c r="B50" s="653"/>
      <c r="C50" s="653"/>
      <c r="D50" s="653"/>
      <c r="E50" s="653"/>
      <c r="F50" s="653"/>
      <c r="G50" s="653"/>
      <c r="H50" s="653"/>
      <c r="I50" s="653"/>
      <c r="J50" s="653"/>
      <c r="K50" s="653"/>
      <c r="L50" s="653"/>
      <c r="M50" s="653"/>
      <c r="N50" s="653"/>
      <c r="O50" s="653"/>
      <c r="P50" s="653"/>
      <c r="Q50" s="653"/>
      <c r="R50" s="653"/>
      <c r="S50" s="653"/>
      <c r="T50" s="653"/>
      <c r="U50" s="653"/>
      <c r="V50" s="653"/>
      <c r="W50" s="653"/>
      <c r="X50" s="653"/>
      <c r="Y50" s="653"/>
      <c r="Z50" s="653"/>
    </row>
    <row r="51" ht="14.25" customHeight="1" spans="1:26">
      <c r="A51" s="653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653"/>
      <c r="P51" s="653"/>
      <c r="Q51" s="653"/>
      <c r="R51" s="653"/>
      <c r="S51" s="653"/>
      <c r="T51" s="653"/>
      <c r="U51" s="653"/>
      <c r="V51" s="653"/>
      <c r="W51" s="653"/>
      <c r="X51" s="653"/>
      <c r="Y51" s="653"/>
      <c r="Z51" s="653"/>
    </row>
    <row r="52" ht="14.25" customHeight="1" spans="1:26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653"/>
      <c r="P52" s="653"/>
      <c r="Q52" s="653"/>
      <c r="R52" s="653"/>
      <c r="S52" s="653"/>
      <c r="T52" s="653"/>
      <c r="U52" s="653"/>
      <c r="V52" s="653"/>
      <c r="W52" s="653"/>
      <c r="X52" s="653"/>
      <c r="Y52" s="653"/>
      <c r="Z52" s="653"/>
    </row>
    <row r="53" ht="14.25" customHeight="1" spans="1:26">
      <c r="A53" s="653"/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653"/>
      <c r="P53" s="653"/>
      <c r="Q53" s="653"/>
      <c r="R53" s="653"/>
      <c r="S53" s="653"/>
      <c r="T53" s="653"/>
      <c r="U53" s="653"/>
      <c r="V53" s="653"/>
      <c r="W53" s="653"/>
      <c r="X53" s="653"/>
      <c r="Y53" s="653"/>
      <c r="Z53" s="653"/>
    </row>
    <row r="54" ht="14.25" customHeight="1" spans="1:26">
      <c r="A54" s="653"/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653"/>
      <c r="P54" s="653"/>
      <c r="Q54" s="653"/>
      <c r="R54" s="653"/>
      <c r="S54" s="653"/>
      <c r="T54" s="653"/>
      <c r="U54" s="653"/>
      <c r="V54" s="653"/>
      <c r="W54" s="653"/>
      <c r="X54" s="653"/>
      <c r="Y54" s="653"/>
      <c r="Z54" s="653"/>
    </row>
    <row r="55" ht="14.25" customHeight="1" spans="1:26">
      <c r="A55" s="653"/>
      <c r="B55" s="653"/>
      <c r="C55" s="653"/>
      <c r="D55" s="653"/>
      <c r="E55" s="653"/>
      <c r="F55" s="653"/>
      <c r="G55" s="653"/>
      <c r="H55" s="653"/>
      <c r="I55" s="653"/>
      <c r="J55" s="653"/>
      <c r="K55" s="653"/>
      <c r="L55" s="653"/>
      <c r="M55" s="653"/>
      <c r="N55" s="653"/>
      <c r="O55" s="653"/>
      <c r="P55" s="653"/>
      <c r="Q55" s="653"/>
      <c r="R55" s="653"/>
      <c r="S55" s="653"/>
      <c r="T55" s="653"/>
      <c r="U55" s="653"/>
      <c r="V55" s="653"/>
      <c r="W55" s="653"/>
      <c r="X55" s="653"/>
      <c r="Y55" s="653"/>
      <c r="Z55" s="653"/>
    </row>
    <row r="56" ht="14.25" customHeight="1" spans="1:26">
      <c r="A56" s="653"/>
      <c r="B56" s="653"/>
      <c r="C56" s="653"/>
      <c r="D56" s="653"/>
      <c r="E56" s="653"/>
      <c r="F56" s="653"/>
      <c r="G56" s="653"/>
      <c r="H56" s="653"/>
      <c r="I56" s="653"/>
      <c r="J56" s="653"/>
      <c r="K56" s="653"/>
      <c r="L56" s="653"/>
      <c r="M56" s="653"/>
      <c r="N56" s="653"/>
      <c r="O56" s="653"/>
      <c r="P56" s="653"/>
      <c r="Q56" s="653"/>
      <c r="R56" s="653"/>
      <c r="S56" s="653"/>
      <c r="T56" s="653"/>
      <c r="U56" s="653"/>
      <c r="V56" s="653"/>
      <c r="W56" s="653"/>
      <c r="X56" s="653"/>
      <c r="Y56" s="653"/>
      <c r="Z56" s="653"/>
    </row>
    <row r="57" ht="14.25" customHeight="1" spans="1:26">
      <c r="A57" s="653"/>
      <c r="B57" s="653"/>
      <c r="C57" s="653"/>
      <c r="D57" s="653"/>
      <c r="E57" s="653"/>
      <c r="F57" s="653"/>
      <c r="G57" s="653"/>
      <c r="H57" s="653"/>
      <c r="I57" s="653"/>
      <c r="J57" s="653"/>
      <c r="K57" s="653"/>
      <c r="L57" s="653"/>
      <c r="M57" s="653"/>
      <c r="N57" s="653"/>
      <c r="O57" s="653"/>
      <c r="P57" s="653"/>
      <c r="Q57" s="653"/>
      <c r="R57" s="653"/>
      <c r="S57" s="653"/>
      <c r="T57" s="653"/>
      <c r="U57" s="653"/>
      <c r="V57" s="653"/>
      <c r="W57" s="653"/>
      <c r="X57" s="653"/>
      <c r="Y57" s="653"/>
      <c r="Z57" s="653"/>
    </row>
    <row r="58" ht="14.25" customHeight="1" spans="1:26">
      <c r="A58" s="653"/>
      <c r="B58" s="653"/>
      <c r="C58" s="653"/>
      <c r="D58" s="653"/>
      <c r="E58" s="653"/>
      <c r="F58" s="653"/>
      <c r="G58" s="653"/>
      <c r="H58" s="653"/>
      <c r="I58" s="653"/>
      <c r="J58" s="653"/>
      <c r="K58" s="653"/>
      <c r="L58" s="653"/>
      <c r="M58" s="653"/>
      <c r="N58" s="653"/>
      <c r="O58" s="653"/>
      <c r="P58" s="653"/>
      <c r="Q58" s="653"/>
      <c r="R58" s="653"/>
      <c r="S58" s="653"/>
      <c r="T58" s="653"/>
      <c r="U58" s="653"/>
      <c r="V58" s="653"/>
      <c r="W58" s="653"/>
      <c r="X58" s="653"/>
      <c r="Y58" s="653"/>
      <c r="Z58" s="653"/>
    </row>
    <row r="59" ht="14.25" customHeight="1" spans="1:26">
      <c r="A59" s="653"/>
      <c r="B59" s="653"/>
      <c r="C59" s="653"/>
      <c r="D59" s="653"/>
      <c r="E59" s="653"/>
      <c r="F59" s="653"/>
      <c r="G59" s="653"/>
      <c r="H59" s="653"/>
      <c r="I59" s="653"/>
      <c r="J59" s="653"/>
      <c r="K59" s="653"/>
      <c r="L59" s="653"/>
      <c r="M59" s="653"/>
      <c r="N59" s="653"/>
      <c r="O59" s="653"/>
      <c r="P59" s="653"/>
      <c r="Q59" s="653"/>
      <c r="R59" s="653"/>
      <c r="S59" s="653"/>
      <c r="T59" s="653"/>
      <c r="U59" s="653"/>
      <c r="V59" s="653"/>
      <c r="W59" s="653"/>
      <c r="X59" s="653"/>
      <c r="Y59" s="653"/>
      <c r="Z59" s="653"/>
    </row>
    <row r="60" ht="14.25" customHeight="1" spans="1:26">
      <c r="A60" s="653"/>
      <c r="B60" s="653"/>
      <c r="C60" s="653"/>
      <c r="D60" s="653"/>
      <c r="E60" s="653"/>
      <c r="F60" s="653"/>
      <c r="G60" s="653"/>
      <c r="H60" s="653"/>
      <c r="I60" s="653"/>
      <c r="J60" s="653"/>
      <c r="K60" s="653"/>
      <c r="L60" s="653"/>
      <c r="M60" s="653"/>
      <c r="N60" s="653"/>
      <c r="O60" s="653"/>
      <c r="P60" s="653"/>
      <c r="Q60" s="653"/>
      <c r="R60" s="653"/>
      <c r="S60" s="653"/>
      <c r="T60" s="653"/>
      <c r="U60" s="653"/>
      <c r="V60" s="653"/>
      <c r="W60" s="653"/>
      <c r="X60" s="653"/>
      <c r="Y60" s="653"/>
      <c r="Z60" s="653"/>
    </row>
    <row r="61" ht="14.25" customHeight="1" spans="1:26">
      <c r="A61" s="653"/>
      <c r="B61" s="653"/>
      <c r="C61" s="653"/>
      <c r="D61" s="653"/>
      <c r="E61" s="653"/>
      <c r="F61" s="653"/>
      <c r="G61" s="653"/>
      <c r="H61" s="653"/>
      <c r="I61" s="653"/>
      <c r="J61" s="653"/>
      <c r="K61" s="653"/>
      <c r="L61" s="653"/>
      <c r="M61" s="653"/>
      <c r="N61" s="653"/>
      <c r="O61" s="653"/>
      <c r="P61" s="653"/>
      <c r="Q61" s="653"/>
      <c r="R61" s="653"/>
      <c r="S61" s="653"/>
      <c r="T61" s="653"/>
      <c r="U61" s="653"/>
      <c r="V61" s="653"/>
      <c r="W61" s="653"/>
      <c r="X61" s="653"/>
      <c r="Y61" s="653"/>
      <c r="Z61" s="653"/>
    </row>
    <row r="62" ht="14.25" customHeight="1" spans="1:26">
      <c r="A62" s="653"/>
      <c r="B62" s="653"/>
      <c r="C62" s="653"/>
      <c r="D62" s="653"/>
      <c r="E62" s="653"/>
      <c r="F62" s="653"/>
      <c r="G62" s="653"/>
      <c r="H62" s="653"/>
      <c r="I62" s="653"/>
      <c r="J62" s="653"/>
      <c r="K62" s="653"/>
      <c r="L62" s="653"/>
      <c r="M62" s="653"/>
      <c r="N62" s="653"/>
      <c r="O62" s="653"/>
      <c r="P62" s="653"/>
      <c r="Q62" s="653"/>
      <c r="R62" s="653"/>
      <c r="S62" s="653"/>
      <c r="T62" s="653"/>
      <c r="U62" s="653"/>
      <c r="V62" s="653"/>
      <c r="W62" s="653"/>
      <c r="X62" s="653"/>
      <c r="Y62" s="653"/>
      <c r="Z62" s="653"/>
    </row>
    <row r="63" ht="14.25" customHeight="1" spans="1:26">
      <c r="A63" s="653"/>
      <c r="B63" s="653"/>
      <c r="C63" s="653"/>
      <c r="D63" s="653"/>
      <c r="E63" s="653"/>
      <c r="F63" s="653"/>
      <c r="G63" s="653"/>
      <c r="H63" s="653"/>
      <c r="I63" s="653"/>
      <c r="J63" s="653"/>
      <c r="K63" s="653"/>
      <c r="L63" s="653"/>
      <c r="M63" s="653"/>
      <c r="N63" s="653"/>
      <c r="O63" s="653"/>
      <c r="P63" s="653"/>
      <c r="Q63" s="653"/>
      <c r="R63" s="653"/>
      <c r="S63" s="653"/>
      <c r="T63" s="653"/>
      <c r="U63" s="653"/>
      <c r="V63" s="653"/>
      <c r="W63" s="653"/>
      <c r="X63" s="653"/>
      <c r="Y63" s="653"/>
      <c r="Z63" s="653"/>
    </row>
    <row r="64" ht="14.25" customHeight="1" spans="1:26">
      <c r="A64" s="653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653"/>
      <c r="P64" s="653"/>
      <c r="Q64" s="653"/>
      <c r="R64" s="653"/>
      <c r="S64" s="653"/>
      <c r="T64" s="653"/>
      <c r="U64" s="653"/>
      <c r="V64" s="653"/>
      <c r="W64" s="653"/>
      <c r="X64" s="653"/>
      <c r="Y64" s="653"/>
      <c r="Z64" s="653"/>
    </row>
    <row r="65" ht="14.25" customHeight="1" spans="1:26">
      <c r="A65" s="653"/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653"/>
      <c r="P65" s="653"/>
      <c r="Q65" s="653"/>
      <c r="R65" s="653"/>
      <c r="S65" s="653"/>
      <c r="T65" s="653"/>
      <c r="U65" s="653"/>
      <c r="V65" s="653"/>
      <c r="W65" s="653"/>
      <c r="X65" s="653"/>
      <c r="Y65" s="653"/>
      <c r="Z65" s="653"/>
    </row>
    <row r="66" ht="14.25" customHeight="1" spans="1:26">
      <c r="A66" s="653"/>
      <c r="B66" s="653"/>
      <c r="C66" s="653"/>
      <c r="D66" s="653"/>
      <c r="E66" s="653"/>
      <c r="F66" s="653"/>
      <c r="G66" s="653"/>
      <c r="H66" s="653"/>
      <c r="I66" s="653"/>
      <c r="J66" s="653"/>
      <c r="K66" s="653"/>
      <c r="L66" s="653"/>
      <c r="M66" s="653"/>
      <c r="N66" s="653"/>
      <c r="O66" s="653"/>
      <c r="P66" s="653"/>
      <c r="Q66" s="653"/>
      <c r="R66" s="653"/>
      <c r="S66" s="653"/>
      <c r="T66" s="653"/>
      <c r="U66" s="653"/>
      <c r="V66" s="653"/>
      <c r="W66" s="653"/>
      <c r="X66" s="653"/>
      <c r="Y66" s="653"/>
      <c r="Z66" s="653"/>
    </row>
    <row r="67" ht="14.25" customHeight="1" spans="1:26">
      <c r="A67" s="653"/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653"/>
      <c r="P67" s="653"/>
      <c r="Q67" s="653"/>
      <c r="R67" s="653"/>
      <c r="S67" s="653"/>
      <c r="T67" s="653"/>
      <c r="U67" s="653"/>
      <c r="V67" s="653"/>
      <c r="W67" s="653"/>
      <c r="X67" s="653"/>
      <c r="Y67" s="653"/>
      <c r="Z67" s="653"/>
    </row>
    <row r="68" ht="14.25" customHeight="1" spans="1:26">
      <c r="A68" s="653"/>
      <c r="B68" s="653"/>
      <c r="C68" s="653"/>
      <c r="D68" s="653"/>
      <c r="E68" s="653"/>
      <c r="F68" s="653"/>
      <c r="G68" s="653"/>
      <c r="H68" s="653"/>
      <c r="I68" s="653"/>
      <c r="J68" s="653"/>
      <c r="K68" s="653"/>
      <c r="L68" s="653"/>
      <c r="M68" s="653"/>
      <c r="N68" s="653"/>
      <c r="O68" s="653"/>
      <c r="P68" s="653"/>
      <c r="Q68" s="653"/>
      <c r="R68" s="653"/>
      <c r="S68" s="653"/>
      <c r="T68" s="653"/>
      <c r="U68" s="653"/>
      <c r="V68" s="653"/>
      <c r="W68" s="653"/>
      <c r="X68" s="653"/>
      <c r="Y68" s="653"/>
      <c r="Z68" s="653"/>
    </row>
    <row r="69" ht="14.25" customHeight="1" spans="1:26">
      <c r="A69" s="653"/>
      <c r="B69" s="653"/>
      <c r="C69" s="653"/>
      <c r="D69" s="653"/>
      <c r="E69" s="653"/>
      <c r="F69" s="653"/>
      <c r="G69" s="653"/>
      <c r="H69" s="653"/>
      <c r="I69" s="653"/>
      <c r="J69" s="653"/>
      <c r="K69" s="653"/>
      <c r="L69" s="653"/>
      <c r="M69" s="653"/>
      <c r="N69" s="653"/>
      <c r="O69" s="653"/>
      <c r="P69" s="653"/>
      <c r="Q69" s="653"/>
      <c r="R69" s="653"/>
      <c r="S69" s="653"/>
      <c r="T69" s="653"/>
      <c r="U69" s="653"/>
      <c r="V69" s="653"/>
      <c r="W69" s="653"/>
      <c r="X69" s="653"/>
      <c r="Y69" s="653"/>
      <c r="Z69" s="653"/>
    </row>
    <row r="70" ht="14.25" customHeight="1" spans="1:26">
      <c r="A70" s="653"/>
      <c r="B70" s="653"/>
      <c r="C70" s="653"/>
      <c r="D70" s="653"/>
      <c r="E70" s="653"/>
      <c r="F70" s="653"/>
      <c r="G70" s="653"/>
      <c r="H70" s="653"/>
      <c r="I70" s="653"/>
      <c r="J70" s="653"/>
      <c r="K70" s="653"/>
      <c r="L70" s="653"/>
      <c r="M70" s="653"/>
      <c r="N70" s="653"/>
      <c r="O70" s="653"/>
      <c r="P70" s="653"/>
      <c r="Q70" s="653"/>
      <c r="R70" s="653"/>
      <c r="S70" s="653"/>
      <c r="T70" s="653"/>
      <c r="U70" s="653"/>
      <c r="V70" s="653"/>
      <c r="W70" s="653"/>
      <c r="X70" s="653"/>
      <c r="Y70" s="653"/>
      <c r="Z70" s="653"/>
    </row>
    <row r="71" ht="14.25" customHeight="1" spans="1:26">
      <c r="A71" s="653"/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3"/>
      <c r="P71" s="653"/>
      <c r="Q71" s="653"/>
      <c r="R71" s="653"/>
      <c r="S71" s="653"/>
      <c r="T71" s="653"/>
      <c r="U71" s="653"/>
      <c r="V71" s="653"/>
      <c r="W71" s="653"/>
      <c r="X71" s="653"/>
      <c r="Y71" s="653"/>
      <c r="Z71" s="653"/>
    </row>
    <row r="72" ht="14.25" customHeight="1" spans="1:26">
      <c r="A72" s="653"/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3"/>
      <c r="P72" s="653"/>
      <c r="Q72" s="653"/>
      <c r="R72" s="653"/>
      <c r="S72" s="653"/>
      <c r="T72" s="653"/>
      <c r="U72" s="653"/>
      <c r="V72" s="653"/>
      <c r="W72" s="653"/>
      <c r="X72" s="653"/>
      <c r="Y72" s="653"/>
      <c r="Z72" s="653"/>
    </row>
    <row r="73" ht="14.25" customHeight="1" spans="1:26">
      <c r="A73" s="653"/>
      <c r="B73" s="653"/>
      <c r="C73" s="653"/>
      <c r="D73" s="653"/>
      <c r="E73" s="653"/>
      <c r="F73" s="653"/>
      <c r="G73" s="653"/>
      <c r="H73" s="653"/>
      <c r="I73" s="653"/>
      <c r="J73" s="653"/>
      <c r="K73" s="653"/>
      <c r="L73" s="653"/>
      <c r="M73" s="653"/>
      <c r="N73" s="653"/>
      <c r="O73" s="653"/>
      <c r="P73" s="653"/>
      <c r="Q73" s="653"/>
      <c r="R73" s="653"/>
      <c r="S73" s="653"/>
      <c r="T73" s="653"/>
      <c r="U73" s="653"/>
      <c r="V73" s="653"/>
      <c r="W73" s="653"/>
      <c r="X73" s="653"/>
      <c r="Y73" s="653"/>
      <c r="Z73" s="653"/>
    </row>
    <row r="74" ht="14.25" customHeight="1" spans="1:26">
      <c r="A74" s="653"/>
      <c r="B74" s="653"/>
      <c r="C74" s="653"/>
      <c r="D74" s="653"/>
      <c r="E74" s="653"/>
      <c r="F74" s="653"/>
      <c r="G74" s="653"/>
      <c r="H74" s="653"/>
      <c r="I74" s="653"/>
      <c r="J74" s="653"/>
      <c r="K74" s="653"/>
      <c r="L74" s="653"/>
      <c r="M74" s="653"/>
      <c r="N74" s="653"/>
      <c r="O74" s="653"/>
      <c r="P74" s="653"/>
      <c r="Q74" s="653"/>
      <c r="R74" s="653"/>
      <c r="S74" s="653"/>
      <c r="T74" s="653"/>
      <c r="U74" s="653"/>
      <c r="V74" s="653"/>
      <c r="W74" s="653"/>
      <c r="X74" s="653"/>
      <c r="Y74" s="653"/>
      <c r="Z74" s="653"/>
    </row>
    <row r="75" ht="14.25" customHeight="1" spans="1:26">
      <c r="A75" s="653"/>
      <c r="B75" s="653"/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3"/>
      <c r="P75" s="653"/>
      <c r="Q75" s="653"/>
      <c r="R75" s="653"/>
      <c r="S75" s="653"/>
      <c r="T75" s="653"/>
      <c r="U75" s="653"/>
      <c r="V75" s="653"/>
      <c r="W75" s="653"/>
      <c r="X75" s="653"/>
      <c r="Y75" s="653"/>
      <c r="Z75" s="653"/>
    </row>
    <row r="76" ht="14.25" customHeight="1" spans="1:26">
      <c r="A76" s="65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3"/>
      <c r="P76" s="653"/>
      <c r="Q76" s="653"/>
      <c r="R76" s="653"/>
      <c r="S76" s="653"/>
      <c r="T76" s="653"/>
      <c r="U76" s="653"/>
      <c r="V76" s="653"/>
      <c r="W76" s="653"/>
      <c r="X76" s="653"/>
      <c r="Y76" s="653"/>
      <c r="Z76" s="653"/>
    </row>
    <row r="77" ht="14.25" customHeight="1" spans="1:26">
      <c r="A77" s="653"/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</row>
    <row r="78" ht="14.25" customHeight="1" spans="1:26">
      <c r="A78" s="653"/>
      <c r="B78" s="653"/>
      <c r="C78" s="653"/>
      <c r="D78" s="653"/>
      <c r="E78" s="653"/>
      <c r="F78" s="653"/>
      <c r="G78" s="653"/>
      <c r="H78" s="653"/>
      <c r="I78" s="653"/>
      <c r="J78" s="653"/>
      <c r="K78" s="653"/>
      <c r="L78" s="653"/>
      <c r="M78" s="653"/>
      <c r="N78" s="653"/>
      <c r="O78" s="653"/>
      <c r="P78" s="653"/>
      <c r="Q78" s="653"/>
      <c r="R78" s="653"/>
      <c r="S78" s="653"/>
      <c r="T78" s="653"/>
      <c r="U78" s="653"/>
      <c r="V78" s="653"/>
      <c r="W78" s="653"/>
      <c r="X78" s="653"/>
      <c r="Y78" s="653"/>
      <c r="Z78" s="653"/>
    </row>
    <row r="79" ht="14.25" customHeight="1" spans="1:26">
      <c r="A79" s="653"/>
      <c r="B79" s="653"/>
      <c r="C79" s="653"/>
      <c r="D79" s="653"/>
      <c r="E79" s="653"/>
      <c r="F79" s="653"/>
      <c r="G79" s="653"/>
      <c r="H79" s="653"/>
      <c r="I79" s="653"/>
      <c r="J79" s="653"/>
      <c r="K79" s="653"/>
      <c r="L79" s="653"/>
      <c r="M79" s="653"/>
      <c r="N79" s="653"/>
      <c r="O79" s="653"/>
      <c r="P79" s="653"/>
      <c r="Q79" s="653"/>
      <c r="R79" s="653"/>
      <c r="S79" s="653"/>
      <c r="T79" s="653"/>
      <c r="U79" s="653"/>
      <c r="V79" s="653"/>
      <c r="W79" s="653"/>
      <c r="X79" s="653"/>
      <c r="Y79" s="653"/>
      <c r="Z79" s="653"/>
    </row>
    <row r="80" ht="14.25" customHeight="1" spans="1:26">
      <c r="A80" s="653"/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  <c r="Y80" s="653"/>
      <c r="Z80" s="653"/>
    </row>
    <row r="81" ht="14.25" customHeight="1" spans="1:26">
      <c r="A81" s="653"/>
      <c r="B81" s="653"/>
      <c r="C81" s="653"/>
      <c r="D81" s="653"/>
      <c r="E81" s="653"/>
      <c r="F81" s="653"/>
      <c r="G81" s="653"/>
      <c r="H81" s="653"/>
      <c r="I81" s="653"/>
      <c r="J81" s="653"/>
      <c r="K81" s="653"/>
      <c r="L81" s="653"/>
      <c r="M81" s="653"/>
      <c r="N81" s="653"/>
      <c r="O81" s="653"/>
      <c r="P81" s="653"/>
      <c r="Q81" s="653"/>
      <c r="R81" s="653"/>
      <c r="S81" s="653"/>
      <c r="T81" s="653"/>
      <c r="U81" s="653"/>
      <c r="V81" s="653"/>
      <c r="W81" s="653"/>
      <c r="X81" s="653"/>
      <c r="Y81" s="653"/>
      <c r="Z81" s="653"/>
    </row>
    <row r="82" ht="14.25" customHeight="1" spans="1:26">
      <c r="A82" s="653"/>
      <c r="B82" s="653"/>
      <c r="C82" s="653"/>
      <c r="D82" s="653"/>
      <c r="E82" s="653"/>
      <c r="F82" s="653"/>
      <c r="G82" s="653"/>
      <c r="H82" s="653"/>
      <c r="I82" s="653"/>
      <c r="J82" s="653"/>
      <c r="K82" s="653"/>
      <c r="L82" s="653"/>
      <c r="M82" s="653"/>
      <c r="N82" s="653"/>
      <c r="O82" s="653"/>
      <c r="P82" s="653"/>
      <c r="Q82" s="653"/>
      <c r="R82" s="653"/>
      <c r="S82" s="653"/>
      <c r="T82" s="653"/>
      <c r="U82" s="653"/>
      <c r="V82" s="653"/>
      <c r="W82" s="653"/>
      <c r="X82" s="653"/>
      <c r="Y82" s="653"/>
      <c r="Z82" s="653"/>
    </row>
    <row r="83" ht="14.25" customHeight="1" spans="1:26">
      <c r="A83" s="653"/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3"/>
      <c r="P83" s="653"/>
      <c r="Q83" s="653"/>
      <c r="R83" s="653"/>
      <c r="S83" s="653"/>
      <c r="T83" s="653"/>
      <c r="U83" s="653"/>
      <c r="V83" s="653"/>
      <c r="W83" s="653"/>
      <c r="X83" s="653"/>
      <c r="Y83" s="653"/>
      <c r="Z83" s="653"/>
    </row>
    <row r="84" ht="14.25" customHeight="1" spans="1:26">
      <c r="A84" s="653"/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</row>
    <row r="85" ht="14.25" customHeight="1" spans="1:26">
      <c r="A85" s="653"/>
      <c r="B85" s="653"/>
      <c r="C85" s="653"/>
      <c r="D85" s="653"/>
      <c r="E85" s="653"/>
      <c r="F85" s="653"/>
      <c r="G85" s="653"/>
      <c r="H85" s="653"/>
      <c r="I85" s="653"/>
      <c r="J85" s="653"/>
      <c r="K85" s="653"/>
      <c r="L85" s="653"/>
      <c r="M85" s="653"/>
      <c r="N85" s="653"/>
      <c r="O85" s="653"/>
      <c r="P85" s="653"/>
      <c r="Q85" s="653"/>
      <c r="R85" s="653"/>
      <c r="S85" s="653"/>
      <c r="T85" s="653"/>
      <c r="U85" s="653"/>
      <c r="V85" s="653"/>
      <c r="W85" s="653"/>
      <c r="X85" s="653"/>
      <c r="Y85" s="653"/>
      <c r="Z85" s="653"/>
    </row>
    <row r="86" ht="14.25" customHeight="1" spans="1:26">
      <c r="A86" s="653"/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</row>
    <row r="87" ht="14.25" customHeight="1" spans="1:26">
      <c r="A87" s="653"/>
      <c r="B87" s="653"/>
      <c r="C87" s="653"/>
      <c r="D87" s="653"/>
      <c r="E87" s="653"/>
      <c r="F87" s="653"/>
      <c r="G87" s="653"/>
      <c r="H87" s="653"/>
      <c r="I87" s="653"/>
      <c r="J87" s="653"/>
      <c r="K87" s="653"/>
      <c r="L87" s="653"/>
      <c r="M87" s="653"/>
      <c r="N87" s="653"/>
      <c r="O87" s="653"/>
      <c r="P87" s="653"/>
      <c r="Q87" s="653"/>
      <c r="R87" s="653"/>
      <c r="S87" s="653"/>
      <c r="T87" s="653"/>
      <c r="U87" s="653"/>
      <c r="V87" s="653"/>
      <c r="W87" s="653"/>
      <c r="X87" s="653"/>
      <c r="Y87" s="653"/>
      <c r="Z87" s="653"/>
    </row>
    <row r="88" ht="14.25" customHeight="1" spans="1:26">
      <c r="A88" s="653"/>
      <c r="B88" s="653"/>
      <c r="C88" s="653"/>
      <c r="D88" s="653"/>
      <c r="E88" s="653"/>
      <c r="F88" s="653"/>
      <c r="G88" s="653"/>
      <c r="H88" s="653"/>
      <c r="I88" s="653"/>
      <c r="J88" s="653"/>
      <c r="K88" s="653"/>
      <c r="L88" s="653"/>
      <c r="M88" s="653"/>
      <c r="N88" s="653"/>
      <c r="O88" s="653"/>
      <c r="P88" s="653"/>
      <c r="Q88" s="653"/>
      <c r="R88" s="653"/>
      <c r="S88" s="653"/>
      <c r="T88" s="653"/>
      <c r="U88" s="653"/>
      <c r="V88" s="653"/>
      <c r="W88" s="653"/>
      <c r="X88" s="653"/>
      <c r="Y88" s="653"/>
      <c r="Z88" s="653"/>
    </row>
    <row r="89" ht="14.25" customHeight="1" spans="1:26">
      <c r="A89" s="653"/>
      <c r="B89" s="653"/>
      <c r="C89" s="653"/>
      <c r="D89" s="653"/>
      <c r="E89" s="653"/>
      <c r="F89" s="653"/>
      <c r="G89" s="653"/>
      <c r="H89" s="653"/>
      <c r="I89" s="653"/>
      <c r="J89" s="653"/>
      <c r="K89" s="653"/>
      <c r="L89" s="653"/>
      <c r="M89" s="653"/>
      <c r="N89" s="653"/>
      <c r="O89" s="653"/>
      <c r="P89" s="653"/>
      <c r="Q89" s="653"/>
      <c r="R89" s="653"/>
      <c r="S89" s="653"/>
      <c r="T89" s="653"/>
      <c r="U89" s="653"/>
      <c r="V89" s="653"/>
      <c r="W89" s="653"/>
      <c r="X89" s="653"/>
      <c r="Y89" s="653"/>
      <c r="Z89" s="653"/>
    </row>
    <row r="90" ht="14.25" customHeight="1" spans="1:26">
      <c r="A90" s="653"/>
      <c r="B90" s="653"/>
      <c r="C90" s="653"/>
      <c r="D90" s="653"/>
      <c r="E90" s="653"/>
      <c r="F90" s="653"/>
      <c r="G90" s="653"/>
      <c r="H90" s="653"/>
      <c r="I90" s="653"/>
      <c r="J90" s="653"/>
      <c r="K90" s="653"/>
      <c r="L90" s="653"/>
      <c r="M90" s="653"/>
      <c r="N90" s="653"/>
      <c r="O90" s="653"/>
      <c r="P90" s="653"/>
      <c r="Q90" s="653"/>
      <c r="R90" s="653"/>
      <c r="S90" s="653"/>
      <c r="T90" s="653"/>
      <c r="U90" s="653"/>
      <c r="V90" s="653"/>
      <c r="W90" s="653"/>
      <c r="X90" s="653"/>
      <c r="Y90" s="653"/>
      <c r="Z90" s="653"/>
    </row>
    <row r="91" ht="14.25" customHeight="1" spans="1:26">
      <c r="A91" s="653"/>
      <c r="B91" s="653"/>
      <c r="C91" s="653"/>
      <c r="D91" s="653"/>
      <c r="E91" s="653"/>
      <c r="F91" s="653"/>
      <c r="G91" s="653"/>
      <c r="H91" s="653"/>
      <c r="I91" s="653"/>
      <c r="J91" s="653"/>
      <c r="K91" s="653"/>
      <c r="L91" s="653"/>
      <c r="M91" s="653"/>
      <c r="N91" s="653"/>
      <c r="O91" s="653"/>
      <c r="P91" s="653"/>
      <c r="Q91" s="653"/>
      <c r="R91" s="653"/>
      <c r="S91" s="653"/>
      <c r="T91" s="653"/>
      <c r="U91" s="653"/>
      <c r="V91" s="653"/>
      <c r="W91" s="653"/>
      <c r="X91" s="653"/>
      <c r="Y91" s="653"/>
      <c r="Z91" s="653"/>
    </row>
    <row r="92" ht="14.25" customHeight="1" spans="1:26">
      <c r="A92" s="653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</row>
    <row r="93" ht="14.25" customHeight="1" spans="1:26">
      <c r="A93" s="653"/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3"/>
      <c r="P93" s="653"/>
      <c r="Q93" s="653"/>
      <c r="R93" s="653"/>
      <c r="S93" s="653"/>
      <c r="T93" s="653"/>
      <c r="U93" s="653"/>
      <c r="V93" s="653"/>
      <c r="W93" s="653"/>
      <c r="X93" s="653"/>
      <c r="Y93" s="653"/>
      <c r="Z93" s="653"/>
    </row>
    <row r="94" ht="14.25" customHeight="1" spans="1:26">
      <c r="A94" s="653"/>
      <c r="B94" s="653"/>
      <c r="C94" s="653"/>
      <c r="D94" s="653"/>
      <c r="E94" s="653"/>
      <c r="F94" s="653"/>
      <c r="G94" s="653"/>
      <c r="H94" s="653"/>
      <c r="I94" s="653"/>
      <c r="J94" s="653"/>
      <c r="K94" s="653"/>
      <c r="L94" s="653"/>
      <c r="M94" s="653"/>
      <c r="N94" s="653"/>
      <c r="O94" s="653"/>
      <c r="P94" s="653"/>
      <c r="Q94" s="653"/>
      <c r="R94" s="653"/>
      <c r="S94" s="653"/>
      <c r="T94" s="653"/>
      <c r="U94" s="653"/>
      <c r="V94" s="653"/>
      <c r="W94" s="653"/>
      <c r="X94" s="653"/>
      <c r="Y94" s="653"/>
      <c r="Z94" s="653"/>
    </row>
    <row r="95" ht="14.25" customHeight="1" spans="1:26">
      <c r="A95" s="653"/>
      <c r="B95" s="653"/>
      <c r="C95" s="653"/>
      <c r="D95" s="653"/>
      <c r="E95" s="653"/>
      <c r="F95" s="653"/>
      <c r="G95" s="653"/>
      <c r="H95" s="653"/>
      <c r="I95" s="653"/>
      <c r="J95" s="653"/>
      <c r="K95" s="653"/>
      <c r="L95" s="653"/>
      <c r="M95" s="653"/>
      <c r="N95" s="653"/>
      <c r="O95" s="653"/>
      <c r="P95" s="653"/>
      <c r="Q95" s="653"/>
      <c r="R95" s="653"/>
      <c r="S95" s="653"/>
      <c r="T95" s="653"/>
      <c r="U95" s="653"/>
      <c r="V95" s="653"/>
      <c r="W95" s="653"/>
      <c r="X95" s="653"/>
      <c r="Y95" s="653"/>
      <c r="Z95" s="653"/>
    </row>
    <row r="96" ht="14.25" customHeight="1" spans="1:26">
      <c r="A96" s="653"/>
      <c r="B96" s="653"/>
      <c r="C96" s="653"/>
      <c r="D96" s="653"/>
      <c r="E96" s="653"/>
      <c r="F96" s="653"/>
      <c r="G96" s="653"/>
      <c r="H96" s="653"/>
      <c r="I96" s="653"/>
      <c r="J96" s="653"/>
      <c r="K96" s="653"/>
      <c r="L96" s="653"/>
      <c r="M96" s="653"/>
      <c r="N96" s="653"/>
      <c r="O96" s="653"/>
      <c r="P96" s="653"/>
      <c r="Q96" s="653"/>
      <c r="R96" s="653"/>
      <c r="S96" s="653"/>
      <c r="T96" s="653"/>
      <c r="U96" s="653"/>
      <c r="V96" s="653"/>
      <c r="W96" s="653"/>
      <c r="X96" s="653"/>
      <c r="Y96" s="653"/>
      <c r="Z96" s="653"/>
    </row>
    <row r="97" ht="14.25" customHeight="1" spans="1:26">
      <c r="A97" s="653"/>
      <c r="B97" s="653"/>
      <c r="C97" s="653"/>
      <c r="D97" s="653"/>
      <c r="E97" s="653"/>
      <c r="F97" s="653"/>
      <c r="G97" s="653"/>
      <c r="H97" s="653"/>
      <c r="I97" s="653"/>
      <c r="J97" s="653"/>
      <c r="K97" s="653"/>
      <c r="L97" s="653"/>
      <c r="M97" s="653"/>
      <c r="N97" s="653"/>
      <c r="O97" s="653"/>
      <c r="P97" s="653"/>
      <c r="Q97" s="653"/>
      <c r="R97" s="653"/>
      <c r="S97" s="653"/>
      <c r="T97" s="653"/>
      <c r="U97" s="653"/>
      <c r="V97" s="653"/>
      <c r="W97" s="653"/>
      <c r="X97" s="653"/>
      <c r="Y97" s="653"/>
      <c r="Z97" s="653"/>
    </row>
    <row r="98" ht="14.25" customHeight="1" spans="1:26">
      <c r="A98" s="653"/>
      <c r="B98" s="653"/>
      <c r="C98" s="653"/>
      <c r="D98" s="653"/>
      <c r="E98" s="653"/>
      <c r="F98" s="653"/>
      <c r="G98" s="653"/>
      <c r="H98" s="653"/>
      <c r="I98" s="653"/>
      <c r="J98" s="653"/>
      <c r="K98" s="653"/>
      <c r="L98" s="653"/>
      <c r="M98" s="653"/>
      <c r="N98" s="653"/>
      <c r="O98" s="653"/>
      <c r="P98" s="653"/>
      <c r="Q98" s="653"/>
      <c r="R98" s="653"/>
      <c r="S98" s="653"/>
      <c r="T98" s="653"/>
      <c r="U98" s="653"/>
      <c r="V98" s="653"/>
      <c r="W98" s="653"/>
      <c r="X98" s="653"/>
      <c r="Y98" s="653"/>
      <c r="Z98" s="653"/>
    </row>
    <row r="99" ht="14.25" customHeight="1" spans="1:26">
      <c r="A99" s="653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3"/>
      <c r="P99" s="653"/>
      <c r="Q99" s="653"/>
      <c r="R99" s="653"/>
      <c r="S99" s="653"/>
      <c r="T99" s="653"/>
      <c r="U99" s="653"/>
      <c r="V99" s="653"/>
      <c r="W99" s="653"/>
      <c r="X99" s="653"/>
      <c r="Y99" s="653"/>
      <c r="Z99" s="653"/>
    </row>
    <row r="100" ht="14.25" customHeight="1" spans="1:26">
      <c r="A100" s="653"/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</row>
    <row r="101" ht="14.25" customHeight="1" spans="1:26">
      <c r="A101" s="653"/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</row>
    <row r="102" ht="14.25" customHeight="1" spans="1:26">
      <c r="A102" s="653"/>
      <c r="B102" s="653"/>
      <c r="C102" s="653"/>
      <c r="D102" s="653"/>
      <c r="E102" s="653"/>
      <c r="F102" s="653"/>
      <c r="G102" s="653"/>
      <c r="H102" s="653"/>
      <c r="I102" s="653"/>
      <c r="J102" s="653"/>
      <c r="K102" s="653"/>
      <c r="L102" s="653"/>
      <c r="M102" s="653"/>
      <c r="N102" s="653"/>
      <c r="O102" s="653"/>
      <c r="P102" s="653"/>
      <c r="Q102" s="653"/>
      <c r="R102" s="653"/>
      <c r="S102" s="653"/>
      <c r="T102" s="653"/>
      <c r="U102" s="653"/>
      <c r="V102" s="653"/>
      <c r="W102" s="653"/>
      <c r="X102" s="653"/>
      <c r="Y102" s="653"/>
      <c r="Z102" s="653"/>
    </row>
    <row r="103" ht="14.25" customHeight="1" spans="1:26">
      <c r="A103" s="653"/>
      <c r="B103" s="653"/>
      <c r="C103" s="653"/>
      <c r="D103" s="653"/>
      <c r="E103" s="653"/>
      <c r="F103" s="653"/>
      <c r="G103" s="653"/>
      <c r="H103" s="653"/>
      <c r="I103" s="653"/>
      <c r="J103" s="653"/>
      <c r="K103" s="653"/>
      <c r="L103" s="653"/>
      <c r="M103" s="653"/>
      <c r="N103" s="653"/>
      <c r="O103" s="653"/>
      <c r="P103" s="653"/>
      <c r="Q103" s="653"/>
      <c r="R103" s="653"/>
      <c r="S103" s="653"/>
      <c r="T103" s="653"/>
      <c r="U103" s="653"/>
      <c r="V103" s="653"/>
      <c r="W103" s="653"/>
      <c r="X103" s="653"/>
      <c r="Y103" s="653"/>
      <c r="Z103" s="653"/>
    </row>
    <row r="104" ht="14.25" customHeight="1" spans="1:26">
      <c r="A104" s="653"/>
      <c r="B104" s="653"/>
      <c r="C104" s="653"/>
      <c r="D104" s="653"/>
      <c r="E104" s="653"/>
      <c r="F104" s="653"/>
      <c r="G104" s="653"/>
      <c r="H104" s="653"/>
      <c r="I104" s="653"/>
      <c r="J104" s="653"/>
      <c r="K104" s="653"/>
      <c r="L104" s="653"/>
      <c r="M104" s="653"/>
      <c r="N104" s="653"/>
      <c r="O104" s="653"/>
      <c r="P104" s="653"/>
      <c r="Q104" s="653"/>
      <c r="R104" s="653"/>
      <c r="S104" s="653"/>
      <c r="T104" s="653"/>
      <c r="U104" s="653"/>
      <c r="V104" s="653"/>
      <c r="W104" s="653"/>
      <c r="X104" s="653"/>
      <c r="Y104" s="653"/>
      <c r="Z104" s="653"/>
    </row>
    <row r="105" ht="14.25" customHeight="1" spans="1:26">
      <c r="A105" s="653"/>
      <c r="B105" s="653"/>
      <c r="C105" s="653"/>
      <c r="D105" s="653"/>
      <c r="E105" s="653"/>
      <c r="F105" s="653"/>
      <c r="G105" s="653"/>
      <c r="H105" s="653"/>
      <c r="I105" s="653"/>
      <c r="J105" s="653"/>
      <c r="K105" s="653"/>
      <c r="L105" s="653"/>
      <c r="M105" s="653"/>
      <c r="N105" s="653"/>
      <c r="O105" s="653"/>
      <c r="P105" s="653"/>
      <c r="Q105" s="653"/>
      <c r="R105" s="653"/>
      <c r="S105" s="653"/>
      <c r="T105" s="653"/>
      <c r="U105" s="653"/>
      <c r="V105" s="653"/>
      <c r="W105" s="653"/>
      <c r="X105" s="653"/>
      <c r="Y105" s="653"/>
      <c r="Z105" s="653"/>
    </row>
    <row r="106" ht="14.25" customHeight="1" spans="1:26">
      <c r="A106" s="653"/>
      <c r="B106" s="653"/>
      <c r="C106" s="653"/>
      <c r="D106" s="653"/>
      <c r="E106" s="653"/>
      <c r="F106" s="653"/>
      <c r="G106" s="653"/>
      <c r="H106" s="653"/>
      <c r="I106" s="653"/>
      <c r="J106" s="653"/>
      <c r="K106" s="653"/>
      <c r="L106" s="653"/>
      <c r="M106" s="653"/>
      <c r="N106" s="653"/>
      <c r="O106" s="653"/>
      <c r="P106" s="653"/>
      <c r="Q106" s="653"/>
      <c r="R106" s="653"/>
      <c r="S106" s="653"/>
      <c r="T106" s="653"/>
      <c r="U106" s="653"/>
      <c r="V106" s="653"/>
      <c r="W106" s="653"/>
      <c r="X106" s="653"/>
      <c r="Y106" s="653"/>
      <c r="Z106" s="653"/>
    </row>
    <row r="107" ht="14.25" customHeight="1" spans="1:26">
      <c r="A107" s="653"/>
      <c r="B107" s="653"/>
      <c r="C107" s="653"/>
      <c r="D107" s="653"/>
      <c r="E107" s="653"/>
      <c r="F107" s="653"/>
      <c r="G107" s="653"/>
      <c r="H107" s="653"/>
      <c r="I107" s="653"/>
      <c r="J107" s="653"/>
      <c r="K107" s="653"/>
      <c r="L107" s="653"/>
      <c r="M107" s="653"/>
      <c r="N107" s="653"/>
      <c r="O107" s="653"/>
      <c r="P107" s="653"/>
      <c r="Q107" s="653"/>
      <c r="R107" s="653"/>
      <c r="S107" s="653"/>
      <c r="T107" s="653"/>
      <c r="U107" s="653"/>
      <c r="V107" s="653"/>
      <c r="W107" s="653"/>
      <c r="X107" s="653"/>
      <c r="Y107" s="653"/>
      <c r="Z107" s="653"/>
    </row>
    <row r="108" ht="14.25" customHeight="1" spans="1:26">
      <c r="A108" s="653"/>
      <c r="B108" s="653"/>
      <c r="C108" s="653"/>
      <c r="D108" s="653"/>
      <c r="E108" s="653"/>
      <c r="F108" s="653"/>
      <c r="G108" s="653"/>
      <c r="H108" s="653"/>
      <c r="I108" s="653"/>
      <c r="J108" s="653"/>
      <c r="K108" s="653"/>
      <c r="L108" s="653"/>
      <c r="M108" s="653"/>
      <c r="N108" s="653"/>
      <c r="O108" s="653"/>
      <c r="P108" s="653"/>
      <c r="Q108" s="653"/>
      <c r="R108" s="653"/>
      <c r="S108" s="653"/>
      <c r="T108" s="653"/>
      <c r="U108" s="653"/>
      <c r="V108" s="653"/>
      <c r="W108" s="653"/>
      <c r="X108" s="653"/>
      <c r="Y108" s="653"/>
      <c r="Z108" s="653"/>
    </row>
    <row r="109" ht="14.25" customHeight="1" spans="1:26">
      <c r="A109" s="653"/>
      <c r="B109" s="653"/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3"/>
      <c r="P109" s="653"/>
      <c r="Q109" s="653"/>
      <c r="R109" s="653"/>
      <c r="S109" s="653"/>
      <c r="T109" s="653"/>
      <c r="U109" s="653"/>
      <c r="V109" s="653"/>
      <c r="W109" s="653"/>
      <c r="X109" s="653"/>
      <c r="Y109" s="653"/>
      <c r="Z109" s="653"/>
    </row>
    <row r="110" ht="14.25" customHeight="1" spans="1:26">
      <c r="A110" s="65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3"/>
      <c r="P110" s="653"/>
      <c r="Q110" s="653"/>
      <c r="R110" s="653"/>
      <c r="S110" s="653"/>
      <c r="T110" s="653"/>
      <c r="U110" s="653"/>
      <c r="V110" s="653"/>
      <c r="W110" s="653"/>
      <c r="X110" s="653"/>
      <c r="Y110" s="653"/>
      <c r="Z110" s="653"/>
    </row>
    <row r="111" ht="14.25" customHeight="1" spans="1:26">
      <c r="A111" s="653"/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</row>
    <row r="112" ht="14.25" customHeight="1" spans="1:26">
      <c r="A112" s="653"/>
      <c r="B112" s="653"/>
      <c r="C112" s="653"/>
      <c r="D112" s="653"/>
      <c r="E112" s="653"/>
      <c r="F112" s="653"/>
      <c r="G112" s="653"/>
      <c r="H112" s="653"/>
      <c r="I112" s="653"/>
      <c r="J112" s="653"/>
      <c r="K112" s="653"/>
      <c r="L112" s="653"/>
      <c r="M112" s="653"/>
      <c r="N112" s="653"/>
      <c r="O112" s="653"/>
      <c r="P112" s="653"/>
      <c r="Q112" s="653"/>
      <c r="R112" s="653"/>
      <c r="S112" s="653"/>
      <c r="T112" s="653"/>
      <c r="U112" s="653"/>
      <c r="V112" s="653"/>
      <c r="W112" s="653"/>
      <c r="X112" s="653"/>
      <c r="Y112" s="653"/>
      <c r="Z112" s="653"/>
    </row>
    <row r="113" ht="14.25" customHeight="1" spans="1:26">
      <c r="A113" s="653"/>
      <c r="B113" s="653"/>
      <c r="C113" s="653"/>
      <c r="D113" s="653"/>
      <c r="E113" s="653"/>
      <c r="F113" s="653"/>
      <c r="G113" s="653"/>
      <c r="H113" s="653"/>
      <c r="I113" s="653"/>
      <c r="J113" s="653"/>
      <c r="K113" s="653"/>
      <c r="L113" s="653"/>
      <c r="M113" s="653"/>
      <c r="N113" s="653"/>
      <c r="O113" s="653"/>
      <c r="P113" s="653"/>
      <c r="Q113" s="653"/>
      <c r="R113" s="653"/>
      <c r="S113" s="653"/>
      <c r="T113" s="653"/>
      <c r="U113" s="653"/>
      <c r="V113" s="653"/>
      <c r="W113" s="653"/>
      <c r="X113" s="653"/>
      <c r="Y113" s="653"/>
      <c r="Z113" s="653"/>
    </row>
    <row r="114" ht="14.25" customHeight="1" spans="1:26">
      <c r="A114" s="653"/>
      <c r="B114" s="653"/>
      <c r="C114" s="653"/>
      <c r="D114" s="653"/>
      <c r="E114" s="653"/>
      <c r="F114" s="653"/>
      <c r="G114" s="653"/>
      <c r="H114" s="653"/>
      <c r="I114" s="653"/>
      <c r="J114" s="653"/>
      <c r="K114" s="653"/>
      <c r="L114" s="653"/>
      <c r="M114" s="653"/>
      <c r="N114" s="653"/>
      <c r="O114" s="653"/>
      <c r="P114" s="653"/>
      <c r="Q114" s="653"/>
      <c r="R114" s="653"/>
      <c r="S114" s="653"/>
      <c r="T114" s="653"/>
      <c r="U114" s="653"/>
      <c r="V114" s="653"/>
      <c r="W114" s="653"/>
      <c r="X114" s="653"/>
      <c r="Y114" s="653"/>
      <c r="Z114" s="653"/>
    </row>
    <row r="115" ht="14.25" customHeight="1" spans="1:26">
      <c r="A115" s="653"/>
      <c r="B115" s="653"/>
      <c r="C115" s="653"/>
      <c r="D115" s="653"/>
      <c r="E115" s="653"/>
      <c r="F115" s="653"/>
      <c r="G115" s="653"/>
      <c r="H115" s="653"/>
      <c r="I115" s="653"/>
      <c r="J115" s="653"/>
      <c r="K115" s="653"/>
      <c r="L115" s="653"/>
      <c r="M115" s="653"/>
      <c r="N115" s="653"/>
      <c r="O115" s="653"/>
      <c r="P115" s="653"/>
      <c r="Q115" s="653"/>
      <c r="R115" s="653"/>
      <c r="S115" s="653"/>
      <c r="T115" s="653"/>
      <c r="U115" s="653"/>
      <c r="V115" s="653"/>
      <c r="W115" s="653"/>
      <c r="X115" s="653"/>
      <c r="Y115" s="653"/>
      <c r="Z115" s="653"/>
    </row>
    <row r="116" ht="14.25" customHeight="1" spans="1:26">
      <c r="A116" s="653"/>
      <c r="B116" s="653"/>
      <c r="C116" s="653"/>
      <c r="D116" s="653"/>
      <c r="E116" s="653"/>
      <c r="F116" s="653"/>
      <c r="G116" s="653"/>
      <c r="H116" s="653"/>
      <c r="I116" s="653"/>
      <c r="J116" s="653"/>
      <c r="K116" s="653"/>
      <c r="L116" s="653"/>
      <c r="M116" s="653"/>
      <c r="N116" s="653"/>
      <c r="O116" s="653"/>
      <c r="P116" s="653"/>
      <c r="Q116" s="653"/>
      <c r="R116" s="653"/>
      <c r="S116" s="653"/>
      <c r="T116" s="653"/>
      <c r="U116" s="653"/>
      <c r="V116" s="653"/>
      <c r="W116" s="653"/>
      <c r="X116" s="653"/>
      <c r="Y116" s="653"/>
      <c r="Z116" s="653"/>
    </row>
    <row r="117" ht="14.25" customHeight="1" spans="1:26">
      <c r="A117" s="653"/>
      <c r="B117" s="653"/>
      <c r="C117" s="653"/>
      <c r="D117" s="653"/>
      <c r="E117" s="653"/>
      <c r="F117" s="653"/>
      <c r="G117" s="653"/>
      <c r="H117" s="653"/>
      <c r="I117" s="653"/>
      <c r="J117" s="653"/>
      <c r="K117" s="653"/>
      <c r="L117" s="653"/>
      <c r="M117" s="653"/>
      <c r="N117" s="653"/>
      <c r="O117" s="653"/>
      <c r="P117" s="653"/>
      <c r="Q117" s="653"/>
      <c r="R117" s="653"/>
      <c r="S117" s="653"/>
      <c r="T117" s="653"/>
      <c r="U117" s="653"/>
      <c r="V117" s="653"/>
      <c r="W117" s="653"/>
      <c r="X117" s="653"/>
      <c r="Y117" s="653"/>
      <c r="Z117" s="653"/>
    </row>
    <row r="118" ht="14.25" customHeight="1" spans="1:26">
      <c r="A118" s="653"/>
      <c r="B118" s="653"/>
      <c r="C118" s="653"/>
      <c r="D118" s="653"/>
      <c r="E118" s="653"/>
      <c r="F118" s="653"/>
      <c r="G118" s="653"/>
      <c r="H118" s="653"/>
      <c r="I118" s="653"/>
      <c r="J118" s="653"/>
      <c r="K118" s="653"/>
      <c r="L118" s="653"/>
      <c r="M118" s="653"/>
      <c r="N118" s="653"/>
      <c r="O118" s="653"/>
      <c r="P118" s="653"/>
      <c r="Q118" s="653"/>
      <c r="R118" s="653"/>
      <c r="S118" s="653"/>
      <c r="T118" s="653"/>
      <c r="U118" s="653"/>
      <c r="V118" s="653"/>
      <c r="W118" s="653"/>
      <c r="X118" s="653"/>
      <c r="Y118" s="653"/>
      <c r="Z118" s="653"/>
    </row>
    <row r="119" ht="14.25" customHeight="1" spans="1:26">
      <c r="A119" s="653"/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</row>
    <row r="120" ht="14.25" customHeight="1" spans="1:26">
      <c r="A120" s="653"/>
      <c r="B120" s="653"/>
      <c r="C120" s="653"/>
      <c r="D120" s="653"/>
      <c r="E120" s="653"/>
      <c r="F120" s="653"/>
      <c r="G120" s="653"/>
      <c r="H120" s="653"/>
      <c r="I120" s="653"/>
      <c r="J120" s="653"/>
      <c r="K120" s="653"/>
      <c r="L120" s="653"/>
      <c r="M120" s="653"/>
      <c r="N120" s="653"/>
      <c r="O120" s="653"/>
      <c r="P120" s="653"/>
      <c r="Q120" s="653"/>
      <c r="R120" s="653"/>
      <c r="S120" s="653"/>
      <c r="T120" s="653"/>
      <c r="U120" s="653"/>
      <c r="V120" s="653"/>
      <c r="W120" s="653"/>
      <c r="X120" s="653"/>
      <c r="Y120" s="653"/>
      <c r="Z120" s="653"/>
    </row>
    <row r="121" ht="14.25" customHeight="1" spans="1:26">
      <c r="A121" s="653"/>
      <c r="B121" s="653"/>
      <c r="C121" s="653"/>
      <c r="D121" s="653"/>
      <c r="E121" s="653"/>
      <c r="F121" s="653"/>
      <c r="G121" s="653"/>
      <c r="H121" s="653"/>
      <c r="I121" s="653"/>
      <c r="J121" s="653"/>
      <c r="K121" s="653"/>
      <c r="L121" s="653"/>
      <c r="M121" s="653"/>
      <c r="N121" s="653"/>
      <c r="O121" s="653"/>
      <c r="P121" s="653"/>
      <c r="Q121" s="653"/>
      <c r="R121" s="653"/>
      <c r="S121" s="653"/>
      <c r="T121" s="653"/>
      <c r="U121" s="653"/>
      <c r="V121" s="653"/>
      <c r="W121" s="653"/>
      <c r="X121" s="653"/>
      <c r="Y121" s="653"/>
      <c r="Z121" s="653"/>
    </row>
    <row r="122" ht="14.25" customHeight="1" spans="1:26">
      <c r="A122" s="653"/>
      <c r="B122" s="653"/>
      <c r="C122" s="653"/>
      <c r="D122" s="653"/>
      <c r="E122" s="653"/>
      <c r="F122" s="653"/>
      <c r="G122" s="653"/>
      <c r="H122" s="653"/>
      <c r="I122" s="653"/>
      <c r="J122" s="653"/>
      <c r="K122" s="653"/>
      <c r="L122" s="653"/>
      <c r="M122" s="653"/>
      <c r="N122" s="653"/>
      <c r="O122" s="653"/>
      <c r="P122" s="653"/>
      <c r="Q122" s="653"/>
      <c r="R122" s="653"/>
      <c r="S122" s="653"/>
      <c r="T122" s="653"/>
      <c r="U122" s="653"/>
      <c r="V122" s="653"/>
      <c r="W122" s="653"/>
      <c r="X122" s="653"/>
      <c r="Y122" s="653"/>
      <c r="Z122" s="653"/>
    </row>
    <row r="123" ht="14.25" customHeight="1" spans="1:26">
      <c r="A123" s="653"/>
      <c r="B123" s="653"/>
      <c r="C123" s="653"/>
      <c r="D123" s="653"/>
      <c r="E123" s="653"/>
      <c r="F123" s="653"/>
      <c r="G123" s="653"/>
      <c r="H123" s="653"/>
      <c r="I123" s="653"/>
      <c r="J123" s="653"/>
      <c r="K123" s="653"/>
      <c r="L123" s="653"/>
      <c r="M123" s="653"/>
      <c r="N123" s="653"/>
      <c r="O123" s="653"/>
      <c r="P123" s="653"/>
      <c r="Q123" s="653"/>
      <c r="R123" s="653"/>
      <c r="S123" s="653"/>
      <c r="T123" s="653"/>
      <c r="U123" s="653"/>
      <c r="V123" s="653"/>
      <c r="W123" s="653"/>
      <c r="X123" s="653"/>
      <c r="Y123" s="653"/>
      <c r="Z123" s="653"/>
    </row>
    <row r="124" ht="14.25" customHeight="1" spans="1:26">
      <c r="A124" s="653"/>
      <c r="B124" s="653"/>
      <c r="C124" s="653"/>
      <c r="D124" s="653"/>
      <c r="E124" s="653"/>
      <c r="F124" s="653"/>
      <c r="G124" s="653"/>
      <c r="H124" s="653"/>
      <c r="I124" s="653"/>
      <c r="J124" s="653"/>
      <c r="K124" s="653"/>
      <c r="L124" s="653"/>
      <c r="M124" s="653"/>
      <c r="N124" s="653"/>
      <c r="O124" s="653"/>
      <c r="P124" s="653"/>
      <c r="Q124" s="653"/>
      <c r="R124" s="653"/>
      <c r="S124" s="653"/>
      <c r="T124" s="653"/>
      <c r="U124" s="653"/>
      <c r="V124" s="653"/>
      <c r="W124" s="653"/>
      <c r="X124" s="653"/>
      <c r="Y124" s="653"/>
      <c r="Z124" s="653"/>
    </row>
    <row r="125" ht="14.25" customHeight="1" spans="1:26">
      <c r="A125" s="653"/>
      <c r="B125" s="653"/>
      <c r="C125" s="653"/>
      <c r="D125" s="653"/>
      <c r="E125" s="653"/>
      <c r="F125" s="653"/>
      <c r="G125" s="653"/>
      <c r="H125" s="653"/>
      <c r="I125" s="653"/>
      <c r="J125" s="653"/>
      <c r="K125" s="653"/>
      <c r="L125" s="653"/>
      <c r="M125" s="653"/>
      <c r="N125" s="653"/>
      <c r="O125" s="653"/>
      <c r="P125" s="653"/>
      <c r="Q125" s="653"/>
      <c r="R125" s="653"/>
      <c r="S125" s="653"/>
      <c r="T125" s="653"/>
      <c r="U125" s="653"/>
      <c r="V125" s="653"/>
      <c r="W125" s="653"/>
      <c r="X125" s="653"/>
      <c r="Y125" s="653"/>
      <c r="Z125" s="653"/>
    </row>
    <row r="126" ht="14.25" customHeight="1" spans="1:26">
      <c r="A126" s="653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</row>
    <row r="127" ht="14.25" customHeight="1" spans="1:26">
      <c r="A127" s="653"/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3"/>
      <c r="P127" s="653"/>
      <c r="Q127" s="653"/>
      <c r="R127" s="653"/>
      <c r="S127" s="653"/>
      <c r="T127" s="653"/>
      <c r="U127" s="653"/>
      <c r="V127" s="653"/>
      <c r="W127" s="653"/>
      <c r="X127" s="653"/>
      <c r="Y127" s="653"/>
      <c r="Z127" s="653"/>
    </row>
    <row r="128" ht="14.25" customHeight="1" spans="1:26">
      <c r="A128" s="653"/>
      <c r="B128" s="653"/>
      <c r="C128" s="653"/>
      <c r="D128" s="653"/>
      <c r="E128" s="653"/>
      <c r="F128" s="653"/>
      <c r="G128" s="653"/>
      <c r="H128" s="653"/>
      <c r="I128" s="653"/>
      <c r="J128" s="653"/>
      <c r="K128" s="653"/>
      <c r="L128" s="653"/>
      <c r="M128" s="653"/>
      <c r="N128" s="653"/>
      <c r="O128" s="653"/>
      <c r="P128" s="653"/>
      <c r="Q128" s="653"/>
      <c r="R128" s="653"/>
      <c r="S128" s="653"/>
      <c r="T128" s="653"/>
      <c r="U128" s="653"/>
      <c r="V128" s="653"/>
      <c r="W128" s="653"/>
      <c r="X128" s="653"/>
      <c r="Y128" s="653"/>
      <c r="Z128" s="653"/>
    </row>
    <row r="129" ht="14.25" customHeight="1" spans="1:26">
      <c r="A129" s="653"/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3"/>
      <c r="P129" s="653"/>
      <c r="Q129" s="653"/>
      <c r="R129" s="653"/>
      <c r="S129" s="653"/>
      <c r="T129" s="653"/>
      <c r="U129" s="653"/>
      <c r="V129" s="653"/>
      <c r="W129" s="653"/>
      <c r="X129" s="653"/>
      <c r="Y129" s="653"/>
      <c r="Z129" s="653"/>
    </row>
    <row r="130" ht="14.25" customHeight="1" spans="1:26">
      <c r="A130" s="653"/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3"/>
      <c r="P130" s="653"/>
      <c r="Q130" s="653"/>
      <c r="R130" s="653"/>
      <c r="S130" s="653"/>
      <c r="T130" s="653"/>
      <c r="U130" s="653"/>
      <c r="V130" s="653"/>
      <c r="W130" s="653"/>
      <c r="X130" s="653"/>
      <c r="Y130" s="653"/>
      <c r="Z130" s="653"/>
    </row>
    <row r="131" ht="14.25" customHeight="1" spans="1:26">
      <c r="A131" s="653"/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</row>
    <row r="132" ht="14.25" customHeight="1" spans="1:26">
      <c r="A132" s="653"/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3"/>
      <c r="P132" s="653"/>
      <c r="Q132" s="653"/>
      <c r="R132" s="653"/>
      <c r="S132" s="653"/>
      <c r="T132" s="653"/>
      <c r="U132" s="653"/>
      <c r="V132" s="653"/>
      <c r="W132" s="653"/>
      <c r="X132" s="653"/>
      <c r="Y132" s="653"/>
      <c r="Z132" s="653"/>
    </row>
    <row r="133" ht="14.25" customHeight="1" spans="1:26">
      <c r="A133" s="653"/>
      <c r="B133" s="653"/>
      <c r="C133" s="653"/>
      <c r="D133" s="653"/>
      <c r="E133" s="653"/>
      <c r="F133" s="653"/>
      <c r="G133" s="653"/>
      <c r="H133" s="653"/>
      <c r="I133" s="653"/>
      <c r="J133" s="653"/>
      <c r="K133" s="653"/>
      <c r="L133" s="653"/>
      <c r="M133" s="653"/>
      <c r="N133" s="653"/>
      <c r="O133" s="653"/>
      <c r="P133" s="653"/>
      <c r="Q133" s="653"/>
      <c r="R133" s="653"/>
      <c r="S133" s="653"/>
      <c r="T133" s="653"/>
      <c r="U133" s="653"/>
      <c r="V133" s="653"/>
      <c r="W133" s="653"/>
      <c r="X133" s="653"/>
      <c r="Y133" s="653"/>
      <c r="Z133" s="653"/>
    </row>
    <row r="134" ht="14.25" customHeight="1" spans="1:26">
      <c r="A134" s="653"/>
      <c r="B134" s="653"/>
      <c r="C134" s="653"/>
      <c r="D134" s="653"/>
      <c r="E134" s="653"/>
      <c r="F134" s="653"/>
      <c r="G134" s="653"/>
      <c r="H134" s="653"/>
      <c r="I134" s="653"/>
      <c r="J134" s="653"/>
      <c r="K134" s="653"/>
      <c r="L134" s="653"/>
      <c r="M134" s="653"/>
      <c r="N134" s="653"/>
      <c r="O134" s="653"/>
      <c r="P134" s="653"/>
      <c r="Q134" s="653"/>
      <c r="R134" s="653"/>
      <c r="S134" s="653"/>
      <c r="T134" s="653"/>
      <c r="U134" s="653"/>
      <c r="V134" s="653"/>
      <c r="W134" s="653"/>
      <c r="X134" s="653"/>
      <c r="Y134" s="653"/>
      <c r="Z134" s="653"/>
    </row>
    <row r="135" ht="14.25" customHeight="1" spans="1:26">
      <c r="A135" s="653"/>
      <c r="B135" s="653"/>
      <c r="C135" s="653"/>
      <c r="D135" s="653"/>
      <c r="E135" s="653"/>
      <c r="F135" s="653"/>
      <c r="G135" s="653"/>
      <c r="H135" s="653"/>
      <c r="I135" s="653"/>
      <c r="J135" s="653"/>
      <c r="K135" s="653"/>
      <c r="L135" s="653"/>
      <c r="M135" s="653"/>
      <c r="N135" s="653"/>
      <c r="O135" s="653"/>
      <c r="P135" s="653"/>
      <c r="Q135" s="653"/>
      <c r="R135" s="653"/>
      <c r="S135" s="653"/>
      <c r="T135" s="653"/>
      <c r="U135" s="653"/>
      <c r="V135" s="653"/>
      <c r="W135" s="653"/>
      <c r="X135" s="653"/>
      <c r="Y135" s="653"/>
      <c r="Z135" s="653"/>
    </row>
    <row r="136" ht="14.25" customHeight="1" spans="1:26">
      <c r="A136" s="653"/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</row>
    <row r="137" ht="14.25" customHeight="1" spans="1:26">
      <c r="A137" s="653"/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3"/>
      <c r="P137" s="653"/>
      <c r="Q137" s="653"/>
      <c r="R137" s="653"/>
      <c r="S137" s="653"/>
      <c r="T137" s="653"/>
      <c r="U137" s="653"/>
      <c r="V137" s="653"/>
      <c r="W137" s="653"/>
      <c r="X137" s="653"/>
      <c r="Y137" s="653"/>
      <c r="Z137" s="653"/>
    </row>
    <row r="138" ht="14.25" customHeight="1" spans="1:26">
      <c r="A138" s="653"/>
      <c r="B138" s="653"/>
      <c r="C138" s="653"/>
      <c r="D138" s="653"/>
      <c r="E138" s="653"/>
      <c r="F138" s="653"/>
      <c r="G138" s="653"/>
      <c r="H138" s="653"/>
      <c r="I138" s="653"/>
      <c r="J138" s="653"/>
      <c r="K138" s="653"/>
      <c r="L138" s="653"/>
      <c r="M138" s="653"/>
      <c r="N138" s="653"/>
      <c r="O138" s="653"/>
      <c r="P138" s="653"/>
      <c r="Q138" s="653"/>
      <c r="R138" s="653"/>
      <c r="S138" s="653"/>
      <c r="T138" s="653"/>
      <c r="U138" s="653"/>
      <c r="V138" s="653"/>
      <c r="W138" s="653"/>
      <c r="X138" s="653"/>
      <c r="Y138" s="653"/>
      <c r="Z138" s="653"/>
    </row>
    <row r="139" ht="14.25" customHeight="1" spans="1:26">
      <c r="A139" s="653"/>
      <c r="B139" s="653"/>
      <c r="C139" s="653"/>
      <c r="D139" s="653"/>
      <c r="E139" s="653"/>
      <c r="F139" s="653"/>
      <c r="G139" s="653"/>
      <c r="H139" s="653"/>
      <c r="I139" s="653"/>
      <c r="J139" s="653"/>
      <c r="K139" s="653"/>
      <c r="L139" s="653"/>
      <c r="M139" s="653"/>
      <c r="N139" s="653"/>
      <c r="O139" s="653"/>
      <c r="P139" s="653"/>
      <c r="Q139" s="653"/>
      <c r="R139" s="653"/>
      <c r="S139" s="653"/>
      <c r="T139" s="653"/>
      <c r="U139" s="653"/>
      <c r="V139" s="653"/>
      <c r="W139" s="653"/>
      <c r="X139" s="653"/>
      <c r="Y139" s="653"/>
      <c r="Z139" s="653"/>
    </row>
    <row r="140" ht="14.25" customHeight="1" spans="1:26">
      <c r="A140" s="653"/>
      <c r="B140" s="653"/>
      <c r="C140" s="653"/>
      <c r="D140" s="653"/>
      <c r="E140" s="653"/>
      <c r="F140" s="653"/>
      <c r="G140" s="653"/>
      <c r="H140" s="653"/>
      <c r="I140" s="653"/>
      <c r="J140" s="653"/>
      <c r="K140" s="653"/>
      <c r="L140" s="653"/>
      <c r="M140" s="653"/>
      <c r="N140" s="653"/>
      <c r="O140" s="653"/>
      <c r="P140" s="653"/>
      <c r="Q140" s="653"/>
      <c r="R140" s="653"/>
      <c r="S140" s="653"/>
      <c r="T140" s="653"/>
      <c r="U140" s="653"/>
      <c r="V140" s="653"/>
      <c r="W140" s="653"/>
      <c r="X140" s="653"/>
      <c r="Y140" s="653"/>
      <c r="Z140" s="653"/>
    </row>
    <row r="141" ht="14.25" customHeight="1" spans="1:26">
      <c r="A141" s="653"/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</row>
    <row r="142" ht="14.25" customHeight="1" spans="1:26">
      <c r="A142" s="653"/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3"/>
      <c r="P142" s="653"/>
      <c r="Q142" s="653"/>
      <c r="R142" s="653"/>
      <c r="S142" s="653"/>
      <c r="T142" s="653"/>
      <c r="U142" s="653"/>
      <c r="V142" s="653"/>
      <c r="W142" s="653"/>
      <c r="X142" s="653"/>
      <c r="Y142" s="653"/>
      <c r="Z142" s="653"/>
    </row>
    <row r="143" ht="14.25" customHeight="1" spans="1:26">
      <c r="A143" s="653"/>
      <c r="B143" s="653"/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3"/>
      <c r="O143" s="653"/>
      <c r="P143" s="653"/>
      <c r="Q143" s="653"/>
      <c r="R143" s="653"/>
      <c r="S143" s="653"/>
      <c r="T143" s="653"/>
      <c r="U143" s="653"/>
      <c r="V143" s="653"/>
      <c r="W143" s="653"/>
      <c r="X143" s="653"/>
      <c r="Y143" s="653"/>
      <c r="Z143" s="653"/>
    </row>
    <row r="144" ht="14.25" customHeight="1" spans="1:26">
      <c r="A144" s="653"/>
      <c r="B144" s="653"/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3"/>
      <c r="O144" s="653"/>
      <c r="P144" s="653"/>
      <c r="Q144" s="653"/>
      <c r="R144" s="653"/>
      <c r="S144" s="653"/>
      <c r="T144" s="653"/>
      <c r="U144" s="653"/>
      <c r="V144" s="653"/>
      <c r="W144" s="653"/>
      <c r="X144" s="653"/>
      <c r="Y144" s="653"/>
      <c r="Z144" s="653"/>
    </row>
    <row r="145" ht="14.25" customHeight="1" spans="1:26">
      <c r="A145" s="653"/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3"/>
      <c r="P145" s="653"/>
      <c r="Q145" s="653"/>
      <c r="R145" s="653"/>
      <c r="S145" s="653"/>
      <c r="T145" s="653"/>
      <c r="U145" s="653"/>
      <c r="V145" s="653"/>
      <c r="W145" s="653"/>
      <c r="X145" s="653"/>
      <c r="Y145" s="653"/>
      <c r="Z145" s="653"/>
    </row>
    <row r="146" ht="14.25" customHeight="1" spans="1:26">
      <c r="A146" s="653"/>
      <c r="B146" s="653"/>
      <c r="C146" s="653"/>
      <c r="D146" s="653"/>
      <c r="E146" s="653"/>
      <c r="F146" s="653"/>
      <c r="G146" s="653"/>
      <c r="H146" s="653"/>
      <c r="I146" s="653"/>
      <c r="J146" s="653"/>
      <c r="K146" s="653"/>
      <c r="L146" s="653"/>
      <c r="M146" s="653"/>
      <c r="N146" s="653"/>
      <c r="O146" s="653"/>
      <c r="P146" s="653"/>
      <c r="Q146" s="653"/>
      <c r="R146" s="653"/>
      <c r="S146" s="653"/>
      <c r="T146" s="653"/>
      <c r="U146" s="653"/>
      <c r="V146" s="653"/>
      <c r="W146" s="653"/>
      <c r="X146" s="653"/>
      <c r="Y146" s="653"/>
      <c r="Z146" s="653"/>
    </row>
    <row r="147" ht="14.25" customHeight="1" spans="1:26">
      <c r="A147" s="653"/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</row>
    <row r="148" ht="14.25" customHeight="1" spans="1:26">
      <c r="A148" s="653"/>
      <c r="B148" s="653"/>
      <c r="C148" s="653"/>
      <c r="D148" s="653"/>
      <c r="E148" s="653"/>
      <c r="F148" s="653"/>
      <c r="G148" s="653"/>
      <c r="H148" s="653"/>
      <c r="I148" s="653"/>
      <c r="J148" s="653"/>
      <c r="K148" s="653"/>
      <c r="L148" s="653"/>
      <c r="M148" s="653"/>
      <c r="N148" s="653"/>
      <c r="O148" s="653"/>
      <c r="P148" s="653"/>
      <c r="Q148" s="653"/>
      <c r="R148" s="653"/>
      <c r="S148" s="653"/>
      <c r="T148" s="653"/>
      <c r="U148" s="653"/>
      <c r="V148" s="653"/>
      <c r="W148" s="653"/>
      <c r="X148" s="653"/>
      <c r="Y148" s="653"/>
      <c r="Z148" s="653"/>
    </row>
    <row r="149" ht="14.25" customHeight="1" spans="1:26">
      <c r="A149" s="653"/>
      <c r="B149" s="653"/>
      <c r="C149" s="653"/>
      <c r="D149" s="653"/>
      <c r="E149" s="653"/>
      <c r="F149" s="653"/>
      <c r="G149" s="653"/>
      <c r="H149" s="653"/>
      <c r="I149" s="653"/>
      <c r="J149" s="653"/>
      <c r="K149" s="653"/>
      <c r="L149" s="653"/>
      <c r="M149" s="653"/>
      <c r="N149" s="653"/>
      <c r="O149" s="653"/>
      <c r="P149" s="653"/>
      <c r="Q149" s="653"/>
      <c r="R149" s="653"/>
      <c r="S149" s="653"/>
      <c r="T149" s="653"/>
      <c r="U149" s="653"/>
      <c r="V149" s="653"/>
      <c r="W149" s="653"/>
      <c r="X149" s="653"/>
      <c r="Y149" s="653"/>
      <c r="Z149" s="653"/>
    </row>
    <row r="150" ht="14.25" customHeight="1" spans="1:26">
      <c r="A150" s="653"/>
      <c r="B150" s="653"/>
      <c r="C150" s="653"/>
      <c r="D150" s="653"/>
      <c r="E150" s="653"/>
      <c r="F150" s="653"/>
      <c r="G150" s="653"/>
      <c r="H150" s="653"/>
      <c r="I150" s="653"/>
      <c r="J150" s="653"/>
      <c r="K150" s="653"/>
      <c r="L150" s="653"/>
      <c r="M150" s="653"/>
      <c r="N150" s="653"/>
      <c r="O150" s="653"/>
      <c r="P150" s="653"/>
      <c r="Q150" s="653"/>
      <c r="R150" s="653"/>
      <c r="S150" s="653"/>
      <c r="T150" s="653"/>
      <c r="U150" s="653"/>
      <c r="V150" s="653"/>
      <c r="W150" s="653"/>
      <c r="X150" s="653"/>
      <c r="Y150" s="653"/>
      <c r="Z150" s="653"/>
    </row>
    <row r="151" ht="14.25" customHeight="1" spans="1:26">
      <c r="A151" s="653"/>
      <c r="B151" s="653"/>
      <c r="C151" s="653"/>
      <c r="D151" s="653"/>
      <c r="E151" s="653"/>
      <c r="F151" s="653"/>
      <c r="G151" s="653"/>
      <c r="H151" s="653"/>
      <c r="I151" s="653"/>
      <c r="J151" s="653"/>
      <c r="K151" s="653"/>
      <c r="L151" s="653"/>
      <c r="M151" s="653"/>
      <c r="N151" s="653"/>
      <c r="O151" s="653"/>
      <c r="P151" s="653"/>
      <c r="Q151" s="653"/>
      <c r="R151" s="653"/>
      <c r="S151" s="653"/>
      <c r="T151" s="653"/>
      <c r="U151" s="653"/>
      <c r="V151" s="653"/>
      <c r="W151" s="653"/>
      <c r="X151" s="653"/>
      <c r="Y151" s="653"/>
      <c r="Z151" s="653"/>
    </row>
    <row r="152" ht="14.25" customHeight="1" spans="1:26">
      <c r="A152" s="653"/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</row>
    <row r="153" ht="14.25" customHeight="1" spans="1:26">
      <c r="A153" s="653"/>
      <c r="B153" s="653"/>
      <c r="C153" s="653"/>
      <c r="D153" s="653"/>
      <c r="E153" s="653"/>
      <c r="F153" s="653"/>
      <c r="G153" s="653"/>
      <c r="H153" s="653"/>
      <c r="I153" s="653"/>
      <c r="J153" s="653"/>
      <c r="K153" s="653"/>
      <c r="L153" s="653"/>
      <c r="M153" s="653"/>
      <c r="N153" s="653"/>
      <c r="O153" s="653"/>
      <c r="P153" s="653"/>
      <c r="Q153" s="653"/>
      <c r="R153" s="653"/>
      <c r="S153" s="653"/>
      <c r="T153" s="653"/>
      <c r="U153" s="653"/>
      <c r="V153" s="653"/>
      <c r="W153" s="653"/>
      <c r="X153" s="653"/>
      <c r="Y153" s="653"/>
      <c r="Z153" s="653"/>
    </row>
    <row r="154" ht="14.25" customHeight="1" spans="1:26">
      <c r="A154" s="653"/>
      <c r="B154" s="653"/>
      <c r="C154" s="653"/>
      <c r="D154" s="653"/>
      <c r="E154" s="653"/>
      <c r="F154" s="653"/>
      <c r="G154" s="653"/>
      <c r="H154" s="653"/>
      <c r="I154" s="653"/>
      <c r="J154" s="653"/>
      <c r="K154" s="653"/>
      <c r="L154" s="653"/>
      <c r="M154" s="653"/>
      <c r="N154" s="653"/>
      <c r="O154" s="653"/>
      <c r="P154" s="653"/>
      <c r="Q154" s="653"/>
      <c r="R154" s="653"/>
      <c r="S154" s="653"/>
      <c r="T154" s="653"/>
      <c r="U154" s="653"/>
      <c r="V154" s="653"/>
      <c r="W154" s="653"/>
      <c r="X154" s="653"/>
      <c r="Y154" s="653"/>
      <c r="Z154" s="653"/>
    </row>
    <row r="155" ht="14.25" customHeight="1" spans="1:26">
      <c r="A155" s="653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3"/>
      <c r="P155" s="653"/>
      <c r="Q155" s="653"/>
      <c r="R155" s="653"/>
      <c r="S155" s="653"/>
      <c r="T155" s="653"/>
      <c r="U155" s="653"/>
      <c r="V155" s="653"/>
      <c r="W155" s="653"/>
      <c r="X155" s="653"/>
      <c r="Y155" s="653"/>
      <c r="Z155" s="653"/>
    </row>
    <row r="156" ht="14.25" customHeight="1" spans="1:26">
      <c r="A156" s="653"/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</row>
    <row r="157" ht="14.25" customHeight="1" spans="1:26">
      <c r="A157" s="653"/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</row>
    <row r="158" ht="14.25" customHeight="1" spans="1:26">
      <c r="A158" s="653"/>
      <c r="B158" s="653"/>
      <c r="C158" s="653"/>
      <c r="D158" s="653"/>
      <c r="E158" s="653"/>
      <c r="F158" s="653"/>
      <c r="G158" s="653"/>
      <c r="H158" s="653"/>
      <c r="I158" s="653"/>
      <c r="J158" s="653"/>
      <c r="K158" s="653"/>
      <c r="L158" s="653"/>
      <c r="M158" s="653"/>
      <c r="N158" s="653"/>
      <c r="O158" s="653"/>
      <c r="P158" s="653"/>
      <c r="Q158" s="653"/>
      <c r="R158" s="653"/>
      <c r="S158" s="653"/>
      <c r="T158" s="653"/>
      <c r="U158" s="653"/>
      <c r="V158" s="653"/>
      <c r="W158" s="653"/>
      <c r="X158" s="653"/>
      <c r="Y158" s="653"/>
      <c r="Z158" s="653"/>
    </row>
    <row r="159" ht="14.25" customHeight="1" spans="1:26">
      <c r="A159" s="653"/>
      <c r="B159" s="653"/>
      <c r="C159" s="653"/>
      <c r="D159" s="653"/>
      <c r="E159" s="653"/>
      <c r="F159" s="653"/>
      <c r="G159" s="653"/>
      <c r="H159" s="653"/>
      <c r="I159" s="653"/>
      <c r="J159" s="653"/>
      <c r="K159" s="653"/>
      <c r="L159" s="653"/>
      <c r="M159" s="653"/>
      <c r="N159" s="653"/>
      <c r="O159" s="653"/>
      <c r="P159" s="653"/>
      <c r="Q159" s="653"/>
      <c r="R159" s="653"/>
      <c r="S159" s="653"/>
      <c r="T159" s="653"/>
      <c r="U159" s="653"/>
      <c r="V159" s="653"/>
      <c r="W159" s="653"/>
      <c r="X159" s="653"/>
      <c r="Y159" s="653"/>
      <c r="Z159" s="653"/>
    </row>
    <row r="160" ht="14.25" customHeight="1" spans="1:26">
      <c r="A160" s="653"/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</row>
    <row r="161" ht="14.25" customHeight="1" spans="1:26">
      <c r="A161" s="653"/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</row>
    <row r="162" ht="14.25" customHeight="1" spans="1:26">
      <c r="A162" s="653"/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3"/>
      <c r="P162" s="653"/>
      <c r="Q162" s="653"/>
      <c r="R162" s="653"/>
      <c r="S162" s="653"/>
      <c r="T162" s="653"/>
      <c r="U162" s="653"/>
      <c r="V162" s="653"/>
      <c r="W162" s="653"/>
      <c r="X162" s="653"/>
      <c r="Y162" s="653"/>
      <c r="Z162" s="653"/>
    </row>
    <row r="163" ht="14.25" customHeight="1" spans="1:26">
      <c r="A163" s="653"/>
      <c r="B163" s="653"/>
      <c r="C163" s="653"/>
      <c r="D163" s="653"/>
      <c r="E163" s="653"/>
      <c r="F163" s="653"/>
      <c r="G163" s="653"/>
      <c r="H163" s="653"/>
      <c r="I163" s="653"/>
      <c r="J163" s="653"/>
      <c r="K163" s="653"/>
      <c r="L163" s="653"/>
      <c r="M163" s="653"/>
      <c r="N163" s="653"/>
      <c r="O163" s="653"/>
      <c r="P163" s="653"/>
      <c r="Q163" s="653"/>
      <c r="R163" s="653"/>
      <c r="S163" s="653"/>
      <c r="T163" s="653"/>
      <c r="U163" s="653"/>
      <c r="V163" s="653"/>
      <c r="W163" s="653"/>
      <c r="X163" s="653"/>
      <c r="Y163" s="653"/>
      <c r="Z163" s="653"/>
    </row>
    <row r="164" ht="14.25" customHeight="1" spans="1:26">
      <c r="A164" s="653"/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</row>
    <row r="165" ht="14.25" customHeight="1" spans="1:26">
      <c r="A165" s="653"/>
      <c r="B165" s="653"/>
      <c r="C165" s="653"/>
      <c r="D165" s="653"/>
      <c r="E165" s="653"/>
      <c r="F165" s="653"/>
      <c r="G165" s="653"/>
      <c r="H165" s="653"/>
      <c r="I165" s="653"/>
      <c r="J165" s="653"/>
      <c r="K165" s="653"/>
      <c r="L165" s="653"/>
      <c r="M165" s="653"/>
      <c r="N165" s="653"/>
      <c r="O165" s="653"/>
      <c r="P165" s="653"/>
      <c r="Q165" s="653"/>
      <c r="R165" s="653"/>
      <c r="S165" s="653"/>
      <c r="T165" s="653"/>
      <c r="U165" s="653"/>
      <c r="V165" s="653"/>
      <c r="W165" s="653"/>
      <c r="X165" s="653"/>
      <c r="Y165" s="653"/>
      <c r="Z165" s="653"/>
    </row>
    <row r="166" ht="14.25" customHeight="1" spans="1:26">
      <c r="A166" s="653"/>
      <c r="B166" s="653"/>
      <c r="C166" s="653"/>
      <c r="D166" s="653"/>
      <c r="E166" s="653"/>
      <c r="F166" s="653"/>
      <c r="G166" s="653"/>
      <c r="H166" s="653"/>
      <c r="I166" s="653"/>
      <c r="J166" s="653"/>
      <c r="K166" s="653"/>
      <c r="L166" s="653"/>
      <c r="M166" s="653"/>
      <c r="N166" s="653"/>
      <c r="O166" s="653"/>
      <c r="P166" s="653"/>
      <c r="Q166" s="653"/>
      <c r="R166" s="653"/>
      <c r="S166" s="653"/>
      <c r="T166" s="653"/>
      <c r="U166" s="653"/>
      <c r="V166" s="653"/>
      <c r="W166" s="653"/>
      <c r="X166" s="653"/>
      <c r="Y166" s="653"/>
      <c r="Z166" s="653"/>
    </row>
    <row r="167" ht="14.25" customHeight="1" spans="1:26">
      <c r="A167" s="653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</row>
    <row r="168" ht="14.25" customHeight="1" spans="1:26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3"/>
      <c r="P168" s="653"/>
      <c r="Q168" s="653"/>
      <c r="R168" s="653"/>
      <c r="S168" s="653"/>
      <c r="T168" s="653"/>
      <c r="U168" s="653"/>
      <c r="V168" s="653"/>
      <c r="W168" s="653"/>
      <c r="X168" s="653"/>
      <c r="Y168" s="653"/>
      <c r="Z168" s="653"/>
    </row>
    <row r="169" ht="14.25" customHeight="1" spans="1:26">
      <c r="A169" s="653"/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</row>
    <row r="170" ht="14.25" customHeight="1" spans="1:26">
      <c r="A170" s="653"/>
      <c r="B170" s="653"/>
      <c r="C170" s="653"/>
      <c r="D170" s="653"/>
      <c r="E170" s="653"/>
      <c r="F170" s="653"/>
      <c r="G170" s="653"/>
      <c r="H170" s="653"/>
      <c r="I170" s="653"/>
      <c r="J170" s="653"/>
      <c r="K170" s="653"/>
      <c r="L170" s="653"/>
      <c r="M170" s="653"/>
      <c r="N170" s="653"/>
      <c r="O170" s="653"/>
      <c r="P170" s="653"/>
      <c r="Q170" s="653"/>
      <c r="R170" s="653"/>
      <c r="S170" s="653"/>
      <c r="T170" s="653"/>
      <c r="U170" s="653"/>
      <c r="V170" s="653"/>
      <c r="W170" s="653"/>
      <c r="X170" s="653"/>
      <c r="Y170" s="653"/>
      <c r="Z170" s="653"/>
    </row>
    <row r="171" ht="14.25" customHeight="1" spans="1:26">
      <c r="A171" s="653"/>
      <c r="B171" s="653"/>
      <c r="C171" s="653"/>
      <c r="D171" s="653"/>
      <c r="E171" s="653"/>
      <c r="F171" s="653"/>
      <c r="G171" s="653"/>
      <c r="H171" s="653"/>
      <c r="I171" s="653"/>
      <c r="J171" s="653"/>
      <c r="K171" s="653"/>
      <c r="L171" s="653"/>
      <c r="M171" s="653"/>
      <c r="N171" s="653"/>
      <c r="O171" s="653"/>
      <c r="P171" s="653"/>
      <c r="Q171" s="653"/>
      <c r="R171" s="653"/>
      <c r="S171" s="653"/>
      <c r="T171" s="653"/>
      <c r="U171" s="653"/>
      <c r="V171" s="653"/>
      <c r="W171" s="653"/>
      <c r="X171" s="653"/>
      <c r="Y171" s="653"/>
      <c r="Z171" s="653"/>
    </row>
    <row r="172" ht="14.25" customHeight="1" spans="1:26">
      <c r="A172" s="653"/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</row>
    <row r="173" ht="14.25" customHeight="1" spans="1:26">
      <c r="A173" s="653"/>
      <c r="B173" s="653"/>
      <c r="C173" s="653"/>
      <c r="D173" s="653"/>
      <c r="E173" s="653"/>
      <c r="F173" s="653"/>
      <c r="G173" s="653"/>
      <c r="H173" s="653"/>
      <c r="I173" s="653"/>
      <c r="J173" s="653"/>
      <c r="K173" s="653"/>
      <c r="L173" s="653"/>
      <c r="M173" s="653"/>
      <c r="N173" s="653"/>
      <c r="O173" s="653"/>
      <c r="P173" s="653"/>
      <c r="Q173" s="653"/>
      <c r="R173" s="653"/>
      <c r="S173" s="653"/>
      <c r="T173" s="653"/>
      <c r="U173" s="653"/>
      <c r="V173" s="653"/>
      <c r="W173" s="653"/>
      <c r="X173" s="653"/>
      <c r="Y173" s="653"/>
      <c r="Z173" s="653"/>
    </row>
    <row r="174" ht="14.25" customHeight="1" spans="1:26">
      <c r="A174" s="653"/>
      <c r="B174" s="653"/>
      <c r="C174" s="653"/>
      <c r="D174" s="653"/>
      <c r="E174" s="653"/>
      <c r="F174" s="653"/>
      <c r="G174" s="653"/>
      <c r="H174" s="653"/>
      <c r="I174" s="653"/>
      <c r="J174" s="653"/>
      <c r="K174" s="653"/>
      <c r="L174" s="653"/>
      <c r="M174" s="653"/>
      <c r="N174" s="653"/>
      <c r="O174" s="653"/>
      <c r="P174" s="653"/>
      <c r="Q174" s="653"/>
      <c r="R174" s="653"/>
      <c r="S174" s="653"/>
      <c r="T174" s="653"/>
      <c r="U174" s="653"/>
      <c r="V174" s="653"/>
      <c r="W174" s="653"/>
      <c r="X174" s="653"/>
      <c r="Y174" s="653"/>
      <c r="Z174" s="653"/>
    </row>
    <row r="175" ht="14.25" customHeight="1" spans="1:26">
      <c r="A175" s="653"/>
      <c r="B175" s="653"/>
      <c r="C175" s="653"/>
      <c r="D175" s="653"/>
      <c r="E175" s="653"/>
      <c r="F175" s="653"/>
      <c r="G175" s="653"/>
      <c r="H175" s="653"/>
      <c r="I175" s="653"/>
      <c r="J175" s="653"/>
      <c r="K175" s="653"/>
      <c r="L175" s="653"/>
      <c r="M175" s="653"/>
      <c r="N175" s="653"/>
      <c r="O175" s="653"/>
      <c r="P175" s="653"/>
      <c r="Q175" s="653"/>
      <c r="R175" s="653"/>
      <c r="S175" s="653"/>
      <c r="T175" s="653"/>
      <c r="U175" s="653"/>
      <c r="V175" s="653"/>
      <c r="W175" s="653"/>
      <c r="X175" s="653"/>
      <c r="Y175" s="653"/>
      <c r="Z175" s="653"/>
    </row>
    <row r="176" ht="14.25" customHeight="1" spans="1:26">
      <c r="A176" s="653"/>
      <c r="B176" s="653"/>
      <c r="C176" s="653"/>
      <c r="D176" s="653"/>
      <c r="E176" s="653"/>
      <c r="F176" s="653"/>
      <c r="G176" s="653"/>
      <c r="H176" s="653"/>
      <c r="I176" s="653"/>
      <c r="J176" s="653"/>
      <c r="K176" s="653"/>
      <c r="L176" s="653"/>
      <c r="M176" s="653"/>
      <c r="N176" s="653"/>
      <c r="O176" s="653"/>
      <c r="P176" s="653"/>
      <c r="Q176" s="653"/>
      <c r="R176" s="653"/>
      <c r="S176" s="653"/>
      <c r="T176" s="653"/>
      <c r="U176" s="653"/>
      <c r="V176" s="653"/>
      <c r="W176" s="653"/>
      <c r="X176" s="653"/>
      <c r="Y176" s="653"/>
      <c r="Z176" s="653"/>
    </row>
    <row r="177" ht="14.25" customHeight="1" spans="1:26">
      <c r="A177" s="653"/>
      <c r="B177" s="653"/>
      <c r="C177" s="653"/>
      <c r="D177" s="653"/>
      <c r="E177" s="653"/>
      <c r="F177" s="653"/>
      <c r="G177" s="653"/>
      <c r="H177" s="653"/>
      <c r="I177" s="653"/>
      <c r="J177" s="653"/>
      <c r="K177" s="653"/>
      <c r="L177" s="653"/>
      <c r="M177" s="653"/>
      <c r="N177" s="653"/>
      <c r="O177" s="653"/>
      <c r="P177" s="653"/>
      <c r="Q177" s="653"/>
      <c r="R177" s="653"/>
      <c r="S177" s="653"/>
      <c r="T177" s="653"/>
      <c r="U177" s="653"/>
      <c r="V177" s="653"/>
      <c r="W177" s="653"/>
      <c r="X177" s="653"/>
      <c r="Y177" s="653"/>
      <c r="Z177" s="653"/>
    </row>
    <row r="178" ht="14.25" customHeight="1" spans="1:26">
      <c r="A178" s="653"/>
      <c r="B178" s="653"/>
      <c r="C178" s="653"/>
      <c r="D178" s="653"/>
      <c r="E178" s="653"/>
      <c r="F178" s="653"/>
      <c r="G178" s="653"/>
      <c r="H178" s="653"/>
      <c r="I178" s="653"/>
      <c r="J178" s="653"/>
      <c r="K178" s="653"/>
      <c r="L178" s="653"/>
      <c r="M178" s="653"/>
      <c r="N178" s="653"/>
      <c r="O178" s="653"/>
      <c r="P178" s="653"/>
      <c r="Q178" s="653"/>
      <c r="R178" s="653"/>
      <c r="S178" s="653"/>
      <c r="T178" s="653"/>
      <c r="U178" s="653"/>
      <c r="V178" s="653"/>
      <c r="W178" s="653"/>
      <c r="X178" s="653"/>
      <c r="Y178" s="653"/>
      <c r="Z178" s="653"/>
    </row>
    <row r="179" ht="14.25" customHeight="1" spans="1:26">
      <c r="A179" s="653"/>
      <c r="B179" s="653"/>
      <c r="C179" s="653"/>
      <c r="D179" s="653"/>
      <c r="E179" s="653"/>
      <c r="F179" s="653"/>
      <c r="G179" s="653"/>
      <c r="H179" s="653"/>
      <c r="I179" s="653"/>
      <c r="J179" s="653"/>
      <c r="K179" s="653"/>
      <c r="L179" s="653"/>
      <c r="M179" s="653"/>
      <c r="N179" s="653"/>
      <c r="O179" s="653"/>
      <c r="P179" s="653"/>
      <c r="Q179" s="653"/>
      <c r="R179" s="653"/>
      <c r="S179" s="653"/>
      <c r="T179" s="653"/>
      <c r="U179" s="653"/>
      <c r="V179" s="653"/>
      <c r="W179" s="653"/>
      <c r="X179" s="653"/>
      <c r="Y179" s="653"/>
      <c r="Z179" s="653"/>
    </row>
    <row r="180" ht="14.25" customHeight="1" spans="1:26">
      <c r="A180" s="653"/>
      <c r="B180" s="653"/>
      <c r="C180" s="653"/>
      <c r="D180" s="653"/>
      <c r="E180" s="653"/>
      <c r="F180" s="653"/>
      <c r="G180" s="653"/>
      <c r="H180" s="653"/>
      <c r="I180" s="653"/>
      <c r="J180" s="653"/>
      <c r="K180" s="653"/>
      <c r="L180" s="653"/>
      <c r="M180" s="653"/>
      <c r="N180" s="653"/>
      <c r="O180" s="653"/>
      <c r="P180" s="653"/>
      <c r="Q180" s="653"/>
      <c r="R180" s="653"/>
      <c r="S180" s="653"/>
      <c r="T180" s="653"/>
      <c r="U180" s="653"/>
      <c r="V180" s="653"/>
      <c r="W180" s="653"/>
      <c r="X180" s="653"/>
      <c r="Y180" s="653"/>
      <c r="Z180" s="653"/>
    </row>
    <row r="181" ht="14.25" customHeight="1" spans="1:26">
      <c r="A181" s="653"/>
      <c r="B181" s="653"/>
      <c r="C181" s="653"/>
      <c r="D181" s="653"/>
      <c r="E181" s="653"/>
      <c r="F181" s="653"/>
      <c r="G181" s="653"/>
      <c r="H181" s="653"/>
      <c r="I181" s="653"/>
      <c r="J181" s="653"/>
      <c r="K181" s="653"/>
      <c r="L181" s="653"/>
      <c r="M181" s="653"/>
      <c r="N181" s="653"/>
      <c r="O181" s="653"/>
      <c r="P181" s="653"/>
      <c r="Q181" s="653"/>
      <c r="R181" s="653"/>
      <c r="S181" s="653"/>
      <c r="T181" s="653"/>
      <c r="U181" s="653"/>
      <c r="V181" s="653"/>
      <c r="W181" s="653"/>
      <c r="X181" s="653"/>
      <c r="Y181" s="653"/>
      <c r="Z181" s="653"/>
    </row>
    <row r="182" ht="14.25" customHeight="1" spans="1:26">
      <c r="A182" s="653"/>
      <c r="B182" s="653"/>
      <c r="C182" s="653"/>
      <c r="D182" s="653"/>
      <c r="E182" s="653"/>
      <c r="F182" s="653"/>
      <c r="G182" s="653"/>
      <c r="H182" s="653"/>
      <c r="I182" s="653"/>
      <c r="J182" s="653"/>
      <c r="K182" s="653"/>
      <c r="L182" s="653"/>
      <c r="M182" s="653"/>
      <c r="N182" s="653"/>
      <c r="O182" s="653"/>
      <c r="P182" s="653"/>
      <c r="Q182" s="653"/>
      <c r="R182" s="653"/>
      <c r="S182" s="653"/>
      <c r="T182" s="653"/>
      <c r="U182" s="653"/>
      <c r="V182" s="653"/>
      <c r="W182" s="653"/>
      <c r="X182" s="653"/>
      <c r="Y182" s="653"/>
      <c r="Z182" s="653"/>
    </row>
    <row r="183" ht="14.25" customHeight="1" spans="1:26">
      <c r="A183" s="653"/>
      <c r="B183" s="653"/>
      <c r="C183" s="653"/>
      <c r="D183" s="653"/>
      <c r="E183" s="653"/>
      <c r="F183" s="653"/>
      <c r="G183" s="653"/>
      <c r="H183" s="653"/>
      <c r="I183" s="653"/>
      <c r="J183" s="653"/>
      <c r="K183" s="653"/>
      <c r="L183" s="653"/>
      <c r="M183" s="653"/>
      <c r="N183" s="653"/>
      <c r="O183" s="653"/>
      <c r="P183" s="653"/>
      <c r="Q183" s="653"/>
      <c r="R183" s="653"/>
      <c r="S183" s="653"/>
      <c r="T183" s="653"/>
      <c r="U183" s="653"/>
      <c r="V183" s="653"/>
      <c r="W183" s="653"/>
      <c r="X183" s="653"/>
      <c r="Y183" s="653"/>
      <c r="Z183" s="653"/>
    </row>
    <row r="184" ht="14.25" customHeight="1" spans="1:26">
      <c r="A184" s="653"/>
      <c r="B184" s="653"/>
      <c r="C184" s="653"/>
      <c r="D184" s="653"/>
      <c r="E184" s="653"/>
      <c r="F184" s="653"/>
      <c r="G184" s="653"/>
      <c r="H184" s="653"/>
      <c r="I184" s="653"/>
      <c r="J184" s="653"/>
      <c r="K184" s="653"/>
      <c r="L184" s="653"/>
      <c r="M184" s="653"/>
      <c r="N184" s="653"/>
      <c r="O184" s="653"/>
      <c r="P184" s="653"/>
      <c r="Q184" s="653"/>
      <c r="R184" s="653"/>
      <c r="S184" s="653"/>
      <c r="T184" s="653"/>
      <c r="U184" s="653"/>
      <c r="V184" s="653"/>
      <c r="W184" s="653"/>
      <c r="X184" s="653"/>
      <c r="Y184" s="653"/>
      <c r="Z184" s="653"/>
    </row>
    <row r="185" ht="14.25" customHeight="1" spans="1:26">
      <c r="A185" s="653"/>
      <c r="B185" s="653"/>
      <c r="C185" s="653"/>
      <c r="D185" s="653"/>
      <c r="E185" s="653"/>
      <c r="F185" s="653"/>
      <c r="G185" s="653"/>
      <c r="H185" s="653"/>
      <c r="I185" s="653"/>
      <c r="J185" s="653"/>
      <c r="K185" s="653"/>
      <c r="L185" s="653"/>
      <c r="M185" s="653"/>
      <c r="N185" s="653"/>
      <c r="O185" s="653"/>
      <c r="P185" s="653"/>
      <c r="Q185" s="653"/>
      <c r="R185" s="653"/>
      <c r="S185" s="653"/>
      <c r="T185" s="653"/>
      <c r="U185" s="653"/>
      <c r="V185" s="653"/>
      <c r="W185" s="653"/>
      <c r="X185" s="653"/>
      <c r="Y185" s="653"/>
      <c r="Z185" s="653"/>
    </row>
    <row r="186" ht="14.25" customHeight="1" spans="1:26">
      <c r="A186" s="653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3"/>
      <c r="P186" s="653"/>
      <c r="Q186" s="653"/>
      <c r="R186" s="653"/>
      <c r="S186" s="653"/>
      <c r="T186" s="653"/>
      <c r="U186" s="653"/>
      <c r="V186" s="653"/>
      <c r="W186" s="653"/>
      <c r="X186" s="653"/>
      <c r="Y186" s="653"/>
      <c r="Z186" s="653"/>
    </row>
    <row r="187" ht="14.25" customHeight="1" spans="1:26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</row>
    <row r="188" ht="14.25" customHeight="1" spans="1:26">
      <c r="A188" s="653"/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</row>
    <row r="189" ht="14.25" customHeight="1" spans="1:26">
      <c r="A189" s="653"/>
      <c r="B189" s="653"/>
      <c r="C189" s="653"/>
      <c r="D189" s="653"/>
      <c r="E189" s="653"/>
      <c r="F189" s="653"/>
      <c r="G189" s="653"/>
      <c r="H189" s="653"/>
      <c r="I189" s="653"/>
      <c r="J189" s="653"/>
      <c r="K189" s="653"/>
      <c r="L189" s="653"/>
      <c r="M189" s="653"/>
      <c r="N189" s="653"/>
      <c r="O189" s="653"/>
      <c r="P189" s="653"/>
      <c r="Q189" s="653"/>
      <c r="R189" s="653"/>
      <c r="S189" s="653"/>
      <c r="T189" s="653"/>
      <c r="U189" s="653"/>
      <c r="V189" s="653"/>
      <c r="W189" s="653"/>
      <c r="X189" s="653"/>
      <c r="Y189" s="653"/>
      <c r="Z189" s="653"/>
    </row>
    <row r="190" ht="14.25" customHeight="1" spans="1:26">
      <c r="A190" s="653"/>
      <c r="B190" s="653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</row>
    <row r="191" ht="14.25" customHeight="1" spans="1:26">
      <c r="A191" s="653"/>
      <c r="B191" s="653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</row>
    <row r="192" ht="14.25" customHeight="1" spans="1:26">
      <c r="A192" s="653"/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3"/>
      <c r="P192" s="653"/>
      <c r="Q192" s="653"/>
      <c r="R192" s="653"/>
      <c r="S192" s="653"/>
      <c r="T192" s="653"/>
      <c r="U192" s="653"/>
      <c r="V192" s="653"/>
      <c r="W192" s="653"/>
      <c r="X192" s="653"/>
      <c r="Y192" s="653"/>
      <c r="Z192" s="653"/>
    </row>
    <row r="193" ht="14.25" customHeight="1" spans="1:26">
      <c r="A193" s="653"/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</row>
    <row r="194" ht="14.25" customHeight="1" spans="1:26">
      <c r="A194" s="653"/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3"/>
      <c r="P194" s="653"/>
      <c r="Q194" s="653"/>
      <c r="R194" s="653"/>
      <c r="S194" s="653"/>
      <c r="T194" s="653"/>
      <c r="U194" s="653"/>
      <c r="V194" s="653"/>
      <c r="W194" s="653"/>
      <c r="X194" s="653"/>
      <c r="Y194" s="653"/>
      <c r="Z194" s="653"/>
    </row>
    <row r="195" ht="14.25" customHeight="1" spans="1:26">
      <c r="A195" s="653"/>
      <c r="B195" s="653"/>
      <c r="C195" s="653"/>
      <c r="D195" s="653"/>
      <c r="E195" s="653"/>
      <c r="F195" s="653"/>
      <c r="G195" s="653"/>
      <c r="H195" s="653"/>
      <c r="I195" s="653"/>
      <c r="J195" s="653"/>
      <c r="K195" s="653"/>
      <c r="L195" s="653"/>
      <c r="M195" s="653"/>
      <c r="N195" s="653"/>
      <c r="O195" s="653"/>
      <c r="P195" s="653"/>
      <c r="Q195" s="653"/>
      <c r="R195" s="653"/>
      <c r="S195" s="653"/>
      <c r="T195" s="653"/>
      <c r="U195" s="653"/>
      <c r="V195" s="653"/>
      <c r="W195" s="653"/>
      <c r="X195" s="653"/>
      <c r="Y195" s="653"/>
      <c r="Z195" s="653"/>
    </row>
    <row r="196" ht="14.25" customHeight="1" spans="1:26">
      <c r="A196" s="653"/>
      <c r="B196" s="653"/>
      <c r="C196" s="653"/>
      <c r="D196" s="653"/>
      <c r="E196" s="653"/>
      <c r="F196" s="653"/>
      <c r="G196" s="653"/>
      <c r="H196" s="653"/>
      <c r="I196" s="653"/>
      <c r="J196" s="653"/>
      <c r="K196" s="653"/>
      <c r="L196" s="653"/>
      <c r="M196" s="653"/>
      <c r="N196" s="653"/>
      <c r="O196" s="653"/>
      <c r="P196" s="653"/>
      <c r="Q196" s="653"/>
      <c r="R196" s="653"/>
      <c r="S196" s="653"/>
      <c r="T196" s="653"/>
      <c r="U196" s="653"/>
      <c r="V196" s="653"/>
      <c r="W196" s="653"/>
      <c r="X196" s="653"/>
      <c r="Y196" s="653"/>
      <c r="Z196" s="653"/>
    </row>
    <row r="197" ht="14.25" customHeight="1" spans="1:26">
      <c r="A197" s="653"/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3"/>
      <c r="P197" s="653"/>
      <c r="Q197" s="653"/>
      <c r="R197" s="653"/>
      <c r="S197" s="653"/>
      <c r="T197" s="653"/>
      <c r="U197" s="653"/>
      <c r="V197" s="653"/>
      <c r="W197" s="653"/>
      <c r="X197" s="653"/>
      <c r="Y197" s="653"/>
      <c r="Z197" s="653"/>
    </row>
    <row r="198" ht="14.25" customHeight="1" spans="1:26">
      <c r="A198" s="653"/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</row>
    <row r="199" ht="14.25" customHeight="1" spans="1:26">
      <c r="A199" s="653"/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</row>
    <row r="200" ht="14.25" customHeight="1" spans="1:26">
      <c r="A200" s="653"/>
      <c r="B200" s="653"/>
      <c r="C200" s="653"/>
      <c r="D200" s="653"/>
      <c r="E200" s="653"/>
      <c r="F200" s="653"/>
      <c r="G200" s="653"/>
      <c r="H200" s="653"/>
      <c r="I200" s="653"/>
      <c r="J200" s="653"/>
      <c r="K200" s="653"/>
      <c r="L200" s="653"/>
      <c r="M200" s="653"/>
      <c r="N200" s="653"/>
      <c r="O200" s="653"/>
      <c r="P200" s="653"/>
      <c r="Q200" s="653"/>
      <c r="R200" s="653"/>
      <c r="S200" s="653"/>
      <c r="T200" s="653"/>
      <c r="U200" s="653"/>
      <c r="V200" s="653"/>
      <c r="W200" s="653"/>
      <c r="X200" s="653"/>
      <c r="Y200" s="653"/>
      <c r="Z200" s="653"/>
    </row>
    <row r="201" ht="14.25" customHeight="1" spans="1:26">
      <c r="A201" s="653"/>
      <c r="B201" s="653"/>
      <c r="C201" s="653"/>
      <c r="D201" s="653"/>
      <c r="E201" s="653"/>
      <c r="F201" s="653"/>
      <c r="G201" s="653"/>
      <c r="H201" s="653"/>
      <c r="I201" s="653"/>
      <c r="J201" s="653"/>
      <c r="K201" s="653"/>
      <c r="L201" s="653"/>
      <c r="M201" s="653"/>
      <c r="N201" s="653"/>
      <c r="O201" s="653"/>
      <c r="P201" s="653"/>
      <c r="Q201" s="653"/>
      <c r="R201" s="653"/>
      <c r="S201" s="653"/>
      <c r="T201" s="653"/>
      <c r="U201" s="653"/>
      <c r="V201" s="653"/>
      <c r="W201" s="653"/>
      <c r="X201" s="653"/>
      <c r="Y201" s="653"/>
      <c r="Z201" s="653"/>
    </row>
    <row r="202" ht="14.25" customHeight="1" spans="1:26">
      <c r="A202" s="653"/>
      <c r="B202" s="653"/>
      <c r="C202" s="653"/>
      <c r="D202" s="653"/>
      <c r="E202" s="653"/>
      <c r="F202" s="653"/>
      <c r="G202" s="653"/>
      <c r="H202" s="653"/>
      <c r="I202" s="653"/>
      <c r="J202" s="653"/>
      <c r="K202" s="653"/>
      <c r="L202" s="653"/>
      <c r="M202" s="653"/>
      <c r="N202" s="653"/>
      <c r="O202" s="653"/>
      <c r="P202" s="653"/>
      <c r="Q202" s="653"/>
      <c r="R202" s="653"/>
      <c r="S202" s="653"/>
      <c r="T202" s="653"/>
      <c r="U202" s="653"/>
      <c r="V202" s="653"/>
      <c r="W202" s="653"/>
      <c r="X202" s="653"/>
      <c r="Y202" s="653"/>
      <c r="Z202" s="653"/>
    </row>
    <row r="203" ht="14.25" customHeight="1" spans="1:26">
      <c r="A203" s="653"/>
      <c r="B203" s="653"/>
      <c r="C203" s="653"/>
      <c r="D203" s="653"/>
      <c r="E203" s="653"/>
      <c r="F203" s="653"/>
      <c r="G203" s="653"/>
      <c r="H203" s="653"/>
      <c r="I203" s="653"/>
      <c r="J203" s="653"/>
      <c r="K203" s="653"/>
      <c r="L203" s="653"/>
      <c r="M203" s="653"/>
      <c r="N203" s="653"/>
      <c r="O203" s="653"/>
      <c r="P203" s="653"/>
      <c r="Q203" s="653"/>
      <c r="R203" s="653"/>
      <c r="S203" s="653"/>
      <c r="T203" s="653"/>
      <c r="U203" s="653"/>
      <c r="V203" s="653"/>
      <c r="W203" s="653"/>
      <c r="X203" s="653"/>
      <c r="Y203" s="653"/>
      <c r="Z203" s="653"/>
    </row>
    <row r="204" ht="14.25" customHeight="1" spans="1:26">
      <c r="A204" s="653"/>
      <c r="B204" s="653"/>
      <c r="C204" s="653"/>
      <c r="D204" s="653"/>
      <c r="E204" s="653"/>
      <c r="F204" s="653"/>
      <c r="G204" s="653"/>
      <c r="H204" s="653"/>
      <c r="I204" s="653"/>
      <c r="J204" s="653"/>
      <c r="K204" s="653"/>
      <c r="L204" s="653"/>
      <c r="M204" s="653"/>
      <c r="N204" s="653"/>
      <c r="O204" s="653"/>
      <c r="P204" s="653"/>
      <c r="Q204" s="653"/>
      <c r="R204" s="653"/>
      <c r="S204" s="653"/>
      <c r="T204" s="653"/>
      <c r="U204" s="653"/>
      <c r="V204" s="653"/>
      <c r="W204" s="653"/>
      <c r="X204" s="653"/>
      <c r="Y204" s="653"/>
      <c r="Z204" s="653"/>
    </row>
    <row r="205" ht="14.25" customHeight="1" spans="1:26">
      <c r="A205" s="653"/>
      <c r="B205" s="653"/>
      <c r="C205" s="653"/>
      <c r="D205" s="653"/>
      <c r="E205" s="653"/>
      <c r="F205" s="653"/>
      <c r="G205" s="653"/>
      <c r="H205" s="653"/>
      <c r="I205" s="653"/>
      <c r="J205" s="653"/>
      <c r="K205" s="653"/>
      <c r="L205" s="653"/>
      <c r="M205" s="653"/>
      <c r="N205" s="653"/>
      <c r="O205" s="653"/>
      <c r="P205" s="653"/>
      <c r="Q205" s="653"/>
      <c r="R205" s="653"/>
      <c r="S205" s="653"/>
      <c r="T205" s="653"/>
      <c r="U205" s="653"/>
      <c r="V205" s="653"/>
      <c r="W205" s="653"/>
      <c r="X205" s="653"/>
      <c r="Y205" s="653"/>
      <c r="Z205" s="653"/>
    </row>
    <row r="206" ht="14.25" customHeight="1" spans="1:26">
      <c r="A206" s="653"/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3"/>
      <c r="P206" s="653"/>
      <c r="Q206" s="653"/>
      <c r="R206" s="653"/>
      <c r="S206" s="653"/>
      <c r="T206" s="653"/>
      <c r="U206" s="653"/>
      <c r="V206" s="653"/>
      <c r="W206" s="653"/>
      <c r="X206" s="653"/>
      <c r="Y206" s="653"/>
      <c r="Z206" s="653"/>
    </row>
    <row r="207" ht="14.25" customHeight="1" spans="1:26">
      <c r="A207" s="653"/>
      <c r="B207" s="653"/>
      <c r="C207" s="653"/>
      <c r="D207" s="653"/>
      <c r="E207" s="653"/>
      <c r="F207" s="653"/>
      <c r="G207" s="653"/>
      <c r="H207" s="653"/>
      <c r="I207" s="653"/>
      <c r="J207" s="653"/>
      <c r="K207" s="653"/>
      <c r="L207" s="653"/>
      <c r="M207" s="653"/>
      <c r="N207" s="653"/>
      <c r="O207" s="653"/>
      <c r="P207" s="653"/>
      <c r="Q207" s="653"/>
      <c r="R207" s="653"/>
      <c r="S207" s="653"/>
      <c r="T207" s="653"/>
      <c r="U207" s="653"/>
      <c r="V207" s="653"/>
      <c r="W207" s="653"/>
      <c r="X207" s="653"/>
      <c r="Y207" s="653"/>
      <c r="Z207" s="653"/>
    </row>
    <row r="208" ht="14.25" customHeight="1" spans="1:26">
      <c r="A208" s="653"/>
      <c r="B208" s="653"/>
      <c r="C208" s="653"/>
      <c r="D208" s="653"/>
      <c r="E208" s="653"/>
      <c r="F208" s="653"/>
      <c r="G208" s="653"/>
      <c r="H208" s="653"/>
      <c r="I208" s="653"/>
      <c r="J208" s="653"/>
      <c r="K208" s="653"/>
      <c r="L208" s="653"/>
      <c r="M208" s="653"/>
      <c r="N208" s="653"/>
      <c r="O208" s="653"/>
      <c r="P208" s="653"/>
      <c r="Q208" s="653"/>
      <c r="R208" s="653"/>
      <c r="S208" s="653"/>
      <c r="T208" s="653"/>
      <c r="U208" s="653"/>
      <c r="V208" s="653"/>
      <c r="W208" s="653"/>
      <c r="X208" s="653"/>
      <c r="Y208" s="653"/>
      <c r="Z208" s="653"/>
    </row>
    <row r="209" ht="14.25" customHeight="1" spans="1:26">
      <c r="A209" s="653"/>
      <c r="B209" s="653"/>
      <c r="C209" s="653"/>
      <c r="D209" s="653"/>
      <c r="E209" s="653"/>
      <c r="F209" s="653"/>
      <c r="G209" s="653"/>
      <c r="H209" s="653"/>
      <c r="I209" s="653"/>
      <c r="J209" s="653"/>
      <c r="K209" s="653"/>
      <c r="L209" s="653"/>
      <c r="M209" s="653"/>
      <c r="N209" s="653"/>
      <c r="O209" s="653"/>
      <c r="P209" s="653"/>
      <c r="Q209" s="653"/>
      <c r="R209" s="653"/>
      <c r="S209" s="653"/>
      <c r="T209" s="653"/>
      <c r="U209" s="653"/>
      <c r="V209" s="653"/>
      <c r="W209" s="653"/>
      <c r="X209" s="653"/>
      <c r="Y209" s="653"/>
      <c r="Z209" s="653"/>
    </row>
    <row r="210" ht="14.25" customHeight="1" spans="1:26">
      <c r="A210" s="653"/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</row>
    <row r="211" ht="14.25" customHeight="1" spans="1:26">
      <c r="A211" s="653"/>
      <c r="B211" s="653"/>
      <c r="C211" s="653"/>
      <c r="D211" s="653"/>
      <c r="E211" s="653"/>
      <c r="F211" s="653"/>
      <c r="G211" s="653"/>
      <c r="H211" s="653"/>
      <c r="I211" s="653"/>
      <c r="J211" s="653"/>
      <c r="K211" s="653"/>
      <c r="L211" s="653"/>
      <c r="M211" s="653"/>
      <c r="N211" s="653"/>
      <c r="O211" s="653"/>
      <c r="P211" s="653"/>
      <c r="Q211" s="653"/>
      <c r="R211" s="653"/>
      <c r="S211" s="653"/>
      <c r="T211" s="653"/>
      <c r="U211" s="653"/>
      <c r="V211" s="653"/>
      <c r="W211" s="653"/>
      <c r="X211" s="653"/>
      <c r="Y211" s="653"/>
      <c r="Z211" s="653"/>
    </row>
    <row r="212" ht="14.25" customHeight="1" spans="1:26">
      <c r="A212" s="653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3"/>
      <c r="P212" s="653"/>
      <c r="Q212" s="653"/>
      <c r="R212" s="653"/>
      <c r="S212" s="653"/>
      <c r="T212" s="653"/>
      <c r="U212" s="653"/>
      <c r="V212" s="653"/>
      <c r="W212" s="653"/>
      <c r="X212" s="653"/>
      <c r="Y212" s="653"/>
      <c r="Z212" s="653"/>
    </row>
    <row r="213" ht="14.25" customHeight="1" spans="1:26">
      <c r="A213" s="653"/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3"/>
      <c r="P213" s="653"/>
      <c r="Q213" s="653"/>
      <c r="R213" s="653"/>
      <c r="S213" s="653"/>
      <c r="T213" s="653"/>
      <c r="U213" s="653"/>
      <c r="V213" s="653"/>
      <c r="W213" s="653"/>
      <c r="X213" s="653"/>
      <c r="Y213" s="653"/>
      <c r="Z213" s="653"/>
    </row>
    <row r="214" ht="14.25" customHeight="1" spans="1:26">
      <c r="A214" s="653"/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</row>
    <row r="215" ht="14.25" customHeight="1" spans="1:26">
      <c r="A215" s="653"/>
      <c r="B215" s="653"/>
      <c r="C215" s="653"/>
      <c r="D215" s="653"/>
      <c r="E215" s="653"/>
      <c r="F215" s="653"/>
      <c r="G215" s="653"/>
      <c r="H215" s="653"/>
      <c r="I215" s="653"/>
      <c r="J215" s="653"/>
      <c r="K215" s="653"/>
      <c r="L215" s="653"/>
      <c r="M215" s="653"/>
      <c r="N215" s="653"/>
      <c r="O215" s="653"/>
      <c r="P215" s="653"/>
      <c r="Q215" s="653"/>
      <c r="R215" s="653"/>
      <c r="S215" s="653"/>
      <c r="T215" s="653"/>
      <c r="U215" s="653"/>
      <c r="V215" s="653"/>
      <c r="W215" s="653"/>
      <c r="X215" s="653"/>
      <c r="Y215" s="653"/>
      <c r="Z215" s="653"/>
    </row>
    <row r="216" ht="14.25" customHeight="1" spans="1:26">
      <c r="A216" s="653"/>
      <c r="B216" s="653"/>
      <c r="C216" s="653"/>
      <c r="D216" s="653"/>
      <c r="E216" s="653"/>
      <c r="F216" s="653"/>
      <c r="G216" s="653"/>
      <c r="H216" s="653"/>
      <c r="I216" s="653"/>
      <c r="J216" s="653"/>
      <c r="K216" s="653"/>
      <c r="L216" s="653"/>
      <c r="M216" s="653"/>
      <c r="N216" s="653"/>
      <c r="O216" s="653"/>
      <c r="P216" s="653"/>
      <c r="Q216" s="653"/>
      <c r="R216" s="653"/>
      <c r="S216" s="653"/>
      <c r="T216" s="653"/>
      <c r="U216" s="653"/>
      <c r="V216" s="653"/>
      <c r="W216" s="653"/>
      <c r="X216" s="653"/>
      <c r="Y216" s="653"/>
      <c r="Z216" s="653"/>
    </row>
    <row r="217" ht="14.25" customHeight="1" spans="1:26">
      <c r="A217" s="653"/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3"/>
      <c r="P217" s="653"/>
      <c r="Q217" s="653"/>
      <c r="R217" s="653"/>
      <c r="S217" s="653"/>
      <c r="T217" s="653"/>
      <c r="U217" s="653"/>
      <c r="V217" s="653"/>
      <c r="W217" s="653"/>
      <c r="X217" s="653"/>
      <c r="Y217" s="653"/>
      <c r="Z217" s="653"/>
    </row>
    <row r="218" ht="14.25" customHeight="1" spans="1:26">
      <c r="A218" s="653"/>
      <c r="B218" s="653"/>
      <c r="C218" s="653"/>
      <c r="D218" s="653"/>
      <c r="E218" s="653"/>
      <c r="F218" s="653"/>
      <c r="G218" s="653"/>
      <c r="H218" s="653"/>
      <c r="I218" s="653"/>
      <c r="J218" s="653"/>
      <c r="K218" s="653"/>
      <c r="L218" s="653"/>
      <c r="M218" s="653"/>
      <c r="N218" s="653"/>
      <c r="O218" s="653"/>
      <c r="P218" s="653"/>
      <c r="Q218" s="653"/>
      <c r="R218" s="653"/>
      <c r="S218" s="653"/>
      <c r="T218" s="653"/>
      <c r="U218" s="653"/>
      <c r="V218" s="653"/>
      <c r="W218" s="653"/>
      <c r="X218" s="653"/>
      <c r="Y218" s="653"/>
      <c r="Z218" s="653"/>
    </row>
    <row r="219" ht="14.25" customHeight="1" spans="1:26">
      <c r="A219" s="653"/>
      <c r="B219" s="653"/>
      <c r="C219" s="653"/>
      <c r="D219" s="653"/>
      <c r="E219" s="653"/>
      <c r="F219" s="653"/>
      <c r="G219" s="653"/>
      <c r="H219" s="653"/>
      <c r="I219" s="653"/>
      <c r="J219" s="653"/>
      <c r="K219" s="653"/>
      <c r="L219" s="653"/>
      <c r="M219" s="653"/>
      <c r="N219" s="653"/>
      <c r="O219" s="653"/>
      <c r="P219" s="653"/>
      <c r="Q219" s="653"/>
      <c r="R219" s="653"/>
      <c r="S219" s="653"/>
      <c r="T219" s="653"/>
      <c r="U219" s="653"/>
      <c r="V219" s="653"/>
      <c r="W219" s="653"/>
      <c r="X219" s="653"/>
      <c r="Y219" s="653"/>
      <c r="Z219" s="653"/>
    </row>
    <row r="220" ht="14.25" customHeight="1" spans="1:26">
      <c r="A220" s="653"/>
      <c r="B220" s="653"/>
      <c r="C220" s="653"/>
      <c r="D220" s="653"/>
      <c r="E220" s="653"/>
      <c r="F220" s="653"/>
      <c r="G220" s="653"/>
      <c r="H220" s="653"/>
      <c r="I220" s="653"/>
      <c r="J220" s="653"/>
      <c r="K220" s="653"/>
      <c r="L220" s="653"/>
      <c r="M220" s="653"/>
      <c r="N220" s="653"/>
      <c r="O220" s="653"/>
      <c r="P220" s="653"/>
      <c r="Q220" s="653"/>
      <c r="R220" s="653"/>
      <c r="S220" s="653"/>
      <c r="T220" s="653"/>
      <c r="U220" s="653"/>
      <c r="V220" s="653"/>
      <c r="W220" s="653"/>
      <c r="X220" s="653"/>
      <c r="Y220" s="653"/>
      <c r="Z220" s="653"/>
    </row>
    <row r="221" ht="14.25" customHeight="1" spans="1:26">
      <c r="A221" s="653"/>
      <c r="B221" s="653"/>
      <c r="C221" s="653"/>
      <c r="D221" s="653"/>
      <c r="E221" s="653"/>
      <c r="F221" s="653"/>
      <c r="G221" s="653"/>
      <c r="H221" s="653"/>
      <c r="I221" s="653"/>
      <c r="J221" s="653"/>
      <c r="K221" s="653"/>
      <c r="L221" s="653"/>
      <c r="M221" s="653"/>
      <c r="N221" s="653"/>
      <c r="O221" s="653"/>
      <c r="P221" s="653"/>
      <c r="Q221" s="653"/>
      <c r="R221" s="653"/>
      <c r="S221" s="653"/>
      <c r="T221" s="653"/>
      <c r="U221" s="653"/>
      <c r="V221" s="653"/>
      <c r="W221" s="653"/>
      <c r="X221" s="653"/>
      <c r="Y221" s="653"/>
      <c r="Z221" s="653"/>
    </row>
    <row r="222" ht="14.25" customHeight="1" spans="1:26">
      <c r="A222" s="653"/>
      <c r="B222" s="653"/>
      <c r="C222" s="653"/>
      <c r="D222" s="653"/>
      <c r="E222" s="653"/>
      <c r="F222" s="653"/>
      <c r="G222" s="653"/>
      <c r="H222" s="653"/>
      <c r="I222" s="653"/>
      <c r="J222" s="653"/>
      <c r="K222" s="653"/>
      <c r="L222" s="653"/>
      <c r="M222" s="653"/>
      <c r="N222" s="653"/>
      <c r="O222" s="653"/>
      <c r="P222" s="653"/>
      <c r="Q222" s="653"/>
      <c r="R222" s="653"/>
      <c r="S222" s="653"/>
      <c r="T222" s="653"/>
      <c r="U222" s="653"/>
      <c r="V222" s="653"/>
      <c r="W222" s="653"/>
      <c r="X222" s="653"/>
      <c r="Y222" s="653"/>
      <c r="Z222" s="653"/>
    </row>
    <row r="223" ht="14.25" customHeight="1" spans="1:26">
      <c r="A223" s="653"/>
      <c r="B223" s="653"/>
      <c r="C223" s="653"/>
      <c r="D223" s="653"/>
      <c r="E223" s="653"/>
      <c r="F223" s="653"/>
      <c r="G223" s="653"/>
      <c r="H223" s="653"/>
      <c r="I223" s="653"/>
      <c r="J223" s="653"/>
      <c r="K223" s="653"/>
      <c r="L223" s="653"/>
      <c r="M223" s="653"/>
      <c r="N223" s="653"/>
      <c r="O223" s="653"/>
      <c r="P223" s="653"/>
      <c r="Q223" s="653"/>
      <c r="R223" s="653"/>
      <c r="S223" s="653"/>
      <c r="T223" s="653"/>
      <c r="U223" s="653"/>
      <c r="V223" s="653"/>
      <c r="W223" s="653"/>
      <c r="X223" s="653"/>
      <c r="Y223" s="653"/>
      <c r="Z223" s="653"/>
    </row>
    <row r="224" ht="14.25" customHeight="1" spans="1:26">
      <c r="A224" s="653"/>
      <c r="B224" s="653"/>
      <c r="C224" s="653"/>
      <c r="D224" s="653"/>
      <c r="E224" s="653"/>
      <c r="F224" s="653"/>
      <c r="G224" s="653"/>
      <c r="H224" s="653"/>
      <c r="I224" s="653"/>
      <c r="J224" s="653"/>
      <c r="K224" s="653"/>
      <c r="L224" s="653"/>
      <c r="M224" s="653"/>
      <c r="N224" s="653"/>
      <c r="O224" s="653"/>
      <c r="P224" s="653"/>
      <c r="Q224" s="653"/>
      <c r="R224" s="653"/>
      <c r="S224" s="653"/>
      <c r="T224" s="653"/>
      <c r="U224" s="653"/>
      <c r="V224" s="653"/>
      <c r="W224" s="653"/>
      <c r="X224" s="653"/>
      <c r="Y224" s="653"/>
      <c r="Z224" s="653"/>
    </row>
    <row r="225" ht="14.25" customHeight="1" spans="1:26">
      <c r="A225" s="653"/>
      <c r="B225" s="653"/>
      <c r="C225" s="653"/>
      <c r="D225" s="653"/>
      <c r="E225" s="653"/>
      <c r="F225" s="653"/>
      <c r="G225" s="653"/>
      <c r="H225" s="653"/>
      <c r="I225" s="653"/>
      <c r="J225" s="653"/>
      <c r="K225" s="653"/>
      <c r="L225" s="653"/>
      <c r="M225" s="653"/>
      <c r="N225" s="653"/>
      <c r="O225" s="653"/>
      <c r="P225" s="653"/>
      <c r="Q225" s="653"/>
      <c r="R225" s="653"/>
      <c r="S225" s="653"/>
      <c r="T225" s="653"/>
      <c r="U225" s="653"/>
      <c r="V225" s="653"/>
      <c r="W225" s="653"/>
      <c r="X225" s="653"/>
      <c r="Y225" s="653"/>
      <c r="Z225" s="653"/>
    </row>
    <row r="226" ht="14.25" customHeight="1" spans="1:26">
      <c r="A226" s="653"/>
      <c r="B226" s="653"/>
      <c r="C226" s="653"/>
      <c r="D226" s="653"/>
      <c r="E226" s="653"/>
      <c r="F226" s="653"/>
      <c r="G226" s="653"/>
      <c r="H226" s="653"/>
      <c r="I226" s="653"/>
      <c r="J226" s="653"/>
      <c r="K226" s="653"/>
      <c r="L226" s="653"/>
      <c r="M226" s="653"/>
      <c r="N226" s="653"/>
      <c r="O226" s="653"/>
      <c r="P226" s="653"/>
      <c r="Q226" s="653"/>
      <c r="R226" s="653"/>
      <c r="S226" s="653"/>
      <c r="T226" s="653"/>
      <c r="U226" s="653"/>
      <c r="V226" s="653"/>
      <c r="W226" s="653"/>
      <c r="X226" s="653"/>
      <c r="Y226" s="653"/>
      <c r="Z226" s="653"/>
    </row>
    <row r="227" ht="14.25" customHeight="1" spans="1:26">
      <c r="A227" s="653"/>
      <c r="B227" s="653"/>
      <c r="C227" s="653"/>
      <c r="D227" s="653"/>
      <c r="E227" s="653"/>
      <c r="F227" s="653"/>
      <c r="G227" s="653"/>
      <c r="H227" s="653"/>
      <c r="I227" s="653"/>
      <c r="J227" s="653"/>
      <c r="K227" s="653"/>
      <c r="L227" s="653"/>
      <c r="M227" s="653"/>
      <c r="N227" s="653"/>
      <c r="O227" s="653"/>
      <c r="P227" s="653"/>
      <c r="Q227" s="653"/>
      <c r="R227" s="653"/>
      <c r="S227" s="653"/>
      <c r="T227" s="653"/>
      <c r="U227" s="653"/>
      <c r="V227" s="653"/>
      <c r="W227" s="653"/>
      <c r="X227" s="653"/>
      <c r="Y227" s="653"/>
      <c r="Z227" s="653"/>
    </row>
    <row r="228" ht="14.25" customHeight="1" spans="1:26">
      <c r="A228" s="653"/>
      <c r="B228" s="653"/>
      <c r="C228" s="653"/>
      <c r="D228" s="653"/>
      <c r="E228" s="653"/>
      <c r="F228" s="653"/>
      <c r="G228" s="653"/>
      <c r="H228" s="653"/>
      <c r="I228" s="653"/>
      <c r="J228" s="653"/>
      <c r="K228" s="653"/>
      <c r="L228" s="653"/>
      <c r="M228" s="653"/>
      <c r="N228" s="653"/>
      <c r="O228" s="653"/>
      <c r="P228" s="653"/>
      <c r="Q228" s="653"/>
      <c r="R228" s="653"/>
      <c r="S228" s="653"/>
      <c r="T228" s="653"/>
      <c r="U228" s="653"/>
      <c r="V228" s="653"/>
      <c r="W228" s="653"/>
      <c r="X228" s="653"/>
      <c r="Y228" s="653"/>
      <c r="Z228" s="653"/>
    </row>
    <row r="229" ht="14.25" customHeight="1" spans="1:26">
      <c r="A229" s="653"/>
      <c r="B229" s="653"/>
      <c r="C229" s="653"/>
      <c r="D229" s="653"/>
      <c r="E229" s="653"/>
      <c r="F229" s="653"/>
      <c r="G229" s="653"/>
      <c r="H229" s="653"/>
      <c r="I229" s="653"/>
      <c r="J229" s="653"/>
      <c r="K229" s="653"/>
      <c r="L229" s="653"/>
      <c r="M229" s="653"/>
      <c r="N229" s="653"/>
      <c r="O229" s="653"/>
      <c r="P229" s="653"/>
      <c r="Q229" s="653"/>
      <c r="R229" s="653"/>
      <c r="S229" s="653"/>
      <c r="T229" s="653"/>
      <c r="U229" s="653"/>
      <c r="V229" s="653"/>
      <c r="W229" s="653"/>
      <c r="X229" s="653"/>
      <c r="Y229" s="653"/>
      <c r="Z229" s="653"/>
    </row>
    <row r="230" ht="14.25" customHeight="1" spans="1:26">
      <c r="A230" s="653"/>
      <c r="B230" s="653"/>
      <c r="C230" s="653"/>
      <c r="D230" s="653"/>
      <c r="E230" s="653"/>
      <c r="F230" s="653"/>
      <c r="G230" s="653"/>
      <c r="H230" s="653"/>
      <c r="I230" s="653"/>
      <c r="J230" s="653"/>
      <c r="K230" s="653"/>
      <c r="L230" s="653"/>
      <c r="M230" s="653"/>
      <c r="N230" s="653"/>
      <c r="O230" s="653"/>
      <c r="P230" s="653"/>
      <c r="Q230" s="653"/>
      <c r="R230" s="653"/>
      <c r="S230" s="653"/>
      <c r="T230" s="653"/>
      <c r="U230" s="653"/>
      <c r="V230" s="653"/>
      <c r="W230" s="653"/>
      <c r="X230" s="653"/>
      <c r="Y230" s="653"/>
      <c r="Z230" s="653"/>
    </row>
    <row r="231" ht="14.25" customHeight="1" spans="1:26">
      <c r="A231" s="653"/>
      <c r="B231" s="653"/>
      <c r="C231" s="653"/>
      <c r="D231" s="653"/>
      <c r="E231" s="653"/>
      <c r="F231" s="653"/>
      <c r="G231" s="653"/>
      <c r="H231" s="653"/>
      <c r="I231" s="653"/>
      <c r="J231" s="653"/>
      <c r="K231" s="653"/>
      <c r="L231" s="653"/>
      <c r="M231" s="653"/>
      <c r="N231" s="653"/>
      <c r="O231" s="653"/>
      <c r="P231" s="653"/>
      <c r="Q231" s="653"/>
      <c r="R231" s="653"/>
      <c r="S231" s="653"/>
      <c r="T231" s="653"/>
      <c r="U231" s="653"/>
      <c r="V231" s="653"/>
      <c r="W231" s="653"/>
      <c r="X231" s="653"/>
      <c r="Y231" s="653"/>
      <c r="Z231" s="653"/>
    </row>
  </sheetData>
  <mergeCells count="120">
    <mergeCell ref="C1:V1"/>
    <mergeCell ref="C2:V2"/>
    <mergeCell ref="C3:V3"/>
    <mergeCell ref="C4:I4"/>
    <mergeCell ref="J4:S4"/>
    <mergeCell ref="E5:F5"/>
    <mergeCell ref="H5:I5"/>
    <mergeCell ref="J5:K5"/>
    <mergeCell ref="L5:M5"/>
    <mergeCell ref="N5:O5"/>
    <mergeCell ref="P5:Q5"/>
    <mergeCell ref="R5:S5"/>
    <mergeCell ref="A6:B6"/>
    <mergeCell ref="E6:F6"/>
    <mergeCell ref="H6:I6"/>
    <mergeCell ref="J6:K6"/>
    <mergeCell ref="L6:M6"/>
    <mergeCell ref="N6:O6"/>
    <mergeCell ref="P6:Q6"/>
    <mergeCell ref="R6:S6"/>
    <mergeCell ref="A7:B7"/>
    <mergeCell ref="E7:F7"/>
    <mergeCell ref="H7:I7"/>
    <mergeCell ref="J7:K7"/>
    <mergeCell ref="L7:M7"/>
    <mergeCell ref="N7:O7"/>
    <mergeCell ref="P7:Q7"/>
    <mergeCell ref="R7:S7"/>
    <mergeCell ref="A8:B8"/>
    <mergeCell ref="E8:F8"/>
    <mergeCell ref="H8:I8"/>
    <mergeCell ref="J8:K8"/>
    <mergeCell ref="L8:M8"/>
    <mergeCell ref="N8:O8"/>
    <mergeCell ref="P8:Q8"/>
    <mergeCell ref="R8:S8"/>
    <mergeCell ref="A9:B9"/>
    <mergeCell ref="E9:F9"/>
    <mergeCell ref="H9:I9"/>
    <mergeCell ref="J9:K9"/>
    <mergeCell ref="L9:M9"/>
    <mergeCell ref="N9:O9"/>
    <mergeCell ref="P9:Q9"/>
    <mergeCell ref="R9:S9"/>
    <mergeCell ref="A10:U10"/>
    <mergeCell ref="E11:G11"/>
    <mergeCell ref="H13:I13"/>
    <mergeCell ref="J13:K13"/>
    <mergeCell ref="L13:M13"/>
    <mergeCell ref="N13:O13"/>
    <mergeCell ref="P13:Q13"/>
    <mergeCell ref="R13:S13"/>
    <mergeCell ref="H14:I14"/>
    <mergeCell ref="J14:K14"/>
    <mergeCell ref="L14:M14"/>
    <mergeCell ref="N14:O14"/>
    <mergeCell ref="P14:Q14"/>
    <mergeCell ref="R14:S14"/>
    <mergeCell ref="H15:I15"/>
    <mergeCell ref="J15:K15"/>
    <mergeCell ref="L15:M15"/>
    <mergeCell ref="N15:O15"/>
    <mergeCell ref="P15:Q15"/>
    <mergeCell ref="R15:S15"/>
    <mergeCell ref="H16:I16"/>
    <mergeCell ref="J16:K16"/>
    <mergeCell ref="L16:M16"/>
    <mergeCell ref="N16:O16"/>
    <mergeCell ref="P16:Q16"/>
    <mergeCell ref="R16:S16"/>
    <mergeCell ref="H17:I17"/>
    <mergeCell ref="J17:K17"/>
    <mergeCell ref="L17:M17"/>
    <mergeCell ref="N17:O17"/>
    <mergeCell ref="P17:Q17"/>
    <mergeCell ref="R17:S17"/>
    <mergeCell ref="H18:I18"/>
    <mergeCell ref="J18:K18"/>
    <mergeCell ref="L18:M18"/>
    <mergeCell ref="N18:O18"/>
    <mergeCell ref="P18:Q18"/>
    <mergeCell ref="R18:S18"/>
    <mergeCell ref="H19:I19"/>
    <mergeCell ref="J19:K19"/>
    <mergeCell ref="L19:M19"/>
    <mergeCell ref="N19:O19"/>
    <mergeCell ref="P19:Q19"/>
    <mergeCell ref="R19:S19"/>
    <mergeCell ref="H20:I20"/>
    <mergeCell ref="J20:K20"/>
    <mergeCell ref="L20:M20"/>
    <mergeCell ref="N20:O20"/>
    <mergeCell ref="P20:Q20"/>
    <mergeCell ref="R20:S20"/>
    <mergeCell ref="A21:V21"/>
    <mergeCell ref="A25:C25"/>
    <mergeCell ref="D25:H25"/>
    <mergeCell ref="I25:L25"/>
    <mergeCell ref="M25:Q25"/>
    <mergeCell ref="R25:V25"/>
    <mergeCell ref="A11:A12"/>
    <mergeCell ref="B11:B12"/>
    <mergeCell ref="C11:C12"/>
    <mergeCell ref="D11:D12"/>
    <mergeCell ref="T11:T12"/>
    <mergeCell ref="U11:U12"/>
    <mergeCell ref="V6:V7"/>
    <mergeCell ref="V8:V9"/>
    <mergeCell ref="V11:V12"/>
    <mergeCell ref="A1:B3"/>
    <mergeCell ref="A4:B5"/>
    <mergeCell ref="T4:V5"/>
    <mergeCell ref="T6:U7"/>
    <mergeCell ref="T8:U9"/>
    <mergeCell ref="H11:I12"/>
    <mergeCell ref="J11:K12"/>
    <mergeCell ref="L11:M12"/>
    <mergeCell ref="N11:O12"/>
    <mergeCell ref="P11:Q12"/>
    <mergeCell ref="R11:S1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74"/>
  <sheetViews>
    <sheetView workbookViewId="0">
      <selection activeCell="M18" sqref="M18"/>
    </sheetView>
  </sheetViews>
  <sheetFormatPr defaultColWidth="14.4166666666667" defaultRowHeight="15" customHeight="1"/>
  <cols>
    <col min="1" max="13" width="13.6666666666667" style="44" customWidth="1"/>
    <col min="14" max="14" width="3" style="44" customWidth="1"/>
    <col min="15" max="28" width="12.9166666666667" style="44" customWidth="1"/>
    <col min="29" max="29" width="1.41666666666667" style="44" customWidth="1"/>
    <col min="30" max="30" width="8.08333333333333" style="44" customWidth="1"/>
    <col min="31" max="38" width="8.08333333333333" style="44" hidden="1" customWidth="1"/>
    <col min="39" max="46" width="12.5833333333333" style="44" customWidth="1"/>
    <col min="47" max="16384" width="14.4166666666667" style="44"/>
  </cols>
  <sheetData>
    <row r="1" ht="30" customHeight="1" spans="1:46">
      <c r="A1" s="648"/>
      <c r="B1" s="2"/>
      <c r="C1" s="649" t="s">
        <v>558</v>
      </c>
      <c r="D1" s="4"/>
      <c r="E1" s="4"/>
      <c r="F1" s="4"/>
      <c r="G1" s="4"/>
      <c r="H1" s="4"/>
      <c r="I1" s="4"/>
      <c r="J1" s="4"/>
      <c r="K1" s="4"/>
      <c r="L1" s="4"/>
      <c r="M1" s="5"/>
      <c r="N1" s="650"/>
      <c r="O1" s="651"/>
      <c r="P1" s="2"/>
      <c r="Q1" s="652" t="str">
        <f>C1</f>
        <v>CHENNAI INSTITUTE OF TECHNOLOGY</v>
      </c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650"/>
      <c r="AD1" s="650"/>
      <c r="AE1" s="650"/>
      <c r="AF1" s="650"/>
      <c r="AG1" s="650"/>
      <c r="AH1" s="650"/>
      <c r="AI1" s="650"/>
      <c r="AJ1" s="650"/>
      <c r="AK1" s="650"/>
      <c r="AL1" s="650"/>
      <c r="AM1" s="653"/>
      <c r="AN1" s="653"/>
      <c r="AO1" s="653"/>
      <c r="AP1" s="653"/>
      <c r="AQ1" s="653"/>
      <c r="AR1" s="653"/>
      <c r="AS1" s="653"/>
      <c r="AT1" s="653"/>
    </row>
    <row r="2" ht="30" customHeight="1" spans="1:46">
      <c r="A2" s="8"/>
      <c r="B2" s="9"/>
      <c r="C2" s="654" t="s">
        <v>559</v>
      </c>
      <c r="D2" s="4"/>
      <c r="E2" s="4"/>
      <c r="F2" s="4"/>
      <c r="G2" s="4"/>
      <c r="H2" s="4"/>
      <c r="I2" s="4"/>
      <c r="J2" s="4"/>
      <c r="K2" s="4"/>
      <c r="L2" s="4"/>
      <c r="M2" s="5"/>
      <c r="N2" s="650"/>
      <c r="O2" s="8"/>
      <c r="P2" s="9"/>
      <c r="Q2" s="655" t="str">
        <f>C2</f>
        <v>Sarathy Nagar, Pudupedu, Chennai– 600 069.</v>
      </c>
      <c r="R2" s="4"/>
      <c r="S2" s="4"/>
      <c r="T2" s="4"/>
      <c r="U2" s="4"/>
      <c r="V2" s="4"/>
      <c r="W2" s="4"/>
      <c r="X2" s="4"/>
      <c r="Y2" s="4"/>
      <c r="Z2" s="4"/>
      <c r="AA2" s="4"/>
      <c r="AB2" s="5"/>
      <c r="AC2" s="650"/>
      <c r="AD2" s="650"/>
      <c r="AE2" s="650"/>
      <c r="AF2" s="650"/>
      <c r="AG2" s="650"/>
      <c r="AH2" s="650"/>
      <c r="AI2" s="650"/>
      <c r="AJ2" s="650"/>
      <c r="AK2" s="650"/>
      <c r="AL2" s="650"/>
      <c r="AM2" s="653"/>
      <c r="AN2" s="653"/>
      <c r="AO2" s="653"/>
      <c r="AP2" s="653"/>
      <c r="AQ2" s="653"/>
      <c r="AR2" s="653"/>
      <c r="AS2" s="653"/>
      <c r="AT2" s="653"/>
    </row>
    <row r="3" ht="30" customHeight="1" spans="1:46">
      <c r="A3" s="11"/>
      <c r="B3" s="12"/>
      <c r="C3" s="656" t="str">
        <f>'ABSTRACT 2'!C3</f>
        <v>End Semester Result Analysis OCT/NOV 2025</v>
      </c>
      <c r="D3" s="4"/>
      <c r="E3" s="4"/>
      <c r="F3" s="4"/>
      <c r="G3" s="4"/>
      <c r="H3" s="4"/>
      <c r="I3" s="4"/>
      <c r="J3" s="4"/>
      <c r="K3" s="4"/>
      <c r="L3" s="4"/>
      <c r="M3" s="5"/>
      <c r="N3" s="650"/>
      <c r="O3" s="11"/>
      <c r="P3" s="12"/>
      <c r="Q3" s="656" t="str">
        <f>C3</f>
        <v>End Semester Result Analysis OCT/NOV 2025</v>
      </c>
      <c r="R3" s="4"/>
      <c r="S3" s="4"/>
      <c r="T3" s="4"/>
      <c r="U3" s="4"/>
      <c r="V3" s="4"/>
      <c r="W3" s="4"/>
      <c r="X3" s="4"/>
      <c r="Y3" s="4"/>
      <c r="Z3" s="4"/>
      <c r="AA3" s="4"/>
      <c r="AB3" s="5"/>
      <c r="AC3" s="650"/>
      <c r="AD3" s="650"/>
      <c r="AE3" s="650"/>
      <c r="AF3" s="650"/>
      <c r="AG3" s="650"/>
      <c r="AH3" s="650"/>
      <c r="AI3" s="650"/>
      <c r="AJ3" s="650"/>
      <c r="AK3" s="650"/>
      <c r="AL3" s="650"/>
      <c r="AM3" s="653"/>
      <c r="AN3" s="653"/>
      <c r="AO3" s="653"/>
      <c r="AP3" s="653"/>
      <c r="AQ3" s="653"/>
      <c r="AR3" s="653"/>
      <c r="AS3" s="653"/>
      <c r="AT3" s="653"/>
    </row>
    <row r="4" ht="30" customHeight="1" spans="1:46">
      <c r="A4" s="189" t="s">
        <v>560</v>
      </c>
      <c r="B4" s="79"/>
      <c r="C4" s="657" t="str">
        <f>'ABSTRACT 2'!C2</f>
        <v>Department of Information Technology</v>
      </c>
      <c r="D4" s="4"/>
      <c r="E4" s="4"/>
      <c r="F4" s="4"/>
      <c r="G4" s="4"/>
      <c r="H4" s="4"/>
      <c r="I4" s="4"/>
      <c r="J4" s="4"/>
      <c r="K4" s="4"/>
      <c r="L4" s="4"/>
      <c r="M4" s="5"/>
      <c r="N4" s="650"/>
      <c r="O4" s="192" t="s">
        <v>561</v>
      </c>
      <c r="P4" s="79"/>
      <c r="Q4" s="655" t="str">
        <f>C4</f>
        <v>Department of Information Technology</v>
      </c>
      <c r="R4" s="4"/>
      <c r="S4" s="4"/>
      <c r="T4" s="4"/>
      <c r="U4" s="4"/>
      <c r="V4" s="4"/>
      <c r="W4" s="4"/>
      <c r="X4" s="4"/>
      <c r="Y4" s="4"/>
      <c r="Z4" s="4"/>
      <c r="AA4" s="4"/>
      <c r="AB4" s="5"/>
      <c r="AC4" s="650"/>
      <c r="AD4" s="650"/>
      <c r="AE4" s="650"/>
      <c r="AF4" s="650"/>
      <c r="AG4" s="650"/>
      <c r="AH4" s="650"/>
      <c r="AI4" s="650"/>
      <c r="AJ4" s="650"/>
      <c r="AK4" s="650"/>
      <c r="AL4" s="650"/>
      <c r="AM4" s="653"/>
      <c r="AN4" s="653"/>
      <c r="AO4" s="653"/>
      <c r="AP4" s="653"/>
      <c r="AQ4" s="653"/>
      <c r="AR4" s="653"/>
      <c r="AS4" s="653"/>
      <c r="AT4" s="653"/>
    </row>
    <row r="5" ht="30" customHeight="1" spans="1:46">
      <c r="A5" s="193" t="s">
        <v>509</v>
      </c>
      <c r="B5" s="79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650"/>
      <c r="O5" s="658" t="str">
        <f t="shared" ref="O5:T5" si="0">O62</f>
        <v>Sno</v>
      </c>
      <c r="P5" s="658" t="str">
        <f t="shared" si="0"/>
        <v>Section</v>
      </c>
      <c r="Q5" s="659" t="s">
        <v>562</v>
      </c>
      <c r="R5" s="660" t="str">
        <f t="shared" si="0"/>
        <v>Regd</v>
      </c>
      <c r="S5" s="660" t="str">
        <f t="shared" si="0"/>
        <v>PASS</v>
      </c>
      <c r="T5" s="661" t="str">
        <f t="shared" si="0"/>
        <v>PASS%</v>
      </c>
      <c r="U5" s="198" t="s">
        <v>512</v>
      </c>
      <c r="V5" s="79"/>
      <c r="W5" s="79"/>
      <c r="X5" s="79"/>
      <c r="Y5" s="79"/>
      <c r="Z5" s="12"/>
      <c r="AA5" s="199" t="str">
        <f>AA62</f>
        <v>FAIL</v>
      </c>
      <c r="AB5" s="200" t="str">
        <f>AB62</f>
        <v>FAIL%</v>
      </c>
      <c r="AC5" s="650"/>
      <c r="AD5" s="650"/>
      <c r="AE5" s="662"/>
      <c r="AF5" s="73"/>
      <c r="AG5" s="663"/>
    </row>
    <row r="6" ht="30" customHeight="1" spans="1:46">
      <c r="A6" s="664" t="s">
        <v>563</v>
      </c>
      <c r="B6" s="665" t="s">
        <v>564</v>
      </c>
      <c r="C6" s="73"/>
      <c r="D6" s="207" t="s">
        <v>510</v>
      </c>
      <c r="E6" s="208" t="s">
        <v>565</v>
      </c>
      <c r="F6" s="209" t="s">
        <v>512</v>
      </c>
      <c r="G6" s="4"/>
      <c r="H6" s="4"/>
      <c r="I6" s="4"/>
      <c r="J6" s="4"/>
      <c r="K6" s="5"/>
      <c r="L6" s="207" t="s">
        <v>51</v>
      </c>
      <c r="M6" s="208" t="s">
        <v>566</v>
      </c>
      <c r="N6" s="650"/>
      <c r="O6" s="21"/>
      <c r="P6" s="21"/>
      <c r="Q6" s="21"/>
      <c r="R6" s="21"/>
      <c r="S6" s="21"/>
      <c r="T6" s="21"/>
      <c r="U6" s="211">
        <v>1</v>
      </c>
      <c r="V6" s="211">
        <v>2</v>
      </c>
      <c r="W6" s="211">
        <v>3</v>
      </c>
      <c r="X6" s="211">
        <v>4</v>
      </c>
      <c r="Y6" s="211">
        <v>5</v>
      </c>
      <c r="Z6" s="211" t="s">
        <v>485</v>
      </c>
      <c r="AA6" s="21"/>
      <c r="AB6" s="21"/>
      <c r="AC6" s="650"/>
      <c r="AD6" s="650"/>
      <c r="AE6" s="8"/>
      <c r="AG6" s="666"/>
    </row>
    <row r="7" ht="30" customHeight="1" spans="1:46">
      <c r="A7" s="21"/>
      <c r="B7" s="8"/>
      <c r="D7" s="21"/>
      <c r="E7" s="21"/>
      <c r="F7" s="213">
        <v>1</v>
      </c>
      <c r="G7" s="213">
        <v>2</v>
      </c>
      <c r="H7" s="213">
        <v>3</v>
      </c>
      <c r="I7" s="213">
        <v>4</v>
      </c>
      <c r="J7" s="213">
        <v>5</v>
      </c>
      <c r="K7" s="213" t="s">
        <v>485</v>
      </c>
      <c r="L7" s="21"/>
      <c r="M7" s="32"/>
      <c r="N7" s="650"/>
      <c r="O7" s="667">
        <v>1</v>
      </c>
      <c r="P7" s="668" t="s">
        <v>567</v>
      </c>
      <c r="Q7" s="669" t="s">
        <v>41</v>
      </c>
      <c r="R7" s="218">
        <f>'[1]ABSTRACT 3'!D6</f>
        <v>42</v>
      </c>
      <c r="S7" s="218">
        <f>'[1]ABSTRACT 3'!E6</f>
        <v>39</v>
      </c>
      <c r="T7" s="219">
        <f t="shared" ref="T7:T15" si="1">S7/R7</f>
        <v>0.928571428571429</v>
      </c>
      <c r="U7" s="218">
        <f>'[1]ABSTRACT 3'!G6</f>
        <v>1</v>
      </c>
      <c r="V7" s="218">
        <f>'[1]ABSTRACT 3'!H6</f>
        <v>0</v>
      </c>
      <c r="W7" s="218">
        <f>'[1]ABSTRACT 3'!I6</f>
        <v>2</v>
      </c>
      <c r="X7" s="218">
        <f>'[1]ABSTRACT 3'!J6</f>
        <v>0</v>
      </c>
      <c r="Y7" s="218">
        <f>'[1]ABSTRACT 3'!K6</f>
        <v>0</v>
      </c>
      <c r="Z7" s="218">
        <f>'[1]ABSTRACT 3'!L6</f>
        <v>0</v>
      </c>
      <c r="AA7" s="220">
        <f t="shared" ref="AA7:AA54" si="2">SUM(U7:Z7)</f>
        <v>3</v>
      </c>
      <c r="AB7" s="221">
        <f t="shared" ref="AB7:AB54" si="3">IF(AA7=0,0,AA7/R7)</f>
        <v>0.0714285714285714</v>
      </c>
      <c r="AC7" s="650"/>
      <c r="AD7" s="650"/>
      <c r="AE7" s="11"/>
      <c r="AF7" s="79"/>
      <c r="AG7" s="666"/>
    </row>
    <row r="8" ht="30" customHeight="1" spans="1:46">
      <c r="A8" s="670">
        <v>1</v>
      </c>
      <c r="B8" s="671" t="s">
        <v>568</v>
      </c>
      <c r="C8" s="224">
        <v>84</v>
      </c>
      <c r="D8" s="224">
        <v>83</v>
      </c>
      <c r="E8" s="672">
        <f>D8/C8</f>
        <v>0.988095238095238</v>
      </c>
      <c r="F8" s="673">
        <v>0</v>
      </c>
      <c r="G8" s="673">
        <v>0</v>
      </c>
      <c r="H8" s="673">
        <v>0</v>
      </c>
      <c r="I8" s="673">
        <v>0</v>
      </c>
      <c r="J8" s="673">
        <v>0</v>
      </c>
      <c r="K8" s="673">
        <v>0</v>
      </c>
      <c r="L8" s="227">
        <v>1</v>
      </c>
      <c r="M8" s="228">
        <f t="shared" ref="M8:M11" si="4">L8/C8</f>
        <v>0.0119047619047619</v>
      </c>
      <c r="N8" s="650"/>
      <c r="O8" s="32"/>
      <c r="P8" s="8"/>
      <c r="Q8" s="669" t="s">
        <v>42</v>
      </c>
      <c r="R8" s="218">
        <f>'[1]ABSTRACT 3'!D7</f>
        <v>22</v>
      </c>
      <c r="S8" s="218">
        <f>'[1]ABSTRACT 3'!E7</f>
        <v>16</v>
      </c>
      <c r="T8" s="219">
        <f t="shared" si="1"/>
        <v>0.727272727272727</v>
      </c>
      <c r="U8" s="218">
        <f>'[1]ABSTRACT 3'!G7</f>
        <v>2</v>
      </c>
      <c r="V8" s="218">
        <f>'[1]ABSTRACT 3'!H7</f>
        <v>2</v>
      </c>
      <c r="W8" s="218">
        <f>'[1]ABSTRACT 3'!I7</f>
        <v>0</v>
      </c>
      <c r="X8" s="218">
        <f>'[1]ABSTRACT 3'!J7</f>
        <v>1</v>
      </c>
      <c r="Y8" s="218">
        <f>'[1]ABSTRACT 3'!K7</f>
        <v>0</v>
      </c>
      <c r="Z8" s="218">
        <f>'[1]ABSTRACT 3'!L7</f>
        <v>0</v>
      </c>
      <c r="AA8" s="220">
        <f t="shared" si="2"/>
        <v>5</v>
      </c>
      <c r="AB8" s="221">
        <f t="shared" si="3"/>
        <v>0.227272727272727</v>
      </c>
      <c r="AC8" s="650"/>
      <c r="AD8" s="650"/>
      <c r="AE8" s="13" t="s">
        <v>569</v>
      </c>
      <c r="AF8" s="674" t="s">
        <v>570</v>
      </c>
      <c r="AG8" s="675"/>
      <c r="AH8" s="676"/>
      <c r="AI8" s="676"/>
      <c r="AJ8" s="677"/>
      <c r="AK8" s="678"/>
      <c r="AQ8" s="679"/>
      <c r="AR8" s="677"/>
      <c r="AS8" s="680"/>
    </row>
    <row r="9" ht="30" customHeight="1" spans="1:46">
      <c r="A9" s="670">
        <v>2</v>
      </c>
      <c r="B9" s="671" t="s">
        <v>571</v>
      </c>
      <c r="C9" s="224">
        <f>'II IT'!G242</f>
        <v>84</v>
      </c>
      <c r="D9" s="224">
        <f>'II IT'!F242</f>
        <v>83</v>
      </c>
      <c r="E9" s="672">
        <f t="shared" ref="E9:E11" si="5">(D9/C9)</f>
        <v>0.988095238095238</v>
      </c>
      <c r="F9" s="673">
        <f>'II IT'!H242</f>
        <v>0</v>
      </c>
      <c r="G9" s="673">
        <f>'II IT'!I242</f>
        <v>0</v>
      </c>
      <c r="H9" s="673">
        <f>'II IT'!J242</f>
        <v>0</v>
      </c>
      <c r="I9" s="673">
        <f>'II IT'!K242</f>
        <v>0</v>
      </c>
      <c r="J9" s="673">
        <f>'II IT'!L242</f>
        <v>0</v>
      </c>
      <c r="K9" s="673">
        <f>'II IT'!M242</f>
        <v>0</v>
      </c>
      <c r="L9" s="227">
        <f t="shared" ref="L9:L11" si="6">SUM(F9:K9)</f>
        <v>0</v>
      </c>
      <c r="M9" s="228">
        <f t="shared" si="4"/>
        <v>0</v>
      </c>
      <c r="N9" s="650"/>
      <c r="O9" s="32"/>
      <c r="P9" s="8"/>
      <c r="Q9" s="669" t="s">
        <v>511</v>
      </c>
      <c r="R9" s="218">
        <f>'[1]ABSTRACT 3'!D8</f>
        <v>64</v>
      </c>
      <c r="S9" s="218">
        <f>'[1]ABSTRACT 3'!E8</f>
        <v>55</v>
      </c>
      <c r="T9" s="219">
        <f t="shared" si="1"/>
        <v>0.859375</v>
      </c>
      <c r="U9" s="218">
        <f>'[1]ABSTRACT 3'!G8</f>
        <v>3</v>
      </c>
      <c r="V9" s="218">
        <f>'[1]ABSTRACT 3'!H8</f>
        <v>2</v>
      </c>
      <c r="W9" s="218">
        <f>'[1]ABSTRACT 3'!I8</f>
        <v>2</v>
      </c>
      <c r="X9" s="218">
        <f>'[1]ABSTRACT 3'!J8</f>
        <v>1</v>
      </c>
      <c r="Y9" s="218">
        <f>'[1]ABSTRACT 3'!K8</f>
        <v>0</v>
      </c>
      <c r="Z9" s="218">
        <f>'[1]ABSTRACT 3'!L8</f>
        <v>0</v>
      </c>
      <c r="AA9" s="220">
        <f t="shared" si="2"/>
        <v>8</v>
      </c>
      <c r="AB9" s="221">
        <f t="shared" si="3"/>
        <v>0.125</v>
      </c>
      <c r="AC9" s="650"/>
      <c r="AD9" s="650"/>
      <c r="AE9" s="21"/>
      <c r="AF9" s="11"/>
      <c r="AK9" s="681"/>
      <c r="AL9" s="681"/>
      <c r="AM9" s="681"/>
      <c r="AN9" s="681"/>
      <c r="AO9" s="681"/>
      <c r="AP9" s="681"/>
      <c r="AS9" s="682"/>
      <c r="AT9" s="681"/>
    </row>
    <row r="10" ht="30" customHeight="1" spans="1:46">
      <c r="A10" s="670">
        <v>3</v>
      </c>
      <c r="B10" s="671" t="s">
        <v>572</v>
      </c>
      <c r="C10" s="224"/>
      <c r="D10" s="224"/>
      <c r="E10" s="672"/>
      <c r="F10" s="673"/>
      <c r="G10" s="673"/>
      <c r="H10" s="673"/>
      <c r="I10" s="673"/>
      <c r="J10" s="673"/>
      <c r="K10" s="673"/>
      <c r="L10" s="227">
        <f t="shared" si="6"/>
        <v>0</v>
      </c>
      <c r="M10" s="228" t="e">
        <f t="shared" si="4"/>
        <v>#DIV/0!</v>
      </c>
      <c r="N10" s="650"/>
      <c r="O10" s="32"/>
      <c r="P10" s="8"/>
      <c r="Q10" s="669" t="s">
        <v>38</v>
      </c>
      <c r="R10" s="218">
        <f>'[1]ABSTRACT 3'!D9</f>
        <v>16</v>
      </c>
      <c r="S10" s="218">
        <f>'[1]ABSTRACT 3'!E9</f>
        <v>16</v>
      </c>
      <c r="T10" s="219">
        <f t="shared" si="1"/>
        <v>1</v>
      </c>
      <c r="U10" s="218">
        <f>'[1]ABSTRACT 3'!G9</f>
        <v>0</v>
      </c>
      <c r="V10" s="218">
        <f>'[1]ABSTRACT 3'!H9</f>
        <v>0</v>
      </c>
      <c r="W10" s="218">
        <f>'[1]ABSTRACT 3'!I9</f>
        <v>0</v>
      </c>
      <c r="X10" s="218">
        <f>'[1]ABSTRACT 3'!J9</f>
        <v>0</v>
      </c>
      <c r="Y10" s="218">
        <f>'[1]ABSTRACT 3'!K9</f>
        <v>0</v>
      </c>
      <c r="Z10" s="218">
        <f>'[1]ABSTRACT 3'!L9</f>
        <v>0</v>
      </c>
      <c r="AA10" s="220">
        <f t="shared" si="2"/>
        <v>0</v>
      </c>
      <c r="AB10" s="221">
        <f t="shared" si="3"/>
        <v>0</v>
      </c>
      <c r="AC10" s="650"/>
      <c r="AD10" s="650"/>
      <c r="AE10" s="24">
        <v>1</v>
      </c>
      <c r="AF10" s="683" t="s">
        <v>539</v>
      </c>
      <c r="AG10" s="684"/>
      <c r="AH10" s="685"/>
      <c r="AI10" s="685"/>
      <c r="AJ10" s="686"/>
      <c r="AK10" s="687"/>
      <c r="AL10" s="687"/>
      <c r="AM10" s="687"/>
      <c r="AN10" s="687"/>
      <c r="AO10" s="687"/>
      <c r="AP10" s="687"/>
      <c r="AQ10" s="688"/>
      <c r="AR10" s="689"/>
      <c r="AS10" s="690"/>
      <c r="AT10" s="690"/>
    </row>
    <row r="11" ht="30" customHeight="1" spans="1:46">
      <c r="A11" s="248" t="s">
        <v>573</v>
      </c>
      <c r="B11" s="5"/>
      <c r="C11" s="249">
        <f t="shared" ref="C11:K11" si="7">SUM(C8:C10)</f>
        <v>168</v>
      </c>
      <c r="D11" s="249">
        <f>(C11-L11)</f>
        <v>168</v>
      </c>
      <c r="E11" s="250">
        <f t="shared" si="5"/>
        <v>1</v>
      </c>
      <c r="F11" s="249">
        <f t="shared" si="7"/>
        <v>0</v>
      </c>
      <c r="G11" s="249">
        <f t="shared" si="7"/>
        <v>0</v>
      </c>
      <c r="H11" s="249">
        <f t="shared" si="7"/>
        <v>0</v>
      </c>
      <c r="I11" s="249">
        <f t="shared" si="7"/>
        <v>0</v>
      </c>
      <c r="J11" s="249">
        <f t="shared" si="7"/>
        <v>0</v>
      </c>
      <c r="K11" s="249">
        <f t="shared" si="7"/>
        <v>0</v>
      </c>
      <c r="L11" s="251">
        <f t="shared" si="6"/>
        <v>0</v>
      </c>
      <c r="M11" s="252">
        <f t="shared" si="4"/>
        <v>0</v>
      </c>
      <c r="N11" s="650"/>
      <c r="O11" s="32"/>
      <c r="P11" s="8"/>
      <c r="Q11" s="669" t="s">
        <v>39</v>
      </c>
      <c r="R11" s="218">
        <f>'[1]ABSTRACT 3'!D10</f>
        <v>11</v>
      </c>
      <c r="S11" s="218">
        <f>'[1]ABSTRACT 3'!E10</f>
        <v>9</v>
      </c>
      <c r="T11" s="219">
        <f t="shared" si="1"/>
        <v>0.818181818181818</v>
      </c>
      <c r="U11" s="218">
        <f>'[1]ABSTRACT 3'!G10</f>
        <v>1</v>
      </c>
      <c r="V11" s="218">
        <f>'[1]ABSTRACT 3'!H10</f>
        <v>0</v>
      </c>
      <c r="W11" s="218">
        <f>'[1]ABSTRACT 3'!I10</f>
        <v>0</v>
      </c>
      <c r="X11" s="218">
        <f>'[1]ABSTRACT 3'!J10</f>
        <v>1</v>
      </c>
      <c r="Y11" s="218">
        <f>'[1]ABSTRACT 3'!K10</f>
        <v>0</v>
      </c>
      <c r="Z11" s="218">
        <f>'[1]ABSTRACT 3'!L10</f>
        <v>0</v>
      </c>
      <c r="AA11" s="220">
        <f t="shared" si="2"/>
        <v>2</v>
      </c>
      <c r="AB11" s="221">
        <f t="shared" si="3"/>
        <v>0.181818181818182</v>
      </c>
      <c r="AC11" s="650"/>
      <c r="AD11" s="650"/>
      <c r="AE11" s="32"/>
      <c r="AF11" s="8"/>
      <c r="AG11" s="684"/>
      <c r="AH11" s="685"/>
      <c r="AI11" s="685"/>
      <c r="AJ11" s="686"/>
      <c r="AK11" s="687"/>
      <c r="AL11" s="687"/>
      <c r="AM11" s="687"/>
      <c r="AN11" s="687"/>
      <c r="AO11" s="687"/>
      <c r="AP11" s="687"/>
      <c r="AQ11" s="688"/>
      <c r="AR11" s="689"/>
      <c r="AS11" s="690"/>
      <c r="AT11" s="690"/>
    </row>
    <row r="12" ht="21" customHeight="1" spans="1:46">
      <c r="A12" s="691"/>
      <c r="B12" s="691"/>
      <c r="C12" s="691"/>
      <c r="D12" s="691"/>
      <c r="E12" s="692"/>
      <c r="F12" s="691"/>
      <c r="G12" s="691"/>
      <c r="H12" s="691"/>
      <c r="I12" s="691"/>
      <c r="J12" s="691"/>
      <c r="K12" s="691"/>
      <c r="L12" s="691"/>
      <c r="M12" s="692"/>
      <c r="N12" s="650"/>
      <c r="O12" s="32"/>
      <c r="P12" s="8"/>
      <c r="Q12" s="669" t="s">
        <v>511</v>
      </c>
      <c r="R12" s="218">
        <f>'[1]ABSTRACT 3'!D11</f>
        <v>27</v>
      </c>
      <c r="S12" s="218">
        <f>'[1]ABSTRACT 3'!E11</f>
        <v>25</v>
      </c>
      <c r="T12" s="219">
        <f t="shared" si="1"/>
        <v>0.925925925925926</v>
      </c>
      <c r="U12" s="218">
        <f>'[1]ABSTRACT 3'!G11</f>
        <v>1</v>
      </c>
      <c r="V12" s="218">
        <f>'[1]ABSTRACT 3'!H11</f>
        <v>0</v>
      </c>
      <c r="W12" s="218">
        <f>'[1]ABSTRACT 3'!I11</f>
        <v>0</v>
      </c>
      <c r="X12" s="218">
        <f>'[1]ABSTRACT 3'!J11</f>
        <v>1</v>
      </c>
      <c r="Y12" s="218">
        <f>'[1]ABSTRACT 3'!K11</f>
        <v>0</v>
      </c>
      <c r="Z12" s="218">
        <f>'[1]ABSTRACT 3'!L11</f>
        <v>0</v>
      </c>
      <c r="AA12" s="220">
        <f t="shared" si="2"/>
        <v>2</v>
      </c>
      <c r="AB12" s="221">
        <f t="shared" si="3"/>
        <v>0.0740740740740741</v>
      </c>
      <c r="AC12" s="650"/>
      <c r="AD12" s="650"/>
      <c r="AE12" s="32"/>
      <c r="AF12" s="8"/>
      <c r="AG12" s="684"/>
      <c r="AH12" s="685"/>
      <c r="AI12" s="685"/>
      <c r="AJ12" s="686"/>
      <c r="AK12" s="687"/>
      <c r="AL12" s="687"/>
      <c r="AM12" s="687"/>
      <c r="AN12" s="687"/>
      <c r="AO12" s="687"/>
      <c r="AP12" s="687"/>
      <c r="AQ12" s="688"/>
      <c r="AR12" s="689"/>
      <c r="AS12" s="690"/>
      <c r="AT12" s="690"/>
    </row>
    <row r="13" ht="21" customHeight="1" spans="1:46">
      <c r="A13" s="693"/>
      <c r="B13" s="693"/>
      <c r="C13" s="693"/>
      <c r="D13" s="693"/>
      <c r="E13" s="694"/>
      <c r="F13" s="693"/>
      <c r="G13" s="693"/>
      <c r="H13" s="693"/>
      <c r="I13" s="693"/>
      <c r="J13" s="693"/>
      <c r="K13" s="693"/>
      <c r="L13" s="693"/>
      <c r="M13" s="694"/>
      <c r="N13" s="650"/>
      <c r="O13" s="32"/>
      <c r="P13" s="8"/>
      <c r="Q13" s="669" t="s">
        <v>36</v>
      </c>
      <c r="R13" s="218">
        <f>'[1]ABSTRACT 3'!D12</f>
        <v>26</v>
      </c>
      <c r="S13" s="218">
        <f>'[1]ABSTRACT 3'!E12</f>
        <v>23</v>
      </c>
      <c r="T13" s="219">
        <f t="shared" si="1"/>
        <v>0.884615384615385</v>
      </c>
      <c r="U13" s="218">
        <f>'[1]ABSTRACT 3'!G12</f>
        <v>1</v>
      </c>
      <c r="V13" s="218">
        <f>'[1]ABSTRACT 3'!H12</f>
        <v>0</v>
      </c>
      <c r="W13" s="218">
        <f>'[1]ABSTRACT 3'!I12</f>
        <v>2</v>
      </c>
      <c r="X13" s="218">
        <f>'[1]ABSTRACT 3'!J12</f>
        <v>0</v>
      </c>
      <c r="Y13" s="218">
        <f>'[1]ABSTRACT 3'!K12</f>
        <v>0</v>
      </c>
      <c r="Z13" s="218">
        <f>'[1]ABSTRACT 3'!L12</f>
        <v>0</v>
      </c>
      <c r="AA13" s="220">
        <f t="shared" si="2"/>
        <v>3</v>
      </c>
      <c r="AB13" s="221">
        <f t="shared" si="3"/>
        <v>0.115384615384615</v>
      </c>
      <c r="AC13" s="650"/>
      <c r="AD13" s="650"/>
      <c r="AE13" s="32"/>
      <c r="AF13" s="8"/>
      <c r="AG13" s="684"/>
      <c r="AH13" s="685"/>
      <c r="AI13" s="685"/>
      <c r="AJ13" s="686"/>
      <c r="AK13" s="687"/>
      <c r="AL13" s="687"/>
      <c r="AM13" s="687"/>
      <c r="AN13" s="687"/>
      <c r="AO13" s="687"/>
      <c r="AP13" s="687"/>
      <c r="AQ13" s="688"/>
      <c r="AR13" s="689"/>
      <c r="AS13" s="690"/>
      <c r="AT13" s="690"/>
    </row>
    <row r="14" ht="21" customHeight="1" spans="1:46">
      <c r="A14" s="693"/>
      <c r="B14" s="693"/>
      <c r="C14" s="693"/>
      <c r="D14" s="693"/>
      <c r="E14" s="694"/>
      <c r="F14" s="693"/>
      <c r="G14" s="693"/>
      <c r="H14" s="693"/>
      <c r="I14" s="693"/>
      <c r="J14" s="693"/>
      <c r="K14" s="693"/>
      <c r="L14" s="693"/>
      <c r="M14" s="694"/>
      <c r="N14" s="650"/>
      <c r="O14" s="32"/>
      <c r="P14" s="8"/>
      <c r="Q14" s="669" t="s">
        <v>40</v>
      </c>
      <c r="R14" s="218">
        <f>'[1]ABSTRACT 3'!D13</f>
        <v>11</v>
      </c>
      <c r="S14" s="218">
        <f>'[1]ABSTRACT 3'!E13</f>
        <v>7</v>
      </c>
      <c r="T14" s="219">
        <f t="shared" si="1"/>
        <v>0.636363636363636</v>
      </c>
      <c r="U14" s="218">
        <f>'[1]ABSTRACT 3'!G13</f>
        <v>1</v>
      </c>
      <c r="V14" s="218">
        <f>'[1]ABSTRACT 3'!H13</f>
        <v>2</v>
      </c>
      <c r="W14" s="218">
        <f>'[1]ABSTRACT 3'!I13</f>
        <v>0</v>
      </c>
      <c r="X14" s="218">
        <f>'[1]ABSTRACT 3'!J13</f>
        <v>0</v>
      </c>
      <c r="Y14" s="218">
        <f>'[1]ABSTRACT 3'!K13</f>
        <v>0</v>
      </c>
      <c r="Z14" s="218">
        <f>'[1]ABSTRACT 3'!L13</f>
        <v>0</v>
      </c>
      <c r="AA14" s="220">
        <f t="shared" si="2"/>
        <v>3</v>
      </c>
      <c r="AB14" s="221">
        <f t="shared" si="3"/>
        <v>0.272727272727273</v>
      </c>
      <c r="AC14" s="650"/>
      <c r="AD14" s="650"/>
      <c r="AE14" s="32"/>
      <c r="AF14" s="8"/>
      <c r="AG14" s="684"/>
      <c r="AH14" s="685"/>
      <c r="AI14" s="685"/>
      <c r="AJ14" s="686"/>
      <c r="AK14" s="687"/>
      <c r="AL14" s="687"/>
      <c r="AM14" s="687"/>
      <c r="AN14" s="687"/>
      <c r="AO14" s="687"/>
      <c r="AP14" s="687"/>
      <c r="AQ14" s="688"/>
      <c r="AR14" s="689"/>
      <c r="AS14" s="690"/>
      <c r="AT14" s="690"/>
    </row>
    <row r="15" ht="21" customHeight="1" spans="1:46">
      <c r="A15" s="257" t="s">
        <v>574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5"/>
      <c r="N15" s="650"/>
      <c r="O15" s="32"/>
      <c r="P15" s="8"/>
      <c r="Q15" s="669" t="s">
        <v>511</v>
      </c>
      <c r="R15" s="218">
        <f>'[1]ABSTRACT 3'!D14</f>
        <v>37</v>
      </c>
      <c r="S15" s="218">
        <f>'[1]ABSTRACT 3'!E14</f>
        <v>30</v>
      </c>
      <c r="T15" s="219">
        <f t="shared" si="1"/>
        <v>0.810810810810811</v>
      </c>
      <c r="U15" s="218">
        <f>'[1]ABSTRACT 3'!G14</f>
        <v>2</v>
      </c>
      <c r="V15" s="218">
        <f>'[1]ABSTRACT 3'!H14</f>
        <v>2</v>
      </c>
      <c r="W15" s="218">
        <f>'[1]ABSTRACT 3'!I14</f>
        <v>2</v>
      </c>
      <c r="X15" s="218">
        <f>'[1]ABSTRACT 3'!J14</f>
        <v>0</v>
      </c>
      <c r="Y15" s="218">
        <f>'[1]ABSTRACT 3'!K14</f>
        <v>0</v>
      </c>
      <c r="Z15" s="218">
        <f>'[1]ABSTRACT 3'!L14</f>
        <v>0</v>
      </c>
      <c r="AA15" s="220">
        <f t="shared" si="2"/>
        <v>6</v>
      </c>
      <c r="AB15" s="221">
        <f t="shared" si="3"/>
        <v>0.162162162162162</v>
      </c>
      <c r="AC15" s="650"/>
      <c r="AD15" s="650"/>
      <c r="AE15" s="32"/>
      <c r="AF15" s="8"/>
      <c r="AG15" s="684"/>
      <c r="AH15" s="685"/>
      <c r="AI15" s="685"/>
      <c r="AJ15" s="686"/>
      <c r="AK15" s="687"/>
      <c r="AL15" s="687"/>
      <c r="AM15" s="687"/>
      <c r="AN15" s="687"/>
      <c r="AO15" s="687"/>
      <c r="AP15" s="687"/>
      <c r="AQ15" s="688"/>
      <c r="AR15" s="689"/>
      <c r="AS15" s="690"/>
      <c r="AT15" s="690"/>
    </row>
    <row r="16" ht="21" customHeight="1" spans="1:46">
      <c r="A16" s="695" t="s">
        <v>563</v>
      </c>
      <c r="B16" s="696" t="s">
        <v>564</v>
      </c>
      <c r="D16" s="260" t="s">
        <v>510</v>
      </c>
      <c r="E16" s="261" t="s">
        <v>565</v>
      </c>
      <c r="F16" s="262" t="s">
        <v>512</v>
      </c>
      <c r="G16" s="79"/>
      <c r="H16" s="79"/>
      <c r="I16" s="79"/>
      <c r="J16" s="79"/>
      <c r="K16" s="12"/>
      <c r="L16" s="260" t="s">
        <v>513</v>
      </c>
      <c r="M16" s="261" t="s">
        <v>566</v>
      </c>
      <c r="N16" s="650"/>
      <c r="O16" s="32"/>
      <c r="P16" s="8"/>
      <c r="Q16" s="669" t="s">
        <v>575</v>
      </c>
      <c r="R16" s="218">
        <v>0</v>
      </c>
      <c r="S16" s="218">
        <v>0</v>
      </c>
      <c r="T16" s="219">
        <v>0</v>
      </c>
      <c r="U16" s="697">
        <v>0</v>
      </c>
      <c r="V16" s="697">
        <v>0</v>
      </c>
      <c r="W16" s="697">
        <v>0</v>
      </c>
      <c r="X16" s="697">
        <v>0</v>
      </c>
      <c r="Y16" s="697">
        <v>0</v>
      </c>
      <c r="Z16" s="697">
        <v>0</v>
      </c>
      <c r="AA16" s="220">
        <f t="shared" si="2"/>
        <v>0</v>
      </c>
      <c r="AB16" s="221">
        <f t="shared" si="3"/>
        <v>0</v>
      </c>
      <c r="AC16" s="650"/>
      <c r="AD16" s="650"/>
      <c r="AE16" s="32"/>
      <c r="AF16" s="8"/>
      <c r="AG16" s="684"/>
      <c r="AH16" s="685"/>
      <c r="AI16" s="685"/>
      <c r="AJ16" s="686"/>
      <c r="AK16" s="687"/>
      <c r="AL16" s="687"/>
      <c r="AM16" s="687"/>
      <c r="AN16" s="687"/>
      <c r="AO16" s="687"/>
      <c r="AP16" s="687"/>
      <c r="AQ16" s="688"/>
      <c r="AR16" s="689"/>
      <c r="AS16" s="690"/>
      <c r="AT16" s="690"/>
    </row>
    <row r="17" ht="21" customHeight="1" spans="1:46">
      <c r="A17" s="21"/>
      <c r="B17" s="8"/>
      <c r="D17" s="21"/>
      <c r="E17" s="21"/>
      <c r="F17" s="213">
        <v>1</v>
      </c>
      <c r="G17" s="213">
        <v>2</v>
      </c>
      <c r="H17" s="213">
        <v>3</v>
      </c>
      <c r="I17" s="213">
        <v>4</v>
      </c>
      <c r="J17" s="213">
        <v>5</v>
      </c>
      <c r="K17" s="213" t="s">
        <v>485</v>
      </c>
      <c r="L17" s="21"/>
      <c r="M17" s="32"/>
      <c r="N17" s="650"/>
      <c r="O17" s="32"/>
      <c r="P17" s="8"/>
      <c r="Q17" s="669" t="s">
        <v>576</v>
      </c>
      <c r="R17" s="218">
        <v>0</v>
      </c>
      <c r="S17" s="218">
        <v>0</v>
      </c>
      <c r="T17" s="219">
        <v>0</v>
      </c>
      <c r="U17" s="697">
        <v>0</v>
      </c>
      <c r="V17" s="697">
        <v>0</v>
      </c>
      <c r="W17" s="697">
        <v>0</v>
      </c>
      <c r="X17" s="697">
        <v>0</v>
      </c>
      <c r="Y17" s="697">
        <v>0</v>
      </c>
      <c r="Z17" s="697">
        <v>0</v>
      </c>
      <c r="AA17" s="220">
        <f t="shared" si="2"/>
        <v>0</v>
      </c>
      <c r="AB17" s="221">
        <f t="shared" si="3"/>
        <v>0</v>
      </c>
      <c r="AC17" s="650"/>
      <c r="AD17" s="650"/>
      <c r="AE17" s="32"/>
      <c r="AF17" s="8"/>
      <c r="AG17" s="684"/>
      <c r="AH17" s="685"/>
      <c r="AI17" s="685"/>
      <c r="AJ17" s="686"/>
      <c r="AK17" s="687"/>
      <c r="AL17" s="687"/>
      <c r="AM17" s="687"/>
      <c r="AN17" s="687"/>
      <c r="AO17" s="687"/>
      <c r="AP17" s="687"/>
      <c r="AQ17" s="688"/>
      <c r="AR17" s="689"/>
      <c r="AS17" s="690"/>
      <c r="AT17" s="690"/>
    </row>
    <row r="18" ht="21" customHeight="1" spans="1:46">
      <c r="A18" s="670">
        <v>1</v>
      </c>
      <c r="B18" s="671" t="str">
        <f t="shared" ref="B18:B20" si="8">B8</f>
        <v>II IT</v>
      </c>
      <c r="C18" s="673">
        <v>110</v>
      </c>
      <c r="D18" s="673">
        <v>105</v>
      </c>
      <c r="E18" s="672">
        <f>D18/C18</f>
        <v>0.954545454545455</v>
      </c>
      <c r="F18" s="673">
        <v>0</v>
      </c>
      <c r="G18" s="673">
        <v>0</v>
      </c>
      <c r="H18" s="673">
        <v>0</v>
      </c>
      <c r="I18" s="673">
        <v>0</v>
      </c>
      <c r="J18" s="673">
        <v>0</v>
      </c>
      <c r="K18" s="673">
        <v>0</v>
      </c>
      <c r="L18" s="227">
        <v>5</v>
      </c>
      <c r="M18" s="228">
        <f t="shared" ref="M18:M21" si="9">L18/C18</f>
        <v>0.0454545454545455</v>
      </c>
      <c r="N18" s="650"/>
      <c r="O18" s="32"/>
      <c r="P18" s="8"/>
      <c r="Q18" s="669" t="s">
        <v>475</v>
      </c>
      <c r="R18" s="218">
        <v>0</v>
      </c>
      <c r="S18" s="218">
        <v>0</v>
      </c>
      <c r="T18" s="219">
        <v>0</v>
      </c>
      <c r="U18" s="697">
        <v>0</v>
      </c>
      <c r="V18" s="697">
        <v>0</v>
      </c>
      <c r="W18" s="697">
        <v>0</v>
      </c>
      <c r="X18" s="697">
        <v>0</v>
      </c>
      <c r="Y18" s="697">
        <v>0</v>
      </c>
      <c r="Z18" s="697">
        <v>0</v>
      </c>
      <c r="AA18" s="220">
        <f t="shared" si="2"/>
        <v>0</v>
      </c>
      <c r="AB18" s="221">
        <f t="shared" si="3"/>
        <v>0</v>
      </c>
      <c r="AC18" s="650"/>
      <c r="AD18" s="650"/>
      <c r="AE18" s="32"/>
      <c r="AF18" s="8"/>
      <c r="AG18" s="684"/>
      <c r="AH18" s="685"/>
      <c r="AI18" s="685"/>
      <c r="AJ18" s="686"/>
      <c r="AK18" s="687"/>
      <c r="AL18" s="687"/>
      <c r="AM18" s="687"/>
      <c r="AN18" s="687"/>
      <c r="AO18" s="687"/>
      <c r="AP18" s="687"/>
      <c r="AQ18" s="688"/>
      <c r="AR18" s="689"/>
      <c r="AS18" s="690"/>
      <c r="AT18" s="690"/>
    </row>
    <row r="19" ht="21" customHeight="1" spans="1:46">
      <c r="A19" s="670">
        <v>2</v>
      </c>
      <c r="B19" s="671" t="str">
        <f t="shared" si="8"/>
        <v>III IT</v>
      </c>
      <c r="C19" s="673">
        <f>'II IT'!G247</f>
        <v>110</v>
      </c>
      <c r="D19" s="673">
        <f>'II IT'!F247</f>
        <v>105</v>
      </c>
      <c r="E19" s="672">
        <f t="shared" ref="E19:E21" si="10">(D19/C19)</f>
        <v>0.954545454545455</v>
      </c>
      <c r="F19" s="673">
        <f>'II IT'!H247</f>
        <v>0</v>
      </c>
      <c r="G19" s="673">
        <f>'II IT'!I247</f>
        <v>0</v>
      </c>
      <c r="H19" s="673">
        <f>'II IT'!J247</f>
        <v>0</v>
      </c>
      <c r="I19" s="673">
        <f>'II IT'!K242</f>
        <v>0</v>
      </c>
      <c r="J19" s="673">
        <f>'II IT'!L247</f>
        <v>0</v>
      </c>
      <c r="K19" s="673">
        <f>'II IT'!M247</f>
        <v>0</v>
      </c>
      <c r="L19" s="227">
        <f t="shared" ref="L19:L20" si="11">SUM(F19:K19)</f>
        <v>0</v>
      </c>
      <c r="M19" s="228">
        <f t="shared" si="9"/>
        <v>0</v>
      </c>
      <c r="N19" s="650"/>
      <c r="O19" s="32"/>
      <c r="P19" s="8"/>
      <c r="Q19" s="669" t="s">
        <v>577</v>
      </c>
      <c r="R19" s="218">
        <v>0</v>
      </c>
      <c r="S19" s="218">
        <v>0</v>
      </c>
      <c r="T19" s="219">
        <v>0</v>
      </c>
      <c r="U19" s="697">
        <v>0</v>
      </c>
      <c r="V19" s="697">
        <v>0</v>
      </c>
      <c r="W19" s="697">
        <v>0</v>
      </c>
      <c r="X19" s="697">
        <v>0</v>
      </c>
      <c r="Y19" s="697">
        <v>0</v>
      </c>
      <c r="Z19" s="697">
        <v>0</v>
      </c>
      <c r="AA19" s="220">
        <f t="shared" si="2"/>
        <v>0</v>
      </c>
      <c r="AB19" s="221">
        <f t="shared" si="3"/>
        <v>0</v>
      </c>
      <c r="AC19" s="650"/>
      <c r="AD19" s="650"/>
      <c r="AE19" s="32"/>
      <c r="AF19" s="8"/>
      <c r="AG19" s="684"/>
      <c r="AH19" s="685"/>
      <c r="AI19" s="685"/>
      <c r="AJ19" s="686"/>
      <c r="AK19" s="687"/>
      <c r="AL19" s="687"/>
      <c r="AM19" s="687"/>
      <c r="AN19" s="687"/>
      <c r="AO19" s="687"/>
      <c r="AP19" s="687"/>
      <c r="AQ19" s="688"/>
      <c r="AR19" s="689"/>
      <c r="AS19" s="690"/>
      <c r="AT19" s="690"/>
    </row>
    <row r="20" ht="21" customHeight="1" spans="1:46">
      <c r="A20" s="670">
        <v>3</v>
      </c>
      <c r="B20" s="671" t="str">
        <f t="shared" si="8"/>
        <v>IV IT</v>
      </c>
      <c r="C20" s="673"/>
      <c r="D20" s="673"/>
      <c r="E20" s="672"/>
      <c r="F20" s="673"/>
      <c r="G20" s="673"/>
      <c r="H20" s="673"/>
      <c r="I20" s="673"/>
      <c r="J20" s="673"/>
      <c r="K20" s="673"/>
      <c r="L20" s="227">
        <f t="shared" si="11"/>
        <v>0</v>
      </c>
      <c r="M20" s="228" t="e">
        <f t="shared" si="9"/>
        <v>#DIV/0!</v>
      </c>
      <c r="N20" s="650"/>
      <c r="O20" s="32"/>
      <c r="P20" s="8"/>
      <c r="Q20" s="669" t="s">
        <v>578</v>
      </c>
      <c r="R20" s="218">
        <v>0</v>
      </c>
      <c r="S20" s="218">
        <v>0</v>
      </c>
      <c r="T20" s="219">
        <v>0</v>
      </c>
      <c r="U20" s="697">
        <v>0</v>
      </c>
      <c r="V20" s="697">
        <v>0</v>
      </c>
      <c r="W20" s="697">
        <v>0</v>
      </c>
      <c r="X20" s="697">
        <v>0</v>
      </c>
      <c r="Y20" s="697">
        <v>0</v>
      </c>
      <c r="Z20" s="697">
        <v>0</v>
      </c>
      <c r="AA20" s="220">
        <f t="shared" si="2"/>
        <v>0</v>
      </c>
      <c r="AB20" s="221">
        <f t="shared" si="3"/>
        <v>0</v>
      </c>
      <c r="AC20" s="650"/>
      <c r="AD20" s="650"/>
      <c r="AE20" s="32"/>
      <c r="AF20" s="8"/>
      <c r="AG20" s="684"/>
      <c r="AH20" s="685"/>
      <c r="AI20" s="685"/>
      <c r="AJ20" s="686"/>
      <c r="AK20" s="687"/>
      <c r="AL20" s="687"/>
      <c r="AM20" s="687"/>
      <c r="AN20" s="687"/>
      <c r="AO20" s="687"/>
      <c r="AP20" s="687"/>
      <c r="AQ20" s="688"/>
      <c r="AR20" s="689"/>
      <c r="AS20" s="690"/>
      <c r="AT20" s="690"/>
    </row>
    <row r="21" ht="21" customHeight="1" spans="1:46">
      <c r="A21" s="248"/>
      <c r="B21" s="5"/>
      <c r="C21" s="264">
        <f t="shared" ref="C21:L21" si="12">SUM(C18:C20)</f>
        <v>220</v>
      </c>
      <c r="D21" s="264">
        <f t="shared" si="12"/>
        <v>210</v>
      </c>
      <c r="E21" s="250">
        <f t="shared" si="10"/>
        <v>0.954545454545455</v>
      </c>
      <c r="F21" s="264">
        <f t="shared" si="12"/>
        <v>0</v>
      </c>
      <c r="G21" s="264">
        <f t="shared" si="12"/>
        <v>0</v>
      </c>
      <c r="H21" s="264">
        <f t="shared" si="12"/>
        <v>0</v>
      </c>
      <c r="I21" s="264">
        <f t="shared" si="12"/>
        <v>0</v>
      </c>
      <c r="J21" s="264">
        <f t="shared" si="12"/>
        <v>0</v>
      </c>
      <c r="K21" s="264">
        <f t="shared" si="12"/>
        <v>0</v>
      </c>
      <c r="L21" s="265">
        <f t="shared" si="12"/>
        <v>5</v>
      </c>
      <c r="M21" s="252">
        <f t="shared" si="9"/>
        <v>0.0227272727272727</v>
      </c>
      <c r="N21" s="650"/>
      <c r="O21" s="32"/>
      <c r="P21" s="8"/>
      <c r="Q21" s="669" t="s">
        <v>475</v>
      </c>
      <c r="R21" s="218">
        <f t="shared" ref="R21:Z21" si="13">SUM(R19:R20)</f>
        <v>0</v>
      </c>
      <c r="S21" s="218">
        <f t="shared" si="13"/>
        <v>0</v>
      </c>
      <c r="T21" s="219">
        <v>0</v>
      </c>
      <c r="U21" s="697">
        <f t="shared" si="13"/>
        <v>0</v>
      </c>
      <c r="V21" s="697">
        <f t="shared" si="13"/>
        <v>0</v>
      </c>
      <c r="W21" s="697">
        <f t="shared" si="13"/>
        <v>0</v>
      </c>
      <c r="X21" s="697">
        <f t="shared" si="13"/>
        <v>0</v>
      </c>
      <c r="Y21" s="697">
        <f t="shared" si="13"/>
        <v>0</v>
      </c>
      <c r="Z21" s="697">
        <f t="shared" si="13"/>
        <v>0</v>
      </c>
      <c r="AA21" s="220">
        <f t="shared" si="2"/>
        <v>0</v>
      </c>
      <c r="AB21" s="221">
        <f t="shared" si="3"/>
        <v>0</v>
      </c>
      <c r="AC21" s="650"/>
      <c r="AD21" s="650"/>
      <c r="AE21" s="32"/>
      <c r="AF21" s="8"/>
      <c r="AG21" s="684"/>
      <c r="AH21" s="685"/>
      <c r="AI21" s="685"/>
      <c r="AJ21" s="686"/>
      <c r="AK21" s="687"/>
      <c r="AL21" s="687"/>
      <c r="AM21" s="687"/>
      <c r="AN21" s="687"/>
      <c r="AO21" s="687"/>
      <c r="AP21" s="687"/>
      <c r="AQ21" s="688"/>
      <c r="AR21" s="689"/>
      <c r="AS21" s="690"/>
      <c r="AT21" s="690"/>
    </row>
    <row r="22" ht="21" customHeight="1" spans="1:46">
      <c r="A22" s="650"/>
      <c r="B22" s="650"/>
      <c r="C22" s="650"/>
      <c r="D22" s="650"/>
      <c r="E22" s="650"/>
      <c r="F22" s="650"/>
      <c r="G22" s="650"/>
      <c r="H22" s="650"/>
      <c r="I22" s="650"/>
      <c r="J22" s="650"/>
      <c r="K22" s="650"/>
      <c r="L22" s="650"/>
      <c r="M22" s="650"/>
      <c r="N22" s="650"/>
      <c r="O22" s="21"/>
      <c r="P22" s="11"/>
      <c r="Q22" s="698" t="s">
        <v>475</v>
      </c>
      <c r="R22" s="699">
        <f t="shared" ref="R22:Z22" si="14">R7+R8</f>
        <v>64</v>
      </c>
      <c r="S22" s="699">
        <f t="shared" si="14"/>
        <v>55</v>
      </c>
      <c r="T22" s="268">
        <f t="shared" ref="T22:T41" si="15">S22/R22</f>
        <v>0.859375</v>
      </c>
      <c r="U22" s="699">
        <f t="shared" si="14"/>
        <v>3</v>
      </c>
      <c r="V22" s="699">
        <f t="shared" si="14"/>
        <v>2</v>
      </c>
      <c r="W22" s="699">
        <f t="shared" si="14"/>
        <v>2</v>
      </c>
      <c r="X22" s="699">
        <f t="shared" si="14"/>
        <v>1</v>
      </c>
      <c r="Y22" s="699">
        <f t="shared" si="14"/>
        <v>0</v>
      </c>
      <c r="Z22" s="699">
        <f t="shared" si="14"/>
        <v>0</v>
      </c>
      <c r="AA22" s="220">
        <f t="shared" si="2"/>
        <v>8</v>
      </c>
      <c r="AB22" s="221">
        <f t="shared" si="3"/>
        <v>0.125</v>
      </c>
      <c r="AC22" s="650"/>
      <c r="AD22" s="650"/>
      <c r="AE22" s="32"/>
      <c r="AF22" s="8"/>
      <c r="AG22" s="684"/>
      <c r="AH22" s="685"/>
      <c r="AI22" s="685"/>
      <c r="AJ22" s="686"/>
      <c r="AK22" s="687"/>
      <c r="AL22" s="687"/>
      <c r="AM22" s="687"/>
      <c r="AN22" s="687"/>
      <c r="AO22" s="687"/>
      <c r="AP22" s="687"/>
      <c r="AQ22" s="688"/>
      <c r="AR22" s="689"/>
      <c r="AS22" s="690"/>
      <c r="AT22" s="690"/>
    </row>
    <row r="23" ht="21" customHeight="1" spans="1:46">
      <c r="A23" s="650"/>
      <c r="B23" s="650"/>
      <c r="C23" s="700"/>
      <c r="D23" s="700"/>
      <c r="E23" s="701"/>
      <c r="F23" s="701"/>
      <c r="G23" s="701"/>
      <c r="H23" s="701"/>
      <c r="I23" s="701"/>
      <c r="J23" s="701"/>
      <c r="K23" s="701"/>
      <c r="L23" s="701"/>
      <c r="M23" s="701"/>
      <c r="N23" s="650"/>
      <c r="O23" s="667">
        <v>2</v>
      </c>
      <c r="P23" s="668" t="s">
        <v>579</v>
      </c>
      <c r="Q23" s="669" t="s">
        <v>41</v>
      </c>
      <c r="R23" s="218">
        <f>'[1]ABSTRACT 3'!D21</f>
        <v>47</v>
      </c>
      <c r="S23" s="218">
        <f>'[1]ABSTRACT 3'!E21</f>
        <v>0</v>
      </c>
      <c r="T23" s="219">
        <f t="shared" si="15"/>
        <v>0</v>
      </c>
      <c r="U23" s="218">
        <f>'[1]ABSTRACT 3'!G21</f>
        <v>2</v>
      </c>
      <c r="V23" s="218">
        <f>'[1]ABSTRACT 3'!H21</f>
        <v>5</v>
      </c>
      <c r="W23" s="218">
        <f>'[1]ABSTRACT 3'!I21</f>
        <v>1</v>
      </c>
      <c r="X23" s="218">
        <f>'[1]ABSTRACT 3'!J21</f>
        <v>0</v>
      </c>
      <c r="Y23" s="218">
        <f>'[1]ABSTRACT 3'!K21</f>
        <v>0</v>
      </c>
      <c r="Z23" s="218">
        <f>'[1]ABSTRACT 3'!L21</f>
        <v>0</v>
      </c>
      <c r="AA23" s="220">
        <f t="shared" si="2"/>
        <v>8</v>
      </c>
      <c r="AB23" s="221">
        <f t="shared" si="3"/>
        <v>0.170212765957447</v>
      </c>
      <c r="AC23" s="650"/>
      <c r="AD23" s="650"/>
      <c r="AE23" s="21"/>
      <c r="AF23" s="11"/>
      <c r="AG23" s="684"/>
      <c r="AH23" s="685"/>
      <c r="AI23" s="685"/>
      <c r="AJ23" s="686"/>
      <c r="AK23" s="687"/>
      <c r="AL23" s="687"/>
      <c r="AM23" s="687"/>
      <c r="AN23" s="687"/>
      <c r="AO23" s="687"/>
      <c r="AP23" s="687"/>
      <c r="AQ23" s="688"/>
      <c r="AR23" s="689"/>
      <c r="AS23" s="690"/>
      <c r="AT23" s="690"/>
    </row>
    <row r="24" ht="21" customHeight="1" spans="1:46">
      <c r="A24" s="702" t="s">
        <v>528</v>
      </c>
      <c r="B24" s="702"/>
      <c r="C24" s="702"/>
      <c r="D24" s="702"/>
      <c r="E24" s="702"/>
      <c r="F24" s="702" t="s">
        <v>497</v>
      </c>
      <c r="G24" s="702"/>
      <c r="H24" s="702"/>
      <c r="I24" s="702"/>
      <c r="J24" s="702"/>
      <c r="K24" s="702"/>
      <c r="L24" s="702" t="s">
        <v>529</v>
      </c>
      <c r="M24" s="702"/>
      <c r="N24" s="650"/>
      <c r="O24" s="32"/>
      <c r="P24" s="8"/>
      <c r="Q24" s="669" t="s">
        <v>42</v>
      </c>
      <c r="R24" s="218">
        <f>'[1]ABSTRACT 3'!D22</f>
        <v>18</v>
      </c>
      <c r="S24" s="218">
        <f>'[1]ABSTRACT 3'!E22</f>
        <v>0</v>
      </c>
      <c r="T24" s="219">
        <f t="shared" si="15"/>
        <v>0</v>
      </c>
      <c r="U24" s="218">
        <f>'[1]ABSTRACT 3'!G22</f>
        <v>0</v>
      </c>
      <c r="V24" s="218">
        <f>'[1]ABSTRACT 3'!H22</f>
        <v>0</v>
      </c>
      <c r="W24" s="218">
        <f>'[1]ABSTRACT 3'!I22</f>
        <v>0</v>
      </c>
      <c r="X24" s="218">
        <f>'[1]ABSTRACT 3'!J22</f>
        <v>0</v>
      </c>
      <c r="Y24" s="218">
        <f>'[1]ABSTRACT 3'!K22</f>
        <v>0</v>
      </c>
      <c r="Z24" s="218">
        <f>'[1]ABSTRACT 3'!L22</f>
        <v>0</v>
      </c>
      <c r="AA24" s="220">
        <f t="shared" si="2"/>
        <v>0</v>
      </c>
      <c r="AB24" s="221">
        <f t="shared" si="3"/>
        <v>0</v>
      </c>
      <c r="AC24" s="650"/>
      <c r="AD24" s="650"/>
      <c r="AE24" s="24">
        <v>2</v>
      </c>
      <c r="AF24" s="683" t="s">
        <v>580</v>
      </c>
      <c r="AG24" s="684"/>
      <c r="AH24" s="685"/>
      <c r="AI24" s="685"/>
      <c r="AJ24" s="686"/>
      <c r="AK24" s="687"/>
      <c r="AL24" s="687"/>
      <c r="AM24" s="687"/>
      <c r="AN24" s="687"/>
      <c r="AO24" s="687"/>
      <c r="AP24" s="687"/>
      <c r="AQ24" s="688"/>
      <c r="AR24" s="689"/>
      <c r="AS24" s="690"/>
      <c r="AT24" s="690"/>
    </row>
    <row r="25" ht="21" customHeight="1" spans="1:46">
      <c r="A25" s="650"/>
      <c r="B25" s="650"/>
      <c r="C25" s="650"/>
      <c r="D25" s="650"/>
      <c r="E25" s="650"/>
      <c r="F25" s="650"/>
      <c r="G25" s="650"/>
      <c r="H25" s="650"/>
      <c r="I25" s="650"/>
      <c r="J25" s="650"/>
      <c r="K25" s="650"/>
      <c r="L25" s="650"/>
      <c r="M25" s="650"/>
      <c r="N25" s="650"/>
      <c r="O25" s="32"/>
      <c r="P25" s="8"/>
      <c r="Q25" s="669" t="s">
        <v>475</v>
      </c>
      <c r="R25" s="218">
        <f>'[1]ABSTRACT 3'!D23</f>
        <v>65</v>
      </c>
      <c r="S25" s="218">
        <f>'[1]ABSTRACT 3'!E23</f>
        <v>0</v>
      </c>
      <c r="T25" s="219">
        <f t="shared" si="15"/>
        <v>0</v>
      </c>
      <c r="U25" s="218">
        <f>'[1]ABSTRACT 3'!G23</f>
        <v>2</v>
      </c>
      <c r="V25" s="218">
        <f>'[1]ABSTRACT 3'!H23</f>
        <v>5</v>
      </c>
      <c r="W25" s="218">
        <f>'[1]ABSTRACT 3'!I23</f>
        <v>1</v>
      </c>
      <c r="X25" s="218">
        <f>'[1]ABSTRACT 3'!J23</f>
        <v>0</v>
      </c>
      <c r="Y25" s="218">
        <f>'[1]ABSTRACT 3'!K23</f>
        <v>0</v>
      </c>
      <c r="Z25" s="218">
        <f>'[1]ABSTRACT 3'!L23</f>
        <v>0</v>
      </c>
      <c r="AA25" s="220">
        <f t="shared" si="2"/>
        <v>8</v>
      </c>
      <c r="AB25" s="221">
        <f t="shared" si="3"/>
        <v>0.123076923076923</v>
      </c>
      <c r="AC25" s="650"/>
      <c r="AD25" s="650"/>
      <c r="AE25" s="32"/>
      <c r="AF25" s="8"/>
      <c r="AG25" s="684"/>
      <c r="AH25" s="685"/>
      <c r="AI25" s="685"/>
      <c r="AJ25" s="686"/>
      <c r="AK25" s="687"/>
      <c r="AL25" s="687"/>
      <c r="AM25" s="687"/>
      <c r="AN25" s="687"/>
      <c r="AO25" s="687"/>
      <c r="AP25" s="687"/>
      <c r="AQ25" s="688"/>
      <c r="AR25" s="689"/>
      <c r="AS25" s="690"/>
      <c r="AT25" s="690"/>
    </row>
    <row r="26" ht="21" customHeight="1" spans="1:46">
      <c r="A26" s="650"/>
      <c r="B26" s="650"/>
      <c r="C26" s="650"/>
      <c r="D26" s="650"/>
      <c r="E26" s="650"/>
      <c r="F26" s="650"/>
      <c r="G26" s="650"/>
      <c r="H26" s="650"/>
      <c r="I26" s="650"/>
      <c r="J26" s="650"/>
      <c r="K26" s="650"/>
      <c r="L26" s="650"/>
      <c r="M26" s="650"/>
      <c r="N26" s="650"/>
      <c r="O26" s="32"/>
      <c r="P26" s="8"/>
      <c r="Q26" s="669" t="s">
        <v>38</v>
      </c>
      <c r="R26" s="218">
        <f>'[1]ABSTRACT 3'!D24</f>
        <v>25</v>
      </c>
      <c r="S26" s="218">
        <f>'[1]ABSTRACT 3'!E24</f>
        <v>0</v>
      </c>
      <c r="T26" s="219">
        <f t="shared" si="15"/>
        <v>0</v>
      </c>
      <c r="U26" s="218">
        <f>'[1]ABSTRACT 3'!G24</f>
        <v>1</v>
      </c>
      <c r="V26" s="218">
        <f>'[1]ABSTRACT 3'!H24</f>
        <v>1</v>
      </c>
      <c r="W26" s="218">
        <f>'[1]ABSTRACT 3'!I24</f>
        <v>0</v>
      </c>
      <c r="X26" s="218">
        <f>'[1]ABSTRACT 3'!J24</f>
        <v>0</v>
      </c>
      <c r="Y26" s="218">
        <f>'[1]ABSTRACT 3'!K24</f>
        <v>0</v>
      </c>
      <c r="Z26" s="218">
        <f>'[1]ABSTRACT 3'!L24</f>
        <v>0</v>
      </c>
      <c r="AA26" s="220">
        <f t="shared" si="2"/>
        <v>2</v>
      </c>
      <c r="AB26" s="221">
        <f t="shared" si="3"/>
        <v>0.08</v>
      </c>
      <c r="AC26" s="650"/>
      <c r="AD26" s="650"/>
      <c r="AE26" s="32"/>
      <c r="AF26" s="8"/>
      <c r="AG26" s="684"/>
      <c r="AH26" s="685"/>
      <c r="AI26" s="685"/>
      <c r="AJ26" s="686"/>
      <c r="AK26" s="687"/>
      <c r="AL26" s="687"/>
      <c r="AM26" s="687"/>
      <c r="AN26" s="687"/>
      <c r="AO26" s="687"/>
      <c r="AP26" s="687"/>
      <c r="AQ26" s="688"/>
      <c r="AR26" s="689"/>
      <c r="AS26" s="690"/>
      <c r="AT26" s="690"/>
    </row>
    <row r="27" ht="21" customHeight="1" spans="1:46">
      <c r="A27" s="650"/>
      <c r="B27" s="650"/>
      <c r="C27" s="650"/>
      <c r="D27" s="650"/>
      <c r="E27" s="650"/>
      <c r="F27" s="650"/>
      <c r="G27" s="650"/>
      <c r="H27" s="650"/>
      <c r="I27" s="650"/>
      <c r="J27" s="650"/>
      <c r="K27" s="650"/>
      <c r="L27" s="650"/>
      <c r="M27" s="650"/>
      <c r="N27" s="650"/>
      <c r="O27" s="32"/>
      <c r="P27" s="8"/>
      <c r="Q27" s="669" t="s">
        <v>39</v>
      </c>
      <c r="R27" s="218">
        <f>'[1]ABSTRACT 3'!D25</f>
        <v>11</v>
      </c>
      <c r="S27" s="218">
        <f>'[1]ABSTRACT 3'!E25</f>
        <v>0</v>
      </c>
      <c r="T27" s="219">
        <f t="shared" si="15"/>
        <v>0</v>
      </c>
      <c r="U27" s="218">
        <f>'[1]ABSTRACT 3'!G25</f>
        <v>0</v>
      </c>
      <c r="V27" s="218">
        <f>'[1]ABSTRACT 3'!H25</f>
        <v>0</v>
      </c>
      <c r="W27" s="218">
        <f>'[1]ABSTRACT 3'!I25</f>
        <v>0</v>
      </c>
      <c r="X27" s="218">
        <f>'[1]ABSTRACT 3'!J25</f>
        <v>0</v>
      </c>
      <c r="Y27" s="218">
        <f>'[1]ABSTRACT 3'!K25</f>
        <v>0</v>
      </c>
      <c r="Z27" s="218">
        <f>'[1]ABSTRACT 3'!L25</f>
        <v>0</v>
      </c>
      <c r="AA27" s="220">
        <f t="shared" si="2"/>
        <v>0</v>
      </c>
      <c r="AB27" s="221">
        <f t="shared" si="3"/>
        <v>0</v>
      </c>
      <c r="AC27" s="650"/>
      <c r="AD27" s="650"/>
      <c r="AE27" s="32"/>
      <c r="AF27" s="8"/>
      <c r="AG27" s="684"/>
      <c r="AH27" s="685"/>
      <c r="AI27" s="685"/>
      <c r="AJ27" s="686"/>
      <c r="AK27" s="687"/>
      <c r="AL27" s="687"/>
      <c r="AM27" s="687"/>
      <c r="AN27" s="687"/>
      <c r="AO27" s="687"/>
      <c r="AP27" s="687"/>
      <c r="AQ27" s="688"/>
      <c r="AR27" s="689"/>
      <c r="AS27" s="690"/>
      <c r="AT27" s="690"/>
    </row>
    <row r="28" ht="21" customHeight="1" spans="1:46">
      <c r="A28" s="650"/>
      <c r="B28" s="650"/>
      <c r="C28" s="650"/>
      <c r="D28" s="650"/>
      <c r="E28" s="650"/>
      <c r="F28" s="650"/>
      <c r="G28" s="650"/>
      <c r="H28" s="650"/>
      <c r="I28" s="650"/>
      <c r="J28" s="650"/>
      <c r="K28" s="650"/>
      <c r="L28" s="650"/>
      <c r="M28" s="650"/>
      <c r="N28" s="650"/>
      <c r="O28" s="32"/>
      <c r="P28" s="8"/>
      <c r="Q28" s="669" t="s">
        <v>475</v>
      </c>
      <c r="R28" s="218">
        <f>'[1]ABSTRACT 3'!D26</f>
        <v>36</v>
      </c>
      <c r="S28" s="218">
        <f>'[1]ABSTRACT 3'!E26</f>
        <v>0</v>
      </c>
      <c r="T28" s="219">
        <f t="shared" si="15"/>
        <v>0</v>
      </c>
      <c r="U28" s="218">
        <f>'[1]ABSTRACT 3'!G26</f>
        <v>1</v>
      </c>
      <c r="V28" s="218">
        <f>'[1]ABSTRACT 3'!H26</f>
        <v>1</v>
      </c>
      <c r="W28" s="218">
        <f>'[1]ABSTRACT 3'!I26</f>
        <v>0</v>
      </c>
      <c r="X28" s="218">
        <f>'[1]ABSTRACT 3'!J26</f>
        <v>0</v>
      </c>
      <c r="Y28" s="218">
        <f>'[1]ABSTRACT 3'!K26</f>
        <v>0</v>
      </c>
      <c r="Z28" s="218">
        <f>'[1]ABSTRACT 3'!L26</f>
        <v>0</v>
      </c>
      <c r="AA28" s="220">
        <f t="shared" si="2"/>
        <v>2</v>
      </c>
      <c r="AB28" s="221">
        <f t="shared" si="3"/>
        <v>0.0555555555555556</v>
      </c>
      <c r="AC28" s="650"/>
      <c r="AD28" s="650"/>
      <c r="AE28" s="32"/>
      <c r="AF28" s="8"/>
      <c r="AG28" s="684"/>
      <c r="AH28" s="685"/>
      <c r="AI28" s="685"/>
      <c r="AJ28" s="686"/>
      <c r="AK28" s="687"/>
      <c r="AL28" s="687"/>
      <c r="AM28" s="687"/>
      <c r="AN28" s="687"/>
      <c r="AO28" s="687"/>
      <c r="AP28" s="687"/>
      <c r="AQ28" s="688"/>
      <c r="AR28" s="689"/>
      <c r="AS28" s="690"/>
      <c r="AT28" s="690"/>
    </row>
    <row r="29" ht="21" customHeight="1" spans="1:46">
      <c r="A29" s="650"/>
      <c r="B29" s="650"/>
      <c r="C29" s="650"/>
      <c r="D29" s="650"/>
      <c r="E29" s="650"/>
      <c r="F29" s="650"/>
      <c r="G29" s="650"/>
      <c r="H29" s="650"/>
      <c r="I29" s="650"/>
      <c r="J29" s="650"/>
      <c r="K29" s="650"/>
      <c r="L29" s="650"/>
      <c r="M29" s="650"/>
      <c r="N29" s="650"/>
      <c r="O29" s="32"/>
      <c r="P29" s="8"/>
      <c r="Q29" s="669" t="s">
        <v>36</v>
      </c>
      <c r="R29" s="218">
        <f>'[1]ABSTRACT 3'!D27</f>
        <v>22</v>
      </c>
      <c r="S29" s="218">
        <f>'[1]ABSTRACT 3'!E27</f>
        <v>0</v>
      </c>
      <c r="T29" s="219">
        <f t="shared" si="15"/>
        <v>0</v>
      </c>
      <c r="U29" s="218">
        <f>'[1]ABSTRACT 3'!G27</f>
        <v>1</v>
      </c>
      <c r="V29" s="218">
        <f>'[1]ABSTRACT 3'!H27</f>
        <v>4</v>
      </c>
      <c r="W29" s="218">
        <f>'[1]ABSTRACT 3'!I27</f>
        <v>1</v>
      </c>
      <c r="X29" s="218">
        <f>'[1]ABSTRACT 3'!J27</f>
        <v>0</v>
      </c>
      <c r="Y29" s="218">
        <f>'[1]ABSTRACT 3'!K27</f>
        <v>0</v>
      </c>
      <c r="Z29" s="218">
        <f>'[1]ABSTRACT 3'!L27</f>
        <v>0</v>
      </c>
      <c r="AA29" s="220">
        <f t="shared" si="2"/>
        <v>6</v>
      </c>
      <c r="AB29" s="221">
        <f t="shared" si="3"/>
        <v>0.272727272727273</v>
      </c>
      <c r="AC29" s="650"/>
      <c r="AD29" s="650"/>
      <c r="AE29" s="32"/>
      <c r="AF29" s="8"/>
      <c r="AG29" s="684"/>
      <c r="AH29" s="685"/>
      <c r="AI29" s="685"/>
      <c r="AJ29" s="686"/>
      <c r="AK29" s="687"/>
      <c r="AL29" s="687"/>
      <c r="AM29" s="687"/>
      <c r="AN29" s="687"/>
      <c r="AO29" s="687"/>
      <c r="AP29" s="687"/>
      <c r="AQ29" s="688"/>
      <c r="AR29" s="689"/>
      <c r="AS29" s="690"/>
      <c r="AT29" s="690"/>
    </row>
    <row r="30" ht="21" customHeight="1" spans="1:46">
      <c r="A30" s="650"/>
      <c r="B30" s="650"/>
      <c r="C30" s="650"/>
      <c r="D30" s="650"/>
      <c r="E30" s="650"/>
      <c r="F30" s="650"/>
      <c r="G30" s="650"/>
      <c r="H30" s="650"/>
      <c r="I30" s="650"/>
      <c r="J30" s="650"/>
      <c r="K30" s="650"/>
      <c r="L30" s="650"/>
      <c r="M30" s="650"/>
      <c r="N30" s="650"/>
      <c r="O30" s="32"/>
      <c r="P30" s="8"/>
      <c r="Q30" s="669" t="s">
        <v>40</v>
      </c>
      <c r="R30" s="218">
        <f>'[1]ABSTRACT 3'!D28</f>
        <v>7</v>
      </c>
      <c r="S30" s="218">
        <f>'[1]ABSTRACT 3'!E28</f>
        <v>0</v>
      </c>
      <c r="T30" s="219">
        <f t="shared" si="15"/>
        <v>0</v>
      </c>
      <c r="U30" s="218">
        <f>'[1]ABSTRACT 3'!G28</f>
        <v>0</v>
      </c>
      <c r="V30" s="218">
        <f>'[1]ABSTRACT 3'!H28</f>
        <v>0</v>
      </c>
      <c r="W30" s="218">
        <f>'[1]ABSTRACT 3'!I28</f>
        <v>0</v>
      </c>
      <c r="X30" s="218">
        <f>'[1]ABSTRACT 3'!J28</f>
        <v>0</v>
      </c>
      <c r="Y30" s="218">
        <f>'[1]ABSTRACT 3'!K28</f>
        <v>0</v>
      </c>
      <c r="Z30" s="218">
        <f>'[1]ABSTRACT 3'!L28</f>
        <v>0</v>
      </c>
      <c r="AA30" s="220">
        <f t="shared" si="2"/>
        <v>0</v>
      </c>
      <c r="AB30" s="221">
        <f t="shared" si="3"/>
        <v>0</v>
      </c>
      <c r="AC30" s="650"/>
      <c r="AD30" s="650"/>
      <c r="AE30" s="32"/>
      <c r="AF30" s="8"/>
      <c r="AG30" s="684"/>
      <c r="AH30" s="685"/>
      <c r="AI30" s="685"/>
      <c r="AJ30" s="686"/>
      <c r="AK30" s="687"/>
      <c r="AL30" s="687"/>
      <c r="AM30" s="687"/>
      <c r="AN30" s="687"/>
      <c r="AO30" s="687"/>
      <c r="AP30" s="687"/>
      <c r="AQ30" s="688"/>
      <c r="AR30" s="689"/>
      <c r="AS30" s="690"/>
      <c r="AT30" s="690"/>
    </row>
    <row r="31" ht="21" customHeight="1" spans="1:46">
      <c r="A31" s="650"/>
      <c r="B31" s="650"/>
      <c r="C31" s="650"/>
      <c r="D31" s="650"/>
      <c r="E31" s="650"/>
      <c r="F31" s="650"/>
      <c r="G31" s="650"/>
      <c r="H31" s="650"/>
      <c r="I31" s="650"/>
      <c r="J31" s="650"/>
      <c r="K31" s="650"/>
      <c r="L31" s="650"/>
      <c r="M31" s="650"/>
      <c r="N31" s="650"/>
      <c r="O31" s="32"/>
      <c r="P31" s="8"/>
      <c r="Q31" s="669" t="s">
        <v>475</v>
      </c>
      <c r="R31" s="218">
        <f>'[1]ABSTRACT 3'!D29</f>
        <v>29</v>
      </c>
      <c r="S31" s="218">
        <f>'[1]ABSTRACT 3'!E29</f>
        <v>0</v>
      </c>
      <c r="T31" s="219">
        <f t="shared" si="15"/>
        <v>0</v>
      </c>
      <c r="U31" s="218">
        <f>'[1]ABSTRACT 3'!G29</f>
        <v>1</v>
      </c>
      <c r="V31" s="218">
        <f>'[1]ABSTRACT 3'!H29</f>
        <v>4</v>
      </c>
      <c r="W31" s="218">
        <f>'[1]ABSTRACT 3'!I29</f>
        <v>1</v>
      </c>
      <c r="X31" s="218">
        <f>'[1]ABSTRACT 3'!J29</f>
        <v>0</v>
      </c>
      <c r="Y31" s="218">
        <f>'[1]ABSTRACT 3'!K29</f>
        <v>0</v>
      </c>
      <c r="Z31" s="218">
        <f>'[1]ABSTRACT 3'!L29</f>
        <v>0</v>
      </c>
      <c r="AA31" s="220">
        <f t="shared" si="2"/>
        <v>6</v>
      </c>
      <c r="AB31" s="221">
        <f t="shared" si="3"/>
        <v>0.206896551724138</v>
      </c>
      <c r="AC31" s="650"/>
      <c r="AD31" s="650"/>
      <c r="AE31" s="32"/>
      <c r="AF31" s="8"/>
      <c r="AG31" s="684"/>
      <c r="AH31" s="685"/>
      <c r="AI31" s="685"/>
      <c r="AJ31" s="686"/>
      <c r="AK31" s="687"/>
      <c r="AL31" s="687"/>
      <c r="AM31" s="687"/>
      <c r="AN31" s="687"/>
      <c r="AO31" s="687"/>
      <c r="AP31" s="687"/>
      <c r="AQ31" s="688"/>
      <c r="AR31" s="689"/>
      <c r="AS31" s="690"/>
      <c r="AT31" s="690"/>
    </row>
    <row r="32" ht="21" customHeight="1" spans="1:46">
      <c r="A32" s="650"/>
      <c r="B32" s="650"/>
      <c r="C32" s="650"/>
      <c r="D32" s="650"/>
      <c r="E32" s="650"/>
      <c r="F32" s="650"/>
      <c r="G32" s="650"/>
      <c r="H32" s="650"/>
      <c r="I32" s="650"/>
      <c r="J32" s="650"/>
      <c r="K32" s="650"/>
      <c r="L32" s="650"/>
      <c r="M32" s="650"/>
      <c r="N32" s="650"/>
      <c r="O32" s="32"/>
      <c r="P32" s="8"/>
      <c r="Q32" s="669" t="s">
        <v>575</v>
      </c>
      <c r="R32" s="218">
        <v>2</v>
      </c>
      <c r="S32" s="218">
        <v>2</v>
      </c>
      <c r="T32" s="219">
        <f t="shared" si="15"/>
        <v>1</v>
      </c>
      <c r="U32" s="697">
        <v>0</v>
      </c>
      <c r="V32" s="697">
        <v>0</v>
      </c>
      <c r="W32" s="697">
        <v>0</v>
      </c>
      <c r="X32" s="697">
        <v>0</v>
      </c>
      <c r="Y32" s="697">
        <v>0</v>
      </c>
      <c r="Z32" s="697">
        <v>0</v>
      </c>
      <c r="AA32" s="220">
        <f t="shared" si="2"/>
        <v>0</v>
      </c>
      <c r="AB32" s="221">
        <f t="shared" si="3"/>
        <v>0</v>
      </c>
      <c r="AC32" s="650"/>
      <c r="AD32" s="650"/>
      <c r="AE32" s="32"/>
      <c r="AF32" s="8"/>
      <c r="AG32" s="684"/>
      <c r="AH32" s="685"/>
      <c r="AI32" s="685"/>
      <c r="AJ32" s="686"/>
      <c r="AK32" s="687"/>
      <c r="AL32" s="687"/>
      <c r="AM32" s="687"/>
      <c r="AN32" s="687"/>
      <c r="AO32" s="687"/>
      <c r="AP32" s="687"/>
      <c r="AQ32" s="688"/>
      <c r="AR32" s="689"/>
      <c r="AS32" s="690"/>
      <c r="AT32" s="690"/>
    </row>
    <row r="33" ht="21" customHeight="1" spans="1:46">
      <c r="A33" s="650"/>
      <c r="B33" s="65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32"/>
      <c r="P33" s="8"/>
      <c r="Q33" s="669" t="s">
        <v>576</v>
      </c>
      <c r="R33" s="218">
        <v>1</v>
      </c>
      <c r="S33" s="218">
        <v>1</v>
      </c>
      <c r="T33" s="219">
        <f t="shared" si="15"/>
        <v>1</v>
      </c>
      <c r="U33" s="697">
        <v>0</v>
      </c>
      <c r="V33" s="697">
        <v>0</v>
      </c>
      <c r="W33" s="697">
        <v>0</v>
      </c>
      <c r="X33" s="697">
        <v>0</v>
      </c>
      <c r="Y33" s="697">
        <v>0</v>
      </c>
      <c r="Z33" s="697">
        <v>0</v>
      </c>
      <c r="AA33" s="220">
        <f t="shared" si="2"/>
        <v>0</v>
      </c>
      <c r="AB33" s="221">
        <f t="shared" si="3"/>
        <v>0</v>
      </c>
      <c r="AC33" s="650"/>
      <c r="AD33" s="650"/>
      <c r="AE33" s="32"/>
      <c r="AF33" s="8"/>
      <c r="AG33" s="684"/>
      <c r="AH33" s="685"/>
      <c r="AI33" s="685"/>
      <c r="AJ33" s="686"/>
      <c r="AK33" s="687"/>
      <c r="AL33" s="687"/>
      <c r="AM33" s="687"/>
      <c r="AN33" s="687"/>
      <c r="AO33" s="687"/>
      <c r="AP33" s="687"/>
      <c r="AQ33" s="688"/>
      <c r="AR33" s="689"/>
      <c r="AS33" s="690"/>
      <c r="AT33" s="690"/>
    </row>
    <row r="34" ht="21" customHeight="1" spans="1:46">
      <c r="A34" s="650"/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32"/>
      <c r="P34" s="8"/>
      <c r="Q34" s="669" t="s">
        <v>475</v>
      </c>
      <c r="R34" s="218">
        <f t="shared" ref="R34:Z34" si="16">SUM(R32:R33)</f>
        <v>3</v>
      </c>
      <c r="S34" s="218">
        <f t="shared" si="16"/>
        <v>3</v>
      </c>
      <c r="T34" s="219">
        <f t="shared" si="15"/>
        <v>1</v>
      </c>
      <c r="U34" s="697">
        <f t="shared" si="16"/>
        <v>0</v>
      </c>
      <c r="V34" s="697">
        <f t="shared" si="16"/>
        <v>0</v>
      </c>
      <c r="W34" s="697">
        <f t="shared" si="16"/>
        <v>0</v>
      </c>
      <c r="X34" s="697">
        <f t="shared" si="16"/>
        <v>0</v>
      </c>
      <c r="Y34" s="697">
        <f t="shared" si="16"/>
        <v>0</v>
      </c>
      <c r="Z34" s="697">
        <f t="shared" si="16"/>
        <v>0</v>
      </c>
      <c r="AA34" s="220">
        <f t="shared" si="2"/>
        <v>0</v>
      </c>
      <c r="AB34" s="221">
        <f t="shared" si="3"/>
        <v>0</v>
      </c>
      <c r="AC34" s="650"/>
      <c r="AD34" s="650"/>
      <c r="AE34" s="32"/>
      <c r="AF34" s="8"/>
      <c r="AG34" s="684"/>
      <c r="AH34" s="703"/>
      <c r="AI34" s="703"/>
      <c r="AJ34" s="703"/>
      <c r="AK34" s="687"/>
      <c r="AL34" s="687"/>
      <c r="AM34" s="687"/>
      <c r="AN34" s="687"/>
      <c r="AO34" s="687"/>
      <c r="AP34" s="687"/>
      <c r="AQ34" s="688"/>
      <c r="AR34" s="689"/>
      <c r="AS34" s="690"/>
      <c r="AT34" s="690"/>
    </row>
    <row r="35" ht="21" customHeight="1" spans="1:46">
      <c r="A35" s="650"/>
      <c r="B35" s="650"/>
      <c r="C35" s="650"/>
      <c r="D35" s="650"/>
      <c r="E35" s="650"/>
      <c r="F35" s="650"/>
      <c r="G35" s="650"/>
      <c r="H35" s="650"/>
      <c r="I35" s="650"/>
      <c r="J35" s="650"/>
      <c r="K35" s="650"/>
      <c r="L35" s="650"/>
      <c r="M35" s="650"/>
      <c r="N35" s="650"/>
      <c r="O35" s="32"/>
      <c r="P35" s="8"/>
      <c r="Q35" s="669" t="s">
        <v>577</v>
      </c>
      <c r="R35" s="218">
        <v>8</v>
      </c>
      <c r="S35" s="218">
        <v>7</v>
      </c>
      <c r="T35" s="219">
        <f t="shared" si="15"/>
        <v>0.875</v>
      </c>
      <c r="U35" s="697">
        <v>0</v>
      </c>
      <c r="V35" s="697">
        <v>1</v>
      </c>
      <c r="W35" s="697">
        <v>0</v>
      </c>
      <c r="X35" s="697">
        <v>0</v>
      </c>
      <c r="Y35" s="697">
        <v>0</v>
      </c>
      <c r="Z35" s="697">
        <v>0</v>
      </c>
      <c r="AA35" s="220">
        <f t="shared" si="2"/>
        <v>1</v>
      </c>
      <c r="AB35" s="221">
        <f t="shared" si="3"/>
        <v>0.125</v>
      </c>
      <c r="AC35" s="650"/>
      <c r="AD35" s="650"/>
      <c r="AE35" s="32"/>
      <c r="AF35" s="8"/>
      <c r="AG35" s="684"/>
      <c r="AH35" s="703"/>
      <c r="AI35" s="703"/>
      <c r="AJ35" s="703"/>
      <c r="AK35" s="687"/>
      <c r="AL35" s="687"/>
      <c r="AM35" s="687"/>
      <c r="AN35" s="687"/>
      <c r="AO35" s="687"/>
      <c r="AP35" s="687"/>
      <c r="AQ35" s="688"/>
      <c r="AR35" s="689"/>
      <c r="AS35" s="690"/>
      <c r="AT35" s="690"/>
    </row>
    <row r="36" ht="21" customHeight="1" spans="1:46">
      <c r="A36" s="650"/>
      <c r="B36" s="650"/>
      <c r="C36" s="650"/>
      <c r="D36" s="650"/>
      <c r="E36" s="650"/>
      <c r="F36" s="650"/>
      <c r="G36" s="650"/>
      <c r="H36" s="650"/>
      <c r="I36" s="650"/>
      <c r="J36" s="650"/>
      <c r="K36" s="650"/>
      <c r="L36" s="650"/>
      <c r="M36" s="650"/>
      <c r="N36" s="650"/>
      <c r="O36" s="32"/>
      <c r="P36" s="8"/>
      <c r="Q36" s="669" t="s">
        <v>578</v>
      </c>
      <c r="R36" s="218">
        <v>1</v>
      </c>
      <c r="S36" s="218">
        <v>1</v>
      </c>
      <c r="T36" s="219">
        <f t="shared" si="15"/>
        <v>1</v>
      </c>
      <c r="U36" s="697">
        <v>1</v>
      </c>
      <c r="V36" s="697">
        <v>0</v>
      </c>
      <c r="W36" s="697">
        <v>0</v>
      </c>
      <c r="X36" s="697">
        <v>0</v>
      </c>
      <c r="Y36" s="697">
        <v>0</v>
      </c>
      <c r="Z36" s="697">
        <v>0</v>
      </c>
      <c r="AA36" s="220">
        <f t="shared" si="2"/>
        <v>1</v>
      </c>
      <c r="AB36" s="221">
        <f t="shared" si="3"/>
        <v>1</v>
      </c>
      <c r="AC36" s="650"/>
      <c r="AD36" s="650"/>
      <c r="AE36" s="32"/>
      <c r="AF36" s="8"/>
      <c r="AG36" s="684"/>
      <c r="AH36" s="703"/>
      <c r="AI36" s="703"/>
      <c r="AJ36" s="703"/>
      <c r="AK36" s="687"/>
      <c r="AL36" s="687"/>
      <c r="AM36" s="687"/>
      <c r="AN36" s="687"/>
      <c r="AO36" s="687"/>
      <c r="AP36" s="687"/>
      <c r="AQ36" s="688"/>
      <c r="AR36" s="689"/>
      <c r="AS36" s="690"/>
      <c r="AT36" s="690"/>
    </row>
    <row r="37" ht="21" customHeight="1" spans="1:46">
      <c r="A37" s="650"/>
      <c r="B37" s="650"/>
      <c r="C37" s="650"/>
      <c r="D37" s="650"/>
      <c r="E37" s="650"/>
      <c r="F37" s="650"/>
      <c r="G37" s="650"/>
      <c r="H37" s="650"/>
      <c r="I37" s="650"/>
      <c r="J37" s="650"/>
      <c r="K37" s="650"/>
      <c r="L37" s="650"/>
      <c r="M37" s="650"/>
      <c r="N37" s="650"/>
      <c r="O37" s="32"/>
      <c r="P37" s="8"/>
      <c r="Q37" s="669" t="s">
        <v>475</v>
      </c>
      <c r="R37" s="218">
        <f t="shared" ref="R37:Z37" si="17">SUM(R35:R36)</f>
        <v>9</v>
      </c>
      <c r="S37" s="218">
        <f t="shared" si="17"/>
        <v>8</v>
      </c>
      <c r="T37" s="219">
        <f t="shared" si="15"/>
        <v>0.888888888888889</v>
      </c>
      <c r="U37" s="697">
        <f t="shared" si="17"/>
        <v>1</v>
      </c>
      <c r="V37" s="697">
        <f t="shared" si="17"/>
        <v>1</v>
      </c>
      <c r="W37" s="697">
        <f t="shared" si="17"/>
        <v>0</v>
      </c>
      <c r="X37" s="697">
        <f t="shared" si="17"/>
        <v>0</v>
      </c>
      <c r="Y37" s="697">
        <f t="shared" si="17"/>
        <v>0</v>
      </c>
      <c r="Z37" s="697">
        <f t="shared" si="17"/>
        <v>0</v>
      </c>
      <c r="AA37" s="220">
        <f t="shared" si="2"/>
        <v>2</v>
      </c>
      <c r="AB37" s="221">
        <f t="shared" si="3"/>
        <v>0.222222222222222</v>
      </c>
      <c r="AC37" s="650"/>
      <c r="AD37" s="650"/>
      <c r="AE37" s="21"/>
      <c r="AF37" s="11"/>
      <c r="AG37" s="684"/>
      <c r="AH37" s="703"/>
      <c r="AI37" s="703"/>
      <c r="AJ37" s="703"/>
      <c r="AK37" s="687"/>
      <c r="AL37" s="687"/>
      <c r="AM37" s="687"/>
      <c r="AN37" s="687"/>
      <c r="AO37" s="687"/>
      <c r="AP37" s="687"/>
      <c r="AQ37" s="688"/>
      <c r="AR37" s="689"/>
      <c r="AS37" s="690"/>
      <c r="AT37" s="690"/>
    </row>
    <row r="38" ht="21" customHeight="1" spans="1:46">
      <c r="A38" s="650"/>
      <c r="B38" s="650"/>
      <c r="C38" s="650"/>
      <c r="D38" s="650"/>
      <c r="E38" s="650"/>
      <c r="F38" s="650"/>
      <c r="G38" s="650"/>
      <c r="H38" s="650"/>
      <c r="I38" s="650"/>
      <c r="J38" s="650"/>
      <c r="K38" s="650"/>
      <c r="L38" s="650"/>
      <c r="M38" s="650"/>
      <c r="N38" s="650"/>
      <c r="O38" s="21"/>
      <c r="P38" s="11"/>
      <c r="Q38" s="698" t="s">
        <v>475</v>
      </c>
      <c r="R38" s="699">
        <f t="shared" ref="R38:Z38" si="18">R23+R24</f>
        <v>65</v>
      </c>
      <c r="S38" s="699">
        <f t="shared" si="18"/>
        <v>0</v>
      </c>
      <c r="T38" s="268">
        <f t="shared" si="15"/>
        <v>0</v>
      </c>
      <c r="U38" s="699">
        <f t="shared" si="18"/>
        <v>2</v>
      </c>
      <c r="V38" s="699">
        <f t="shared" si="18"/>
        <v>5</v>
      </c>
      <c r="W38" s="699">
        <f t="shared" si="18"/>
        <v>1</v>
      </c>
      <c r="X38" s="699">
        <f t="shared" si="18"/>
        <v>0</v>
      </c>
      <c r="Y38" s="699">
        <f t="shared" si="18"/>
        <v>0</v>
      </c>
      <c r="Z38" s="699">
        <f t="shared" si="18"/>
        <v>0</v>
      </c>
      <c r="AA38" s="220">
        <f t="shared" si="2"/>
        <v>8</v>
      </c>
      <c r="AB38" s="221">
        <f t="shared" si="3"/>
        <v>0.123076923076923</v>
      </c>
      <c r="AC38" s="650"/>
      <c r="AD38" s="650"/>
      <c r="AE38" s="24">
        <v>3</v>
      </c>
      <c r="AF38" s="683" t="s">
        <v>581</v>
      </c>
      <c r="AG38" s="684"/>
      <c r="AH38" s="685"/>
      <c r="AI38" s="685"/>
      <c r="AJ38" s="686"/>
      <c r="AK38" s="687"/>
      <c r="AL38" s="687"/>
      <c r="AM38" s="687"/>
      <c r="AN38" s="687"/>
      <c r="AO38" s="687"/>
      <c r="AP38" s="687"/>
      <c r="AQ38" s="688"/>
      <c r="AR38" s="689"/>
      <c r="AS38" s="690"/>
      <c r="AT38" s="545"/>
    </row>
    <row r="39" ht="21" customHeight="1" spans="1:46">
      <c r="A39" s="650"/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67">
        <v>3</v>
      </c>
      <c r="P39" s="668" t="s">
        <v>582</v>
      </c>
      <c r="Q39" s="669" t="s">
        <v>41</v>
      </c>
      <c r="R39" s="218">
        <f>'[1]ABSTRACT 3'!D36</f>
        <v>45</v>
      </c>
      <c r="S39" s="218">
        <f>'[1]ABSTRACT 3'!E36</f>
        <v>0</v>
      </c>
      <c r="T39" s="219">
        <f t="shared" si="15"/>
        <v>0</v>
      </c>
      <c r="U39" s="218">
        <f>'[1]ABSTRACT 3'!G36</f>
        <v>0</v>
      </c>
      <c r="V39" s="218">
        <f>'[1]ABSTRACT 3'!H36</f>
        <v>1</v>
      </c>
      <c r="W39" s="218">
        <f>'[1]ABSTRACT 3'!I36</f>
        <v>0</v>
      </c>
      <c r="X39" s="218">
        <f>'[1]ABSTRACT 3'!J36</f>
        <v>0</v>
      </c>
      <c r="Y39" s="218">
        <f>'[1]ABSTRACT 3'!K36</f>
        <v>0</v>
      </c>
      <c r="Z39" s="218">
        <f>'[1]ABSTRACT 3'!L36</f>
        <v>0</v>
      </c>
      <c r="AA39" s="220">
        <f t="shared" si="2"/>
        <v>1</v>
      </c>
      <c r="AB39" s="221">
        <f t="shared" si="3"/>
        <v>0.0222222222222222</v>
      </c>
      <c r="AC39" s="650"/>
      <c r="AD39" s="650"/>
      <c r="AE39" s="32"/>
      <c r="AF39" s="8"/>
      <c r="AG39" s="684"/>
      <c r="AH39" s="685"/>
      <c r="AI39" s="685"/>
      <c r="AJ39" s="686"/>
      <c r="AK39" s="687"/>
      <c r="AL39" s="687"/>
      <c r="AM39" s="687"/>
      <c r="AN39" s="687"/>
      <c r="AO39" s="687"/>
      <c r="AP39" s="687"/>
      <c r="AQ39" s="688"/>
      <c r="AR39" s="689"/>
      <c r="AS39" s="690"/>
      <c r="AT39" s="545"/>
    </row>
    <row r="40" ht="21" customHeight="1" spans="1:46">
      <c r="A40" s="650"/>
      <c r="B40" s="650"/>
      <c r="C40" s="650"/>
      <c r="D40" s="650"/>
      <c r="E40" s="650"/>
      <c r="F40" s="650"/>
      <c r="G40" s="650"/>
      <c r="H40" s="650"/>
      <c r="I40" s="650"/>
      <c r="J40" s="650"/>
      <c r="K40" s="650"/>
      <c r="L40" s="650"/>
      <c r="M40" s="650"/>
      <c r="N40" s="650"/>
      <c r="O40" s="32"/>
      <c r="P40" s="8"/>
      <c r="Q40" s="669" t="s">
        <v>42</v>
      </c>
      <c r="R40" s="218">
        <f>'[1]ABSTRACT 3'!D37</f>
        <v>20</v>
      </c>
      <c r="S40" s="218">
        <f>'[1]ABSTRACT 3'!E37</f>
        <v>0</v>
      </c>
      <c r="T40" s="219">
        <f t="shared" si="15"/>
        <v>0</v>
      </c>
      <c r="U40" s="218">
        <f>'[1]ABSTRACT 3'!G37</f>
        <v>0</v>
      </c>
      <c r="V40" s="218">
        <f>'[1]ABSTRACT 3'!H37</f>
        <v>0</v>
      </c>
      <c r="W40" s="218">
        <f>'[1]ABSTRACT 3'!I37</f>
        <v>0</v>
      </c>
      <c r="X40" s="218">
        <f>'[1]ABSTRACT 3'!J37</f>
        <v>0</v>
      </c>
      <c r="Y40" s="218">
        <f>'[1]ABSTRACT 3'!K37</f>
        <v>0</v>
      </c>
      <c r="Z40" s="218">
        <f>'[1]ABSTRACT 3'!L37</f>
        <v>0</v>
      </c>
      <c r="AA40" s="220">
        <f t="shared" si="2"/>
        <v>0</v>
      </c>
      <c r="AB40" s="221">
        <f t="shared" si="3"/>
        <v>0</v>
      </c>
      <c r="AC40" s="650"/>
      <c r="AD40" s="650"/>
      <c r="AE40" s="32"/>
      <c r="AF40" s="8"/>
      <c r="AG40" s="684"/>
      <c r="AH40" s="685"/>
      <c r="AI40" s="685"/>
      <c r="AJ40" s="686"/>
      <c r="AK40" s="687"/>
      <c r="AL40" s="687"/>
      <c r="AM40" s="687"/>
      <c r="AN40" s="687"/>
      <c r="AO40" s="687"/>
      <c r="AP40" s="687"/>
      <c r="AQ40" s="688"/>
      <c r="AR40" s="689"/>
      <c r="AS40" s="690"/>
      <c r="AT40" s="545"/>
    </row>
    <row r="41" ht="21" customHeight="1" spans="1:46">
      <c r="A41" s="650"/>
      <c r="B41" s="650"/>
      <c r="C41" s="650"/>
      <c r="D41" s="650"/>
      <c r="E41" s="650"/>
      <c r="F41" s="650"/>
      <c r="G41" s="650"/>
      <c r="H41" s="650"/>
      <c r="I41" s="650"/>
      <c r="J41" s="650"/>
      <c r="K41" s="650"/>
      <c r="L41" s="650"/>
      <c r="M41" s="650"/>
      <c r="N41" s="650"/>
      <c r="O41" s="32"/>
      <c r="P41" s="8"/>
      <c r="Q41" s="669" t="s">
        <v>475</v>
      </c>
      <c r="R41" s="218">
        <f>'[1]ABSTRACT 3'!D38</f>
        <v>65</v>
      </c>
      <c r="S41" s="218">
        <f>'[1]ABSTRACT 3'!E38</f>
        <v>0</v>
      </c>
      <c r="T41" s="219">
        <f t="shared" si="15"/>
        <v>0</v>
      </c>
      <c r="U41" s="218">
        <f>'[1]ABSTRACT 3'!G38</f>
        <v>0</v>
      </c>
      <c r="V41" s="218">
        <f>'[1]ABSTRACT 3'!H38</f>
        <v>1</v>
      </c>
      <c r="W41" s="218">
        <f>'[1]ABSTRACT 3'!I38</f>
        <v>0</v>
      </c>
      <c r="X41" s="218">
        <f>'[1]ABSTRACT 3'!J38</f>
        <v>0</v>
      </c>
      <c r="Y41" s="218">
        <f>'[1]ABSTRACT 3'!K38</f>
        <v>0</v>
      </c>
      <c r="Z41" s="218">
        <f>'[1]ABSTRACT 3'!L38</f>
        <v>0</v>
      </c>
      <c r="AA41" s="220">
        <f t="shared" si="2"/>
        <v>1</v>
      </c>
      <c r="AB41" s="221">
        <f t="shared" si="3"/>
        <v>0.0153846153846154</v>
      </c>
      <c r="AC41" s="650"/>
      <c r="AD41" s="650"/>
      <c r="AE41" s="32"/>
      <c r="AF41" s="8"/>
      <c r="AG41" s="684"/>
      <c r="AH41" s="685"/>
      <c r="AI41" s="685"/>
      <c r="AJ41" s="686"/>
      <c r="AK41" s="687"/>
      <c r="AL41" s="687"/>
      <c r="AM41" s="687"/>
      <c r="AN41" s="687"/>
      <c r="AO41" s="687"/>
      <c r="AP41" s="687"/>
      <c r="AQ41" s="688"/>
      <c r="AR41" s="689"/>
      <c r="AS41" s="690"/>
      <c r="AT41" s="545"/>
    </row>
    <row r="42" ht="21" customHeight="1" spans="1:46">
      <c r="A42" s="650"/>
      <c r="B42" s="650"/>
      <c r="C42" s="650"/>
      <c r="D42" s="650"/>
      <c r="E42" s="650"/>
      <c r="F42" s="650"/>
      <c r="G42" s="650"/>
      <c r="H42" s="650"/>
      <c r="I42" s="650"/>
      <c r="J42" s="650"/>
      <c r="K42" s="650"/>
      <c r="L42" s="650"/>
      <c r="M42" s="650"/>
      <c r="N42" s="650"/>
      <c r="O42" s="32"/>
      <c r="P42" s="8"/>
      <c r="Q42" s="669" t="s">
        <v>38</v>
      </c>
      <c r="R42" s="218">
        <f>'[1]ABSTRACT 3'!D39</f>
        <v>19</v>
      </c>
      <c r="S42" s="218">
        <f>'[1]ABSTRACT 3'!E39</f>
        <v>0</v>
      </c>
      <c r="T42" s="219">
        <v>0</v>
      </c>
      <c r="U42" s="218">
        <f>'[1]ABSTRACT 3'!G39</f>
        <v>0</v>
      </c>
      <c r="V42" s="218">
        <f>'[1]ABSTRACT 3'!H39</f>
        <v>1</v>
      </c>
      <c r="W42" s="218">
        <f>'[1]ABSTRACT 3'!I39</f>
        <v>0</v>
      </c>
      <c r="X42" s="218">
        <f>'[1]ABSTRACT 3'!J39</f>
        <v>0</v>
      </c>
      <c r="Y42" s="218">
        <f>'[1]ABSTRACT 3'!K39</f>
        <v>0</v>
      </c>
      <c r="Z42" s="218">
        <f>'[1]ABSTRACT 3'!L39</f>
        <v>0</v>
      </c>
      <c r="AA42" s="220">
        <f t="shared" si="2"/>
        <v>1</v>
      </c>
      <c r="AB42" s="221">
        <f t="shared" si="3"/>
        <v>0.0526315789473684</v>
      </c>
      <c r="AC42" s="650"/>
      <c r="AD42" s="650"/>
      <c r="AE42" s="32"/>
      <c r="AF42" s="8"/>
      <c r="AG42" s="684"/>
      <c r="AH42" s="685"/>
      <c r="AI42" s="685"/>
      <c r="AJ42" s="686"/>
      <c r="AK42" s="687"/>
      <c r="AL42" s="687"/>
      <c r="AM42" s="687"/>
      <c r="AN42" s="687"/>
      <c r="AO42" s="687"/>
      <c r="AP42" s="687"/>
      <c r="AQ42" s="688"/>
      <c r="AR42" s="689"/>
      <c r="AS42" s="690"/>
      <c r="AT42" s="545"/>
    </row>
    <row r="43" ht="21" customHeight="1" spans="1:46">
      <c r="A43" s="653"/>
      <c r="B43" s="653"/>
      <c r="C43" s="653"/>
      <c r="D43" s="653"/>
      <c r="E43" s="653"/>
      <c r="F43" s="653"/>
      <c r="G43" s="653"/>
      <c r="H43" s="653"/>
      <c r="I43" s="653"/>
      <c r="J43" s="653"/>
      <c r="K43" s="653"/>
      <c r="L43" s="653"/>
      <c r="M43" s="653"/>
      <c r="N43" s="650"/>
      <c r="O43" s="32"/>
      <c r="P43" s="8"/>
      <c r="Q43" s="669" t="s">
        <v>39</v>
      </c>
      <c r="R43" s="218">
        <f>'[1]ABSTRACT 3'!D40</f>
        <v>13</v>
      </c>
      <c r="S43" s="218">
        <f>'[1]ABSTRACT 3'!E40</f>
        <v>0</v>
      </c>
      <c r="T43" s="219">
        <f t="shared" ref="T43:T50" si="19">S43/R43</f>
        <v>0</v>
      </c>
      <c r="U43" s="218">
        <f>'[1]ABSTRACT 3'!G40</f>
        <v>0</v>
      </c>
      <c r="V43" s="218">
        <f>'[1]ABSTRACT 3'!H40</f>
        <v>0</v>
      </c>
      <c r="W43" s="218">
        <f>'[1]ABSTRACT 3'!I40</f>
        <v>0</v>
      </c>
      <c r="X43" s="218">
        <f>'[1]ABSTRACT 3'!J40</f>
        <v>0</v>
      </c>
      <c r="Y43" s="218">
        <f>'[1]ABSTRACT 3'!K40</f>
        <v>0</v>
      </c>
      <c r="Z43" s="218">
        <f>'[1]ABSTRACT 3'!L40</f>
        <v>0</v>
      </c>
      <c r="AA43" s="220">
        <f t="shared" si="2"/>
        <v>0</v>
      </c>
      <c r="AB43" s="221">
        <f t="shared" si="3"/>
        <v>0</v>
      </c>
      <c r="AC43" s="650"/>
      <c r="AD43" s="650"/>
      <c r="AE43" s="32"/>
      <c r="AF43" s="8"/>
      <c r="AG43" s="684"/>
      <c r="AH43" s="685"/>
      <c r="AI43" s="685"/>
      <c r="AJ43" s="686"/>
      <c r="AK43" s="687"/>
      <c r="AL43" s="687"/>
      <c r="AM43" s="687"/>
      <c r="AN43" s="687"/>
      <c r="AO43" s="687"/>
      <c r="AP43" s="687"/>
      <c r="AQ43" s="688"/>
      <c r="AR43" s="689"/>
      <c r="AS43" s="690"/>
      <c r="AT43" s="545"/>
    </row>
    <row r="44" ht="21" customHeight="1" spans="1:46">
      <c r="A44" s="653"/>
      <c r="B44" s="653"/>
      <c r="C44" s="653"/>
      <c r="D44" s="653"/>
      <c r="E44" s="653"/>
      <c r="F44" s="653"/>
      <c r="G44" s="653"/>
      <c r="H44" s="653"/>
      <c r="I44" s="653"/>
      <c r="J44" s="653"/>
      <c r="K44" s="653"/>
      <c r="L44" s="653"/>
      <c r="M44" s="653"/>
      <c r="N44" s="650"/>
      <c r="O44" s="32"/>
      <c r="P44" s="8"/>
      <c r="Q44" s="669" t="s">
        <v>475</v>
      </c>
      <c r="R44" s="218">
        <f>'[1]ABSTRACT 3'!D41</f>
        <v>32</v>
      </c>
      <c r="S44" s="218">
        <f>'[1]ABSTRACT 3'!E41</f>
        <v>0</v>
      </c>
      <c r="T44" s="219">
        <f t="shared" si="19"/>
        <v>0</v>
      </c>
      <c r="U44" s="218">
        <f>'[1]ABSTRACT 3'!G41</f>
        <v>0</v>
      </c>
      <c r="V44" s="218">
        <f>'[1]ABSTRACT 3'!H41</f>
        <v>1</v>
      </c>
      <c r="W44" s="218">
        <f>'[1]ABSTRACT 3'!I41</f>
        <v>0</v>
      </c>
      <c r="X44" s="218">
        <f>'[1]ABSTRACT 3'!J41</f>
        <v>0</v>
      </c>
      <c r="Y44" s="218">
        <f>'[1]ABSTRACT 3'!K41</f>
        <v>0</v>
      </c>
      <c r="Z44" s="218">
        <f>'[1]ABSTRACT 3'!L41</f>
        <v>0</v>
      </c>
      <c r="AA44" s="220">
        <f t="shared" si="2"/>
        <v>1</v>
      </c>
      <c r="AB44" s="221">
        <f t="shared" si="3"/>
        <v>0.03125</v>
      </c>
      <c r="AC44" s="650"/>
      <c r="AD44" s="650"/>
      <c r="AE44" s="32"/>
      <c r="AF44" s="8"/>
      <c r="AG44" s="684"/>
      <c r="AH44" s="685"/>
      <c r="AI44" s="685"/>
      <c r="AJ44" s="686"/>
      <c r="AK44" s="687"/>
      <c r="AL44" s="687"/>
      <c r="AM44" s="687"/>
      <c r="AN44" s="687"/>
      <c r="AO44" s="687"/>
      <c r="AP44" s="687"/>
      <c r="AQ44" s="688"/>
      <c r="AR44" s="689"/>
      <c r="AS44" s="690"/>
      <c r="AT44" s="545"/>
    </row>
    <row r="45" ht="21" customHeight="1" spans="1:46">
      <c r="A45" s="653"/>
      <c r="B45" s="653"/>
      <c r="C45" s="653"/>
      <c r="D45" s="653"/>
      <c r="E45" s="653"/>
      <c r="F45" s="653"/>
      <c r="G45" s="653"/>
      <c r="H45" s="653"/>
      <c r="I45" s="653"/>
      <c r="J45" s="653"/>
      <c r="K45" s="653"/>
      <c r="L45" s="653"/>
      <c r="M45" s="653"/>
      <c r="N45" s="653"/>
      <c r="O45" s="32"/>
      <c r="P45" s="8"/>
      <c r="Q45" s="669" t="s">
        <v>36</v>
      </c>
      <c r="R45" s="218">
        <f>'[1]ABSTRACT 3'!D42</f>
        <v>26</v>
      </c>
      <c r="S45" s="218">
        <f>'[1]ABSTRACT 3'!E42</f>
        <v>0</v>
      </c>
      <c r="T45" s="219">
        <f t="shared" si="19"/>
        <v>0</v>
      </c>
      <c r="U45" s="218">
        <f>'[1]ABSTRACT 3'!G42</f>
        <v>0</v>
      </c>
      <c r="V45" s="218">
        <f>'[1]ABSTRACT 3'!H42</f>
        <v>0</v>
      </c>
      <c r="W45" s="218">
        <f>'[1]ABSTRACT 3'!I42</f>
        <v>0</v>
      </c>
      <c r="X45" s="218">
        <f>'[1]ABSTRACT 3'!J42</f>
        <v>0</v>
      </c>
      <c r="Y45" s="218">
        <f>'[1]ABSTRACT 3'!K42</f>
        <v>0</v>
      </c>
      <c r="Z45" s="218">
        <f>'[1]ABSTRACT 3'!L42</f>
        <v>0</v>
      </c>
      <c r="AA45" s="220">
        <f t="shared" si="2"/>
        <v>0</v>
      </c>
      <c r="AB45" s="221">
        <f t="shared" si="3"/>
        <v>0</v>
      </c>
      <c r="AC45" s="653"/>
      <c r="AD45" s="653"/>
      <c r="AE45" s="32"/>
      <c r="AF45" s="8"/>
      <c r="AG45" s="684"/>
      <c r="AH45" s="685"/>
      <c r="AI45" s="685"/>
      <c r="AJ45" s="686"/>
      <c r="AK45" s="687"/>
      <c r="AL45" s="687"/>
      <c r="AM45" s="687"/>
      <c r="AN45" s="687"/>
      <c r="AO45" s="687"/>
      <c r="AP45" s="687"/>
      <c r="AQ45" s="688"/>
      <c r="AR45" s="689"/>
      <c r="AS45" s="690"/>
      <c r="AT45" s="545"/>
    </row>
    <row r="46" ht="21" customHeight="1" spans="1:46">
      <c r="A46" s="653"/>
      <c r="B46" s="653"/>
      <c r="C46" s="653"/>
      <c r="D46" s="653"/>
      <c r="E46" s="653"/>
      <c r="F46" s="653"/>
      <c r="G46" s="653"/>
      <c r="H46" s="653"/>
      <c r="I46" s="653"/>
      <c r="J46" s="653"/>
      <c r="K46" s="653"/>
      <c r="L46" s="653"/>
      <c r="M46" s="653"/>
      <c r="N46" s="653"/>
      <c r="O46" s="32"/>
      <c r="P46" s="8"/>
      <c r="Q46" s="669" t="s">
        <v>40</v>
      </c>
      <c r="R46" s="218">
        <f>'[1]ABSTRACT 3'!D43</f>
        <v>7</v>
      </c>
      <c r="S46" s="218">
        <f>'[1]ABSTRACT 3'!E43</f>
        <v>0</v>
      </c>
      <c r="T46" s="219">
        <f t="shared" si="19"/>
        <v>0</v>
      </c>
      <c r="U46" s="218">
        <f>'[1]ABSTRACT 3'!G43</f>
        <v>0</v>
      </c>
      <c r="V46" s="218">
        <f>'[1]ABSTRACT 3'!H43</f>
        <v>0</v>
      </c>
      <c r="W46" s="218">
        <f>'[1]ABSTRACT 3'!I43</f>
        <v>0</v>
      </c>
      <c r="X46" s="218">
        <f>'[1]ABSTRACT 3'!J43</f>
        <v>0</v>
      </c>
      <c r="Y46" s="218">
        <f>'[1]ABSTRACT 3'!K43</f>
        <v>0</v>
      </c>
      <c r="Z46" s="218">
        <f>'[1]ABSTRACT 3'!L43</f>
        <v>0</v>
      </c>
      <c r="AA46" s="220">
        <f t="shared" si="2"/>
        <v>0</v>
      </c>
      <c r="AB46" s="221">
        <f t="shared" si="3"/>
        <v>0</v>
      </c>
      <c r="AC46" s="653"/>
      <c r="AD46" s="653"/>
      <c r="AE46" s="32"/>
      <c r="AF46" s="8"/>
      <c r="AG46" s="684"/>
      <c r="AH46" s="685"/>
      <c r="AI46" s="685"/>
      <c r="AJ46" s="686"/>
      <c r="AK46" s="687"/>
      <c r="AL46" s="687"/>
      <c r="AM46" s="687"/>
      <c r="AN46" s="687"/>
      <c r="AO46" s="687"/>
      <c r="AP46" s="687"/>
      <c r="AQ46" s="688"/>
      <c r="AR46" s="689"/>
      <c r="AS46" s="690"/>
      <c r="AT46" s="545"/>
    </row>
    <row r="47" ht="21" customHeight="1" spans="1:46">
      <c r="A47" s="653"/>
      <c r="B47" s="653"/>
      <c r="C47" s="653"/>
      <c r="D47" s="653"/>
      <c r="E47" s="653"/>
      <c r="F47" s="653"/>
      <c r="G47" s="653"/>
      <c r="H47" s="653"/>
      <c r="I47" s="653"/>
      <c r="J47" s="653"/>
      <c r="K47" s="653"/>
      <c r="L47" s="653"/>
      <c r="M47" s="653"/>
      <c r="N47" s="653"/>
      <c r="O47" s="32"/>
      <c r="P47" s="8"/>
      <c r="Q47" s="669" t="s">
        <v>475</v>
      </c>
      <c r="R47" s="218">
        <f>'[1]ABSTRACT 3'!D44</f>
        <v>33</v>
      </c>
      <c r="S47" s="218">
        <f>'[1]ABSTRACT 3'!E44</f>
        <v>0</v>
      </c>
      <c r="T47" s="219">
        <f t="shared" si="19"/>
        <v>0</v>
      </c>
      <c r="U47" s="218">
        <f>'[1]ABSTRACT 3'!G44</f>
        <v>0</v>
      </c>
      <c r="V47" s="218">
        <f>'[1]ABSTRACT 3'!H44</f>
        <v>0</v>
      </c>
      <c r="W47" s="218">
        <f>'[1]ABSTRACT 3'!I44</f>
        <v>0</v>
      </c>
      <c r="X47" s="218">
        <f>'[1]ABSTRACT 3'!J44</f>
        <v>0</v>
      </c>
      <c r="Y47" s="218">
        <f>'[1]ABSTRACT 3'!K44</f>
        <v>0</v>
      </c>
      <c r="Z47" s="218">
        <f>'[1]ABSTRACT 3'!L44</f>
        <v>0</v>
      </c>
      <c r="AA47" s="220">
        <f t="shared" si="2"/>
        <v>0</v>
      </c>
      <c r="AB47" s="221">
        <f t="shared" si="3"/>
        <v>0</v>
      </c>
      <c r="AC47" s="653"/>
      <c r="AD47" s="653"/>
      <c r="AE47" s="32"/>
      <c r="AF47" s="8"/>
      <c r="AG47" s="684"/>
      <c r="AH47" s="685"/>
      <c r="AI47" s="685"/>
      <c r="AJ47" s="686"/>
      <c r="AK47" s="687"/>
      <c r="AL47" s="687"/>
      <c r="AM47" s="687"/>
      <c r="AN47" s="687"/>
      <c r="AO47" s="687"/>
      <c r="AP47" s="687"/>
      <c r="AQ47" s="688"/>
      <c r="AR47" s="689"/>
      <c r="AS47" s="690"/>
      <c r="AT47" s="545"/>
    </row>
    <row r="48" ht="21" customHeight="1" spans="1:46">
      <c r="A48" s="653"/>
      <c r="B48" s="653"/>
      <c r="C48" s="653"/>
      <c r="D48" s="653"/>
      <c r="E48" s="653"/>
      <c r="F48" s="653"/>
      <c r="G48" s="653"/>
      <c r="H48" s="653"/>
      <c r="I48" s="653"/>
      <c r="J48" s="653"/>
      <c r="K48" s="653"/>
      <c r="L48" s="653"/>
      <c r="M48" s="653"/>
      <c r="N48" s="653"/>
      <c r="O48" s="32"/>
      <c r="P48" s="8"/>
      <c r="Q48" s="669" t="s">
        <v>575</v>
      </c>
      <c r="R48" s="218">
        <v>4</v>
      </c>
      <c r="S48" s="218">
        <v>4</v>
      </c>
      <c r="T48" s="219">
        <f t="shared" si="19"/>
        <v>1</v>
      </c>
      <c r="U48" s="697">
        <v>0</v>
      </c>
      <c r="V48" s="697">
        <v>0</v>
      </c>
      <c r="W48" s="697">
        <v>0</v>
      </c>
      <c r="X48" s="697">
        <v>0</v>
      </c>
      <c r="Y48" s="697">
        <v>0</v>
      </c>
      <c r="Z48" s="697">
        <v>0</v>
      </c>
      <c r="AA48" s="220">
        <f t="shared" si="2"/>
        <v>0</v>
      </c>
      <c r="AB48" s="221">
        <f t="shared" si="3"/>
        <v>0</v>
      </c>
      <c r="AC48" s="653"/>
      <c r="AD48" s="653"/>
      <c r="AE48" s="32"/>
      <c r="AF48" s="8"/>
      <c r="AG48" s="684"/>
      <c r="AH48" s="685"/>
      <c r="AI48" s="685"/>
      <c r="AJ48" s="686"/>
      <c r="AK48" s="687"/>
      <c r="AL48" s="687"/>
      <c r="AM48" s="687"/>
      <c r="AN48" s="687"/>
      <c r="AO48" s="687"/>
      <c r="AP48" s="687"/>
      <c r="AQ48" s="688"/>
      <c r="AR48" s="689"/>
      <c r="AS48" s="690"/>
      <c r="AT48" s="545"/>
    </row>
    <row r="49" ht="21" customHeight="1" spans="1:46">
      <c r="A49" s="653"/>
      <c r="B49" s="653"/>
      <c r="C49" s="653"/>
      <c r="D49" s="653"/>
      <c r="E49" s="653"/>
      <c r="F49" s="653"/>
      <c r="G49" s="653"/>
      <c r="H49" s="653"/>
      <c r="I49" s="653"/>
      <c r="J49" s="653"/>
      <c r="K49" s="653"/>
      <c r="L49" s="653"/>
      <c r="M49" s="653"/>
      <c r="N49" s="653"/>
      <c r="O49" s="32"/>
      <c r="P49" s="8"/>
      <c r="Q49" s="669" t="s">
        <v>576</v>
      </c>
      <c r="R49" s="218">
        <v>1</v>
      </c>
      <c r="S49" s="218">
        <v>1</v>
      </c>
      <c r="T49" s="219">
        <f t="shared" si="19"/>
        <v>1</v>
      </c>
      <c r="U49" s="697">
        <v>0</v>
      </c>
      <c r="V49" s="697">
        <v>0</v>
      </c>
      <c r="W49" s="697">
        <v>0</v>
      </c>
      <c r="X49" s="697">
        <v>0</v>
      </c>
      <c r="Y49" s="697">
        <v>0</v>
      </c>
      <c r="Z49" s="697">
        <v>0</v>
      </c>
      <c r="AA49" s="220">
        <f t="shared" si="2"/>
        <v>0</v>
      </c>
      <c r="AB49" s="221">
        <f t="shared" si="3"/>
        <v>0</v>
      </c>
      <c r="AC49" s="653"/>
      <c r="AD49" s="653"/>
      <c r="AE49" s="32"/>
      <c r="AF49" s="8"/>
      <c r="AG49" s="684"/>
      <c r="AH49" s="685"/>
      <c r="AI49" s="685"/>
      <c r="AJ49" s="686"/>
      <c r="AK49" s="687"/>
      <c r="AL49" s="687"/>
      <c r="AM49" s="687"/>
      <c r="AN49" s="687"/>
      <c r="AO49" s="687"/>
      <c r="AP49" s="687"/>
      <c r="AQ49" s="688"/>
      <c r="AR49" s="689"/>
      <c r="AS49" s="690"/>
      <c r="AT49" s="545"/>
    </row>
    <row r="50" ht="21" customHeight="1" spans="1:46">
      <c r="A50" s="653"/>
      <c r="B50" s="653"/>
      <c r="C50" s="653"/>
      <c r="D50" s="653"/>
      <c r="E50" s="653"/>
      <c r="F50" s="653"/>
      <c r="G50" s="653"/>
      <c r="H50" s="653"/>
      <c r="I50" s="653"/>
      <c r="J50" s="653"/>
      <c r="K50" s="653"/>
      <c r="L50" s="653"/>
      <c r="M50" s="653"/>
      <c r="N50" s="653"/>
      <c r="O50" s="32"/>
      <c r="P50" s="8"/>
      <c r="Q50" s="669" t="s">
        <v>475</v>
      </c>
      <c r="R50" s="218">
        <f t="shared" ref="R50:Z50" si="20">SUM(R48:R49)</f>
        <v>5</v>
      </c>
      <c r="S50" s="218">
        <f t="shared" si="20"/>
        <v>5</v>
      </c>
      <c r="T50" s="219">
        <f t="shared" si="19"/>
        <v>1</v>
      </c>
      <c r="U50" s="697">
        <f t="shared" si="20"/>
        <v>0</v>
      </c>
      <c r="V50" s="697">
        <f t="shared" si="20"/>
        <v>0</v>
      </c>
      <c r="W50" s="697">
        <f t="shared" si="20"/>
        <v>0</v>
      </c>
      <c r="X50" s="697">
        <f t="shared" si="20"/>
        <v>0</v>
      </c>
      <c r="Y50" s="697">
        <f t="shared" si="20"/>
        <v>0</v>
      </c>
      <c r="Z50" s="697">
        <f t="shared" si="20"/>
        <v>0</v>
      </c>
      <c r="AA50" s="220">
        <f t="shared" si="2"/>
        <v>0</v>
      </c>
      <c r="AB50" s="221">
        <f t="shared" si="3"/>
        <v>0</v>
      </c>
      <c r="AC50" s="653"/>
      <c r="AD50" s="653"/>
      <c r="AE50" s="32"/>
      <c r="AF50" s="8"/>
      <c r="AG50" s="684"/>
      <c r="AH50" s="685"/>
      <c r="AI50" s="685"/>
      <c r="AJ50" s="686"/>
      <c r="AK50" s="687"/>
      <c r="AL50" s="687"/>
      <c r="AM50" s="687"/>
      <c r="AN50" s="687"/>
      <c r="AO50" s="687"/>
      <c r="AP50" s="687"/>
      <c r="AQ50" s="688"/>
      <c r="AR50" s="689"/>
      <c r="AS50" s="690"/>
      <c r="AT50" s="545"/>
    </row>
    <row r="51" ht="21" customHeight="1" spans="1:46">
      <c r="A51" s="653"/>
      <c r="B51" s="653"/>
      <c r="C51" s="653"/>
      <c r="D51" s="653"/>
      <c r="E51" s="653"/>
      <c r="F51" s="653"/>
      <c r="G51" s="653"/>
      <c r="H51" s="653"/>
      <c r="I51" s="653"/>
      <c r="J51" s="653"/>
      <c r="K51" s="653"/>
      <c r="L51" s="653"/>
      <c r="M51" s="653"/>
      <c r="N51" s="653"/>
      <c r="O51" s="32"/>
      <c r="P51" s="8"/>
      <c r="Q51" s="669" t="s">
        <v>577</v>
      </c>
      <c r="R51" s="218">
        <v>0</v>
      </c>
      <c r="S51" s="218">
        <v>0</v>
      </c>
      <c r="T51" s="219">
        <v>0</v>
      </c>
      <c r="U51" s="697">
        <v>0</v>
      </c>
      <c r="V51" s="697">
        <v>0</v>
      </c>
      <c r="W51" s="697">
        <v>0</v>
      </c>
      <c r="X51" s="697">
        <v>0</v>
      </c>
      <c r="Y51" s="697">
        <v>0</v>
      </c>
      <c r="Z51" s="697">
        <v>0</v>
      </c>
      <c r="AA51" s="220">
        <f t="shared" si="2"/>
        <v>0</v>
      </c>
      <c r="AB51" s="221">
        <f t="shared" si="3"/>
        <v>0</v>
      </c>
      <c r="AC51" s="653"/>
      <c r="AD51" s="653"/>
      <c r="AE51" s="21"/>
      <c r="AF51" s="11"/>
      <c r="AG51" s="684"/>
      <c r="AH51" s="685"/>
      <c r="AI51" s="685"/>
      <c r="AJ51" s="686"/>
      <c r="AK51" s="687"/>
      <c r="AL51" s="687"/>
      <c r="AM51" s="687"/>
      <c r="AN51" s="687"/>
      <c r="AO51" s="687"/>
      <c r="AP51" s="687"/>
      <c r="AQ51" s="688"/>
      <c r="AR51" s="689"/>
      <c r="AS51" s="690"/>
      <c r="AT51" s="545"/>
    </row>
    <row r="52" ht="21" customHeight="1" spans="1:46">
      <c r="A52" s="653"/>
      <c r="B52" s="653"/>
      <c r="C52" s="653"/>
      <c r="D52" s="653"/>
      <c r="E52" s="653"/>
      <c r="F52" s="653"/>
      <c r="G52" s="653"/>
      <c r="H52" s="653"/>
      <c r="I52" s="653"/>
      <c r="J52" s="653"/>
      <c r="K52" s="653"/>
      <c r="L52" s="653"/>
      <c r="M52" s="653"/>
      <c r="N52" s="653"/>
      <c r="O52" s="32"/>
      <c r="P52" s="8"/>
      <c r="Q52" s="669" t="s">
        <v>578</v>
      </c>
      <c r="R52" s="218">
        <v>3</v>
      </c>
      <c r="S52" s="218">
        <v>3</v>
      </c>
      <c r="T52" s="219">
        <f t="shared" ref="T52:T54" si="21">S52/R52</f>
        <v>1</v>
      </c>
      <c r="U52" s="697">
        <v>0</v>
      </c>
      <c r="V52" s="697">
        <v>0</v>
      </c>
      <c r="W52" s="697">
        <v>0</v>
      </c>
      <c r="X52" s="697">
        <v>0</v>
      </c>
      <c r="Y52" s="697">
        <v>0</v>
      </c>
      <c r="Z52" s="697">
        <v>0</v>
      </c>
      <c r="AA52" s="220">
        <f t="shared" si="2"/>
        <v>0</v>
      </c>
      <c r="AB52" s="221">
        <f t="shared" si="3"/>
        <v>0</v>
      </c>
      <c r="AC52" s="653"/>
      <c r="AD52" s="653"/>
      <c r="AE52" s="650"/>
      <c r="AF52" s="650"/>
      <c r="AG52" s="650"/>
      <c r="AH52" s="650"/>
      <c r="AI52" s="650"/>
      <c r="AJ52" s="650"/>
      <c r="AK52" s="650"/>
      <c r="AL52" s="650"/>
      <c r="AM52" s="650"/>
      <c r="AN52" s="650"/>
      <c r="AO52" s="650"/>
      <c r="AP52" s="650"/>
      <c r="AQ52" s="650"/>
      <c r="AR52" s="650"/>
      <c r="AS52" s="650"/>
      <c r="AT52" s="650"/>
    </row>
    <row r="53" ht="21" customHeight="1" spans="1:46">
      <c r="A53" s="653"/>
      <c r="B53" s="653"/>
      <c r="C53" s="653"/>
      <c r="D53" s="653"/>
      <c r="E53" s="653"/>
      <c r="F53" s="653"/>
      <c r="G53" s="653"/>
      <c r="H53" s="653"/>
      <c r="I53" s="653"/>
      <c r="J53" s="653"/>
      <c r="K53" s="653"/>
      <c r="L53" s="653"/>
      <c r="M53" s="653"/>
      <c r="N53" s="653"/>
      <c r="O53" s="32"/>
      <c r="P53" s="8"/>
      <c r="Q53" s="669" t="s">
        <v>475</v>
      </c>
      <c r="R53" s="218">
        <f t="shared" ref="R53:Z53" si="22">SUM(R51:R52)</f>
        <v>3</v>
      </c>
      <c r="S53" s="218">
        <f t="shared" si="22"/>
        <v>3</v>
      </c>
      <c r="T53" s="219">
        <f t="shared" si="21"/>
        <v>1</v>
      </c>
      <c r="U53" s="697">
        <f t="shared" si="22"/>
        <v>0</v>
      </c>
      <c r="V53" s="697">
        <f t="shared" si="22"/>
        <v>0</v>
      </c>
      <c r="W53" s="697">
        <f t="shared" si="22"/>
        <v>0</v>
      </c>
      <c r="X53" s="697">
        <f t="shared" si="22"/>
        <v>0</v>
      </c>
      <c r="Y53" s="697">
        <f t="shared" si="22"/>
        <v>0</v>
      </c>
      <c r="Z53" s="697">
        <f t="shared" si="22"/>
        <v>0</v>
      </c>
      <c r="AA53" s="220">
        <f t="shared" si="2"/>
        <v>0</v>
      </c>
      <c r="AB53" s="221">
        <f t="shared" si="3"/>
        <v>0</v>
      </c>
      <c r="AC53" s="653"/>
      <c r="AD53" s="653"/>
      <c r="AE53" s="650"/>
      <c r="AF53" s="650"/>
      <c r="AG53" s="650"/>
      <c r="AH53" s="650"/>
      <c r="AI53" s="650"/>
      <c r="AJ53" s="650"/>
      <c r="AK53" s="650"/>
      <c r="AL53" s="650"/>
      <c r="AM53" s="650"/>
      <c r="AN53" s="650"/>
      <c r="AO53" s="650"/>
      <c r="AP53" s="650"/>
      <c r="AQ53" s="650"/>
      <c r="AR53" s="650"/>
      <c r="AS53" s="650"/>
      <c r="AT53" s="650"/>
    </row>
    <row r="54" ht="21" customHeight="1" spans="1:46">
      <c r="A54" s="653"/>
      <c r="B54" s="653"/>
      <c r="C54" s="653"/>
      <c r="D54" s="653"/>
      <c r="E54" s="653"/>
      <c r="F54" s="653"/>
      <c r="G54" s="653"/>
      <c r="H54" s="653"/>
      <c r="I54" s="653"/>
      <c r="J54" s="653"/>
      <c r="K54" s="653"/>
      <c r="L54" s="653"/>
      <c r="M54" s="653"/>
      <c r="N54" s="653"/>
      <c r="O54" s="21"/>
      <c r="P54" s="11"/>
      <c r="Q54" s="698" t="s">
        <v>475</v>
      </c>
      <c r="R54" s="699">
        <f t="shared" ref="R54:Z54" si="23">R39+R40</f>
        <v>65</v>
      </c>
      <c r="S54" s="699">
        <f t="shared" si="23"/>
        <v>0</v>
      </c>
      <c r="T54" s="268">
        <f t="shared" si="21"/>
        <v>0</v>
      </c>
      <c r="U54" s="699">
        <f t="shared" si="23"/>
        <v>0</v>
      </c>
      <c r="V54" s="699">
        <f t="shared" si="23"/>
        <v>1</v>
      </c>
      <c r="W54" s="699">
        <f t="shared" si="23"/>
        <v>0</v>
      </c>
      <c r="X54" s="699">
        <f t="shared" si="23"/>
        <v>0</v>
      </c>
      <c r="Y54" s="699">
        <f t="shared" si="23"/>
        <v>0</v>
      </c>
      <c r="Z54" s="699">
        <f t="shared" si="23"/>
        <v>0</v>
      </c>
      <c r="AA54" s="220">
        <f t="shared" si="2"/>
        <v>1</v>
      </c>
      <c r="AB54" s="221">
        <f t="shared" si="3"/>
        <v>0.0153846153846154</v>
      </c>
      <c r="AC54" s="653"/>
      <c r="AD54" s="653"/>
      <c r="AE54" s="650"/>
      <c r="AF54" s="650"/>
      <c r="AG54" s="650"/>
      <c r="AH54" s="650"/>
      <c r="AI54" s="650"/>
      <c r="AJ54" s="650"/>
      <c r="AK54" s="650"/>
      <c r="AL54" s="650"/>
      <c r="AM54" s="650"/>
      <c r="AN54" s="650"/>
      <c r="AO54" s="650"/>
      <c r="AP54" s="650"/>
      <c r="AQ54" s="650"/>
      <c r="AR54" s="650"/>
      <c r="AS54" s="650"/>
      <c r="AT54" s="650"/>
    </row>
    <row r="55" ht="21" customHeight="1" spans="1:46">
      <c r="A55" s="653"/>
      <c r="B55" s="653"/>
      <c r="C55" s="653"/>
      <c r="D55" s="653"/>
      <c r="E55" s="653"/>
      <c r="F55" s="653"/>
      <c r="G55" s="653"/>
      <c r="H55" s="653"/>
      <c r="I55" s="653"/>
      <c r="J55" s="653"/>
      <c r="K55" s="653"/>
      <c r="L55" s="653"/>
      <c r="M55" s="653"/>
      <c r="N55" s="653"/>
      <c r="O55" s="650"/>
      <c r="P55" s="650"/>
      <c r="Q55" s="650"/>
      <c r="R55" s="650"/>
      <c r="S55" s="650"/>
      <c r="T55" s="650"/>
      <c r="U55" s="650"/>
      <c r="V55" s="650"/>
      <c r="W55" s="650"/>
      <c r="X55" s="650"/>
      <c r="Y55" s="650"/>
      <c r="Z55" s="650"/>
      <c r="AA55" s="650"/>
      <c r="AB55" s="650"/>
      <c r="AC55" s="653"/>
      <c r="AD55" s="653"/>
      <c r="AE55" s="704"/>
      <c r="AG55" s="705"/>
      <c r="AS55" s="706"/>
      <c r="AT55" s="706"/>
    </row>
    <row r="56" ht="21" customHeight="1" spans="1:46">
      <c r="A56" s="653"/>
      <c r="B56" s="653"/>
      <c r="C56" s="653"/>
      <c r="D56" s="653"/>
      <c r="E56" s="653"/>
      <c r="F56" s="653"/>
      <c r="G56" s="653"/>
      <c r="H56" s="653"/>
      <c r="I56" s="653"/>
      <c r="J56" s="653"/>
      <c r="K56" s="653"/>
      <c r="L56" s="653"/>
      <c r="M56" s="653"/>
      <c r="N56" s="653"/>
      <c r="O56" s="650"/>
      <c r="P56" s="650"/>
      <c r="Q56" s="650"/>
      <c r="R56" s="650"/>
      <c r="S56" s="650"/>
      <c r="T56" s="650"/>
      <c r="U56" s="650"/>
      <c r="V56" s="650"/>
      <c r="W56" s="650"/>
      <c r="X56" s="650"/>
      <c r="Y56" s="650"/>
      <c r="Z56" s="650"/>
      <c r="AA56" s="650"/>
      <c r="AB56" s="650"/>
      <c r="AC56" s="653"/>
      <c r="AD56" s="653"/>
      <c r="AG56" s="707"/>
      <c r="AS56" s="706"/>
      <c r="AT56" s="706"/>
    </row>
    <row r="57" ht="21" customHeight="1" spans="1:46">
      <c r="A57" s="653"/>
      <c r="B57" s="653"/>
      <c r="C57" s="653"/>
      <c r="D57" s="653"/>
      <c r="E57" s="653"/>
      <c r="F57" s="653"/>
      <c r="G57" s="653"/>
      <c r="H57" s="653"/>
      <c r="I57" s="653"/>
      <c r="J57" s="653"/>
      <c r="K57" s="653"/>
      <c r="L57" s="653"/>
      <c r="M57" s="653"/>
      <c r="N57" s="653"/>
      <c r="O57" s="702" t="s">
        <v>528</v>
      </c>
      <c r="P57" s="702"/>
      <c r="Q57" s="702"/>
      <c r="R57" s="702"/>
      <c r="S57" s="702"/>
      <c r="T57" s="708" t="s">
        <v>497</v>
      </c>
      <c r="W57" s="702"/>
      <c r="X57" s="702"/>
      <c r="Y57" s="702"/>
      <c r="Z57" s="708" t="s">
        <v>529</v>
      </c>
      <c r="AC57" s="653"/>
      <c r="AD57" s="653"/>
      <c r="AG57" s="709"/>
      <c r="AS57" s="706"/>
      <c r="AT57" s="706"/>
    </row>
    <row r="58" ht="34.5" customHeight="1" spans="1:46">
      <c r="A58" s="653"/>
      <c r="B58" s="653"/>
      <c r="C58" s="653"/>
      <c r="D58" s="653"/>
      <c r="E58" s="653"/>
      <c r="F58" s="653"/>
      <c r="G58" s="653"/>
      <c r="H58" s="653"/>
      <c r="I58" s="653"/>
      <c r="J58" s="653"/>
      <c r="K58" s="653"/>
      <c r="L58" s="653"/>
      <c r="M58" s="653"/>
      <c r="N58" s="653"/>
      <c r="O58" s="648"/>
      <c r="P58" s="2"/>
      <c r="Q58" s="710" t="str">
        <f>C1</f>
        <v>CHENNAI INSTITUTE OF TECHNOLOGY</v>
      </c>
      <c r="R58" s="4"/>
      <c r="S58" s="4"/>
      <c r="T58" s="4"/>
      <c r="U58" s="4"/>
      <c r="V58" s="4"/>
      <c r="W58" s="4"/>
      <c r="X58" s="4"/>
      <c r="Y58" s="4"/>
      <c r="Z58" s="4"/>
      <c r="AA58" s="4"/>
      <c r="AB58" s="5"/>
      <c r="AC58" s="653"/>
      <c r="AD58" s="653"/>
      <c r="AE58" s="653"/>
      <c r="AF58" s="653"/>
      <c r="AG58" s="653"/>
      <c r="AH58" s="653"/>
      <c r="AI58" s="653"/>
      <c r="AJ58" s="653"/>
      <c r="AK58" s="653"/>
      <c r="AL58" s="653"/>
      <c r="AM58" s="653"/>
      <c r="AN58" s="653"/>
      <c r="AO58" s="653"/>
      <c r="AP58" s="653"/>
      <c r="AQ58" s="653"/>
      <c r="AR58" s="653"/>
      <c r="AS58" s="653"/>
      <c r="AT58" s="653"/>
    </row>
    <row r="59" ht="34.5" customHeight="1" spans="1:46">
      <c r="A59" s="653"/>
      <c r="B59" s="653"/>
      <c r="C59" s="653"/>
      <c r="D59" s="653"/>
      <c r="E59" s="653"/>
      <c r="F59" s="653"/>
      <c r="G59" s="653"/>
      <c r="H59" s="653"/>
      <c r="I59" s="653"/>
      <c r="J59" s="653"/>
      <c r="K59" s="653"/>
      <c r="L59" s="653"/>
      <c r="M59" s="653"/>
      <c r="N59" s="653"/>
      <c r="O59" s="8"/>
      <c r="P59" s="9"/>
      <c r="Q59" s="654" t="str">
        <f>C2</f>
        <v>Sarathy Nagar, Pudupedu, Chennai– 600 069.</v>
      </c>
      <c r="R59" s="4"/>
      <c r="S59" s="4"/>
      <c r="T59" s="4"/>
      <c r="U59" s="4"/>
      <c r="V59" s="4"/>
      <c r="W59" s="4"/>
      <c r="X59" s="4"/>
      <c r="Y59" s="4"/>
      <c r="Z59" s="4"/>
      <c r="AA59" s="4"/>
      <c r="AB59" s="5"/>
      <c r="AC59" s="653"/>
      <c r="AD59" s="653"/>
      <c r="AE59" s="653"/>
      <c r="AF59" s="653"/>
      <c r="AG59" s="653"/>
      <c r="AH59" s="653"/>
      <c r="AI59" s="653"/>
      <c r="AJ59" s="653"/>
      <c r="AK59" s="653"/>
      <c r="AL59" s="653"/>
      <c r="AM59" s="653"/>
      <c r="AN59" s="653"/>
      <c r="AO59" s="653"/>
      <c r="AP59" s="653"/>
      <c r="AQ59" s="653"/>
      <c r="AR59" s="653"/>
      <c r="AS59" s="653"/>
      <c r="AT59" s="653"/>
    </row>
    <row r="60" ht="34.5" customHeight="1" spans="1:46">
      <c r="A60" s="653"/>
      <c r="B60" s="653"/>
      <c r="C60" s="653"/>
      <c r="D60" s="653"/>
      <c r="E60" s="653"/>
      <c r="F60" s="653"/>
      <c r="G60" s="653"/>
      <c r="H60" s="653"/>
      <c r="I60" s="653"/>
      <c r="J60" s="653"/>
      <c r="K60" s="653"/>
      <c r="L60" s="653"/>
      <c r="M60" s="653"/>
      <c r="N60" s="653"/>
      <c r="O60" s="11"/>
      <c r="P60" s="12"/>
      <c r="Q60" s="656" t="str">
        <f>C3</f>
        <v>End Semester Result Analysis OCT/NOV 2025</v>
      </c>
      <c r="R60" s="4"/>
      <c r="S60" s="4"/>
      <c r="T60" s="4"/>
      <c r="U60" s="4"/>
      <c r="V60" s="4"/>
      <c r="W60" s="4"/>
      <c r="X60" s="4"/>
      <c r="Y60" s="4"/>
      <c r="Z60" s="4"/>
      <c r="AA60" s="4"/>
      <c r="AB60" s="5"/>
      <c r="AC60" s="653"/>
      <c r="AD60" s="653"/>
      <c r="AE60" s="653"/>
      <c r="AF60" s="653"/>
      <c r="AG60" s="653"/>
      <c r="AH60" s="653"/>
      <c r="AI60" s="653"/>
      <c r="AJ60" s="653"/>
      <c r="AK60" s="653"/>
      <c r="AL60" s="653"/>
      <c r="AM60" s="653"/>
      <c r="AN60" s="653"/>
      <c r="AO60" s="653"/>
      <c r="AP60" s="653"/>
      <c r="AQ60" s="653"/>
      <c r="AR60" s="653"/>
      <c r="AS60" s="653"/>
      <c r="AT60" s="653"/>
    </row>
    <row r="61" ht="34.5" customHeight="1" spans="1:46">
      <c r="A61" s="653"/>
      <c r="B61" s="653"/>
      <c r="C61" s="653"/>
      <c r="D61" s="653"/>
      <c r="E61" s="653"/>
      <c r="F61" s="653"/>
      <c r="G61" s="653"/>
      <c r="H61" s="653"/>
      <c r="I61" s="653"/>
      <c r="J61" s="653"/>
      <c r="K61" s="653"/>
      <c r="L61" s="653"/>
      <c r="M61" s="653"/>
      <c r="N61" s="653"/>
      <c r="O61" s="282" t="s">
        <v>583</v>
      </c>
      <c r="P61" s="2"/>
      <c r="Q61" s="711" t="str">
        <f>C4</f>
        <v>Department of Information Technology</v>
      </c>
      <c r="R61" s="4"/>
      <c r="S61" s="4"/>
      <c r="T61" s="4"/>
      <c r="U61" s="4"/>
      <c r="V61" s="4"/>
      <c r="W61" s="4"/>
      <c r="X61" s="4"/>
      <c r="Y61" s="4"/>
      <c r="Z61" s="4"/>
      <c r="AA61" s="4"/>
      <c r="AB61" s="5"/>
      <c r="AC61" s="653"/>
      <c r="AD61" s="653"/>
      <c r="AE61" s="653"/>
      <c r="AF61" s="653"/>
      <c r="AG61" s="653"/>
      <c r="AH61" s="653"/>
      <c r="AI61" s="653"/>
      <c r="AJ61" s="653"/>
      <c r="AK61" s="653"/>
      <c r="AL61" s="653"/>
      <c r="AM61" s="653"/>
      <c r="AN61" s="653"/>
      <c r="AO61" s="653"/>
      <c r="AP61" s="653"/>
      <c r="AQ61" s="653"/>
      <c r="AR61" s="653"/>
      <c r="AS61" s="653"/>
      <c r="AT61" s="653"/>
    </row>
    <row r="62" ht="34.5" customHeight="1" spans="1:46">
      <c r="A62" s="653"/>
      <c r="B62" s="653"/>
      <c r="C62" s="653"/>
      <c r="D62" s="653"/>
      <c r="E62" s="653"/>
      <c r="F62" s="653"/>
      <c r="G62" s="653"/>
      <c r="H62" s="653"/>
      <c r="I62" s="653"/>
      <c r="J62" s="653"/>
      <c r="K62" s="653"/>
      <c r="L62" s="653"/>
      <c r="M62" s="653"/>
      <c r="N62" s="653"/>
      <c r="O62" s="284" t="s">
        <v>5</v>
      </c>
      <c r="P62" s="285" t="s">
        <v>584</v>
      </c>
      <c r="Q62" s="286" t="s">
        <v>585</v>
      </c>
      <c r="R62" s="287" t="s">
        <v>463</v>
      </c>
      <c r="S62" s="288" t="str">
        <f>D6</f>
        <v>PASS</v>
      </c>
      <c r="T62" s="200" t="str">
        <f>E6</f>
        <v>PASS%</v>
      </c>
      <c r="U62" s="289" t="s">
        <v>512</v>
      </c>
      <c r="V62" s="79"/>
      <c r="W62" s="79"/>
      <c r="X62" s="79"/>
      <c r="Y62" s="79"/>
      <c r="Z62" s="12"/>
      <c r="AA62" s="199" t="s">
        <v>51</v>
      </c>
      <c r="AB62" s="200" t="s">
        <v>566</v>
      </c>
      <c r="AC62" s="653"/>
      <c r="AD62" s="653"/>
      <c r="AE62" s="653"/>
      <c r="AF62" s="653"/>
      <c r="AG62" s="653"/>
      <c r="AH62" s="653"/>
      <c r="AI62" s="653"/>
      <c r="AJ62" s="653"/>
      <c r="AK62" s="653"/>
      <c r="AL62" s="653"/>
      <c r="AM62" s="653"/>
      <c r="AN62" s="653"/>
      <c r="AO62" s="653"/>
      <c r="AP62" s="653"/>
      <c r="AQ62" s="653"/>
      <c r="AR62" s="653"/>
      <c r="AS62" s="653"/>
      <c r="AT62" s="653"/>
    </row>
    <row r="63" ht="34.5" customHeight="1" spans="1:46">
      <c r="A63" s="653"/>
      <c r="B63" s="653"/>
      <c r="C63" s="653"/>
      <c r="D63" s="653"/>
      <c r="E63" s="653"/>
      <c r="F63" s="653"/>
      <c r="G63" s="653"/>
      <c r="H63" s="653"/>
      <c r="I63" s="653"/>
      <c r="J63" s="653"/>
      <c r="K63" s="653"/>
      <c r="L63" s="653"/>
      <c r="M63" s="653"/>
      <c r="N63" s="653"/>
      <c r="O63" s="21"/>
      <c r="P63" s="712"/>
      <c r="Q63" s="713"/>
      <c r="R63" s="713"/>
      <c r="S63" s="12"/>
      <c r="T63" s="21"/>
      <c r="U63" s="211">
        <v>1</v>
      </c>
      <c r="V63" s="211">
        <v>2</v>
      </c>
      <c r="W63" s="211">
        <v>3</v>
      </c>
      <c r="X63" s="211">
        <v>4</v>
      </c>
      <c r="Y63" s="211">
        <v>5</v>
      </c>
      <c r="Z63" s="211" t="s">
        <v>485</v>
      </c>
      <c r="AA63" s="21"/>
      <c r="AB63" s="21"/>
      <c r="AC63" s="653"/>
      <c r="AD63" s="653"/>
      <c r="AE63" s="653"/>
      <c r="AF63" s="653"/>
      <c r="AG63" s="653"/>
      <c r="AH63" s="653"/>
      <c r="AI63" s="653"/>
      <c r="AJ63" s="653"/>
      <c r="AK63" s="653"/>
      <c r="AL63" s="653"/>
      <c r="AM63" s="653"/>
      <c r="AN63" s="653"/>
      <c r="AO63" s="653"/>
      <c r="AP63" s="653"/>
      <c r="AQ63" s="653"/>
      <c r="AR63" s="653"/>
      <c r="AS63" s="653"/>
      <c r="AT63" s="653"/>
    </row>
    <row r="64" ht="34.5" customHeight="1" spans="1:46">
      <c r="A64" s="653"/>
      <c r="B64" s="653"/>
      <c r="C64" s="653"/>
      <c r="D64" s="653"/>
      <c r="E64" s="653"/>
      <c r="F64" s="653"/>
      <c r="G64" s="653"/>
      <c r="H64" s="653"/>
      <c r="I64" s="653"/>
      <c r="J64" s="653"/>
      <c r="K64" s="653"/>
      <c r="L64" s="653"/>
      <c r="M64" s="653"/>
      <c r="N64" s="653"/>
      <c r="O64" s="714">
        <f>A8</f>
        <v>1</v>
      </c>
      <c r="P64" s="714" t="str">
        <f>B8</f>
        <v>II IT</v>
      </c>
      <c r="Q64" s="715" t="s">
        <v>54</v>
      </c>
      <c r="R64" s="294">
        <f t="shared" ref="R64:Z64" si="24">C8</f>
        <v>84</v>
      </c>
      <c r="S64" s="218">
        <f t="shared" si="24"/>
        <v>83</v>
      </c>
      <c r="T64" s="716">
        <f t="shared" ref="T64:T70" si="25">(S64/R64)</f>
        <v>0.988095238095238</v>
      </c>
      <c r="U64" s="717">
        <f t="shared" si="24"/>
        <v>0</v>
      </c>
      <c r="V64" s="717">
        <f t="shared" si="24"/>
        <v>0</v>
      </c>
      <c r="W64" s="717">
        <f t="shared" si="24"/>
        <v>0</v>
      </c>
      <c r="X64" s="717">
        <f t="shared" si="24"/>
        <v>0</v>
      </c>
      <c r="Y64" s="717">
        <f t="shared" si="24"/>
        <v>0</v>
      </c>
      <c r="Z64" s="717">
        <f t="shared" si="24"/>
        <v>0</v>
      </c>
      <c r="AA64" s="220">
        <f t="shared" ref="AA64:AA69" si="26">U64+V64+W64+X64+Y64+Z64</f>
        <v>0</v>
      </c>
      <c r="AB64" s="221">
        <f t="shared" ref="AB64:AB70" si="27">AA64/R64</f>
        <v>0</v>
      </c>
      <c r="AC64" s="653"/>
      <c r="AD64" s="653"/>
      <c r="AE64" s="653"/>
      <c r="AF64" s="653"/>
      <c r="AG64" s="653"/>
      <c r="AH64" s="653"/>
      <c r="AI64" s="653"/>
      <c r="AJ64" s="653"/>
      <c r="AK64" s="653"/>
      <c r="AL64" s="653"/>
      <c r="AM64" s="653"/>
      <c r="AN64" s="653"/>
      <c r="AO64" s="653"/>
      <c r="AP64" s="653"/>
      <c r="AQ64" s="653"/>
      <c r="AR64" s="653"/>
      <c r="AS64" s="653"/>
      <c r="AT64" s="653"/>
    </row>
    <row r="65" ht="34.5" customHeight="1" spans="1:46">
      <c r="A65" s="653"/>
      <c r="B65" s="653"/>
      <c r="C65" s="653"/>
      <c r="D65" s="653"/>
      <c r="E65" s="653"/>
      <c r="F65" s="653"/>
      <c r="G65" s="653"/>
      <c r="H65" s="653"/>
      <c r="I65" s="653"/>
      <c r="J65" s="653"/>
      <c r="K65" s="653"/>
      <c r="L65" s="653"/>
      <c r="M65" s="653"/>
      <c r="N65" s="653"/>
      <c r="O65" s="21"/>
      <c r="P65" s="21"/>
      <c r="Q65" s="669" t="s">
        <v>55</v>
      </c>
      <c r="R65" s="218">
        <f t="shared" ref="R65:Z65" si="28">C18</f>
        <v>110</v>
      </c>
      <c r="S65" s="218">
        <f t="shared" si="28"/>
        <v>105</v>
      </c>
      <c r="T65" s="716">
        <f t="shared" si="25"/>
        <v>0.954545454545455</v>
      </c>
      <c r="U65" s="717">
        <f t="shared" si="28"/>
        <v>0</v>
      </c>
      <c r="V65" s="717">
        <f t="shared" si="28"/>
        <v>0</v>
      </c>
      <c r="W65" s="717">
        <f t="shared" si="28"/>
        <v>0</v>
      </c>
      <c r="X65" s="717">
        <f t="shared" si="28"/>
        <v>0</v>
      </c>
      <c r="Y65" s="717">
        <f t="shared" si="28"/>
        <v>0</v>
      </c>
      <c r="Z65" s="717">
        <f t="shared" si="28"/>
        <v>0</v>
      </c>
      <c r="AA65" s="220">
        <f t="shared" si="26"/>
        <v>0</v>
      </c>
      <c r="AB65" s="221">
        <f t="shared" si="27"/>
        <v>0</v>
      </c>
      <c r="AC65" s="653"/>
      <c r="AD65" s="653"/>
      <c r="AE65" s="653"/>
      <c r="AF65" s="653"/>
      <c r="AG65" s="653"/>
      <c r="AH65" s="653"/>
      <c r="AI65" s="653"/>
      <c r="AJ65" s="653"/>
      <c r="AK65" s="653"/>
      <c r="AL65" s="653"/>
      <c r="AM65" s="653"/>
      <c r="AN65" s="653"/>
      <c r="AO65" s="653"/>
      <c r="AP65" s="653"/>
      <c r="AQ65" s="653"/>
      <c r="AR65" s="653"/>
      <c r="AS65" s="653"/>
      <c r="AT65" s="653"/>
    </row>
    <row r="66" ht="34.5" customHeight="1" spans="1:46">
      <c r="A66" s="653"/>
      <c r="B66" s="653"/>
      <c r="C66" s="653"/>
      <c r="D66" s="653"/>
      <c r="E66" s="653"/>
      <c r="F66" s="653"/>
      <c r="G66" s="653"/>
      <c r="H66" s="653"/>
      <c r="I66" s="653"/>
      <c r="J66" s="653"/>
      <c r="K66" s="653"/>
      <c r="L66" s="653"/>
      <c r="M66" s="653"/>
      <c r="N66" s="653"/>
      <c r="O66" s="667">
        <f>A9</f>
        <v>2</v>
      </c>
      <c r="P66" s="667" t="str">
        <f>B9</f>
        <v>III IT</v>
      </c>
      <c r="Q66" s="669" t="s">
        <v>54</v>
      </c>
      <c r="R66" s="218">
        <f t="shared" ref="R66:Z66" si="29">C9</f>
        <v>84</v>
      </c>
      <c r="S66" s="218">
        <f t="shared" si="29"/>
        <v>83</v>
      </c>
      <c r="T66" s="716">
        <f t="shared" si="25"/>
        <v>0.988095238095238</v>
      </c>
      <c r="U66" s="717">
        <f t="shared" si="29"/>
        <v>0</v>
      </c>
      <c r="V66" s="717">
        <f t="shared" si="29"/>
        <v>0</v>
      </c>
      <c r="W66" s="717">
        <f t="shared" si="29"/>
        <v>0</v>
      </c>
      <c r="X66" s="717">
        <f t="shared" si="29"/>
        <v>0</v>
      </c>
      <c r="Y66" s="717">
        <f t="shared" si="29"/>
        <v>0</v>
      </c>
      <c r="Z66" s="717">
        <f t="shared" si="29"/>
        <v>0</v>
      </c>
      <c r="AA66" s="220">
        <f t="shared" si="26"/>
        <v>0</v>
      </c>
      <c r="AB66" s="221">
        <f t="shared" si="27"/>
        <v>0</v>
      </c>
      <c r="AC66" s="653"/>
      <c r="AD66" s="653"/>
      <c r="AE66" s="653"/>
      <c r="AF66" s="653"/>
      <c r="AG66" s="653"/>
      <c r="AH66" s="653"/>
      <c r="AI66" s="653"/>
      <c r="AJ66" s="653"/>
      <c r="AK66" s="653"/>
      <c r="AL66" s="653"/>
      <c r="AM66" s="653"/>
      <c r="AN66" s="653"/>
      <c r="AO66" s="653"/>
      <c r="AP66" s="653"/>
      <c r="AQ66" s="653"/>
      <c r="AR66" s="653"/>
      <c r="AS66" s="653"/>
      <c r="AT66" s="653"/>
    </row>
    <row r="67" ht="34.5" customHeight="1" spans="1:46">
      <c r="A67" s="653"/>
      <c r="B67" s="653"/>
      <c r="C67" s="653"/>
      <c r="D67" s="653"/>
      <c r="E67" s="653"/>
      <c r="F67" s="653"/>
      <c r="G67" s="653"/>
      <c r="H67" s="653"/>
      <c r="I67" s="653"/>
      <c r="J67" s="653"/>
      <c r="K67" s="653"/>
      <c r="L67" s="653"/>
      <c r="M67" s="653"/>
      <c r="N67" s="653"/>
      <c r="O67" s="21"/>
      <c r="P67" s="21"/>
      <c r="Q67" s="669" t="s">
        <v>55</v>
      </c>
      <c r="R67" s="218">
        <f t="shared" ref="R67:Z67" si="30">C19</f>
        <v>110</v>
      </c>
      <c r="S67" s="218">
        <f t="shared" si="30"/>
        <v>105</v>
      </c>
      <c r="T67" s="716">
        <f t="shared" si="25"/>
        <v>0.954545454545455</v>
      </c>
      <c r="U67" s="717">
        <f t="shared" si="30"/>
        <v>0</v>
      </c>
      <c r="V67" s="717">
        <f t="shared" si="30"/>
        <v>0</v>
      </c>
      <c r="W67" s="717">
        <f t="shared" si="30"/>
        <v>0</v>
      </c>
      <c r="X67" s="717">
        <f t="shared" si="30"/>
        <v>0</v>
      </c>
      <c r="Y67" s="717">
        <f t="shared" si="30"/>
        <v>0</v>
      </c>
      <c r="Z67" s="717">
        <f t="shared" si="30"/>
        <v>0</v>
      </c>
      <c r="AA67" s="220">
        <f t="shared" si="26"/>
        <v>0</v>
      </c>
      <c r="AB67" s="221">
        <f t="shared" si="27"/>
        <v>0</v>
      </c>
      <c r="AC67" s="653"/>
      <c r="AD67" s="653"/>
      <c r="AE67" s="653"/>
      <c r="AF67" s="653"/>
      <c r="AG67" s="653"/>
      <c r="AH67" s="653"/>
      <c r="AI67" s="653"/>
      <c r="AJ67" s="653"/>
      <c r="AK67" s="653"/>
      <c r="AL67" s="653"/>
      <c r="AM67" s="653"/>
      <c r="AN67" s="653"/>
      <c r="AO67" s="653"/>
      <c r="AP67" s="653"/>
      <c r="AQ67" s="653"/>
      <c r="AR67" s="653"/>
      <c r="AS67" s="653"/>
      <c r="AT67" s="653"/>
    </row>
    <row r="68" ht="34.5" customHeight="1" spans="1:46">
      <c r="A68" s="653"/>
      <c r="B68" s="653"/>
      <c r="C68" s="653"/>
      <c r="D68" s="653"/>
      <c r="E68" s="653"/>
      <c r="F68" s="653"/>
      <c r="G68" s="653"/>
      <c r="H68" s="653"/>
      <c r="I68" s="653"/>
      <c r="J68" s="653"/>
      <c r="K68" s="653"/>
      <c r="L68" s="653"/>
      <c r="M68" s="653"/>
      <c r="N68" s="653"/>
      <c r="O68" s="667">
        <f>A10</f>
        <v>3</v>
      </c>
      <c r="P68" s="667" t="str">
        <f>B10</f>
        <v>IV IT</v>
      </c>
      <c r="Q68" s="669" t="s">
        <v>54</v>
      </c>
      <c r="R68" s="218">
        <f t="shared" ref="R68:Z68" si="31">C10</f>
        <v>0</v>
      </c>
      <c r="S68" s="218">
        <f t="shared" si="31"/>
        <v>0</v>
      </c>
      <c r="T68" s="716" t="e">
        <f t="shared" si="25"/>
        <v>#DIV/0!</v>
      </c>
      <c r="U68" s="717">
        <f>G10</f>
        <v>0</v>
      </c>
      <c r="V68" s="717">
        <f>H10</f>
        <v>0</v>
      </c>
      <c r="W68" s="717">
        <f t="shared" si="31"/>
        <v>0</v>
      </c>
      <c r="X68" s="717">
        <f t="shared" si="31"/>
        <v>0</v>
      </c>
      <c r="Y68" s="717">
        <f t="shared" si="31"/>
        <v>0</v>
      </c>
      <c r="Z68" s="717">
        <f t="shared" si="31"/>
        <v>0</v>
      </c>
      <c r="AA68" s="220">
        <f t="shared" si="26"/>
        <v>0</v>
      </c>
      <c r="AB68" s="221" t="e">
        <f t="shared" si="27"/>
        <v>#DIV/0!</v>
      </c>
      <c r="AC68" s="653"/>
      <c r="AD68" s="653"/>
      <c r="AE68" s="653"/>
      <c r="AF68" s="653"/>
      <c r="AG68" s="653"/>
      <c r="AH68" s="653"/>
      <c r="AI68" s="653"/>
      <c r="AJ68" s="653"/>
      <c r="AK68" s="653"/>
      <c r="AL68" s="653"/>
      <c r="AM68" s="653"/>
      <c r="AN68" s="653"/>
      <c r="AO68" s="653"/>
      <c r="AP68" s="653"/>
      <c r="AQ68" s="653"/>
      <c r="AR68" s="653"/>
      <c r="AS68" s="653"/>
      <c r="AT68" s="653"/>
    </row>
    <row r="69" ht="34.5" customHeight="1" spans="1:46">
      <c r="A69" s="653"/>
      <c r="B69" s="653"/>
      <c r="C69" s="653"/>
      <c r="D69" s="653"/>
      <c r="E69" s="653"/>
      <c r="F69" s="653"/>
      <c r="G69" s="653"/>
      <c r="H69" s="653"/>
      <c r="I69" s="653"/>
      <c r="J69" s="653"/>
      <c r="K69" s="653"/>
      <c r="L69" s="653"/>
      <c r="M69" s="653"/>
      <c r="N69" s="653"/>
      <c r="O69" s="21"/>
      <c r="P69" s="21"/>
      <c r="Q69" s="669" t="s">
        <v>55</v>
      </c>
      <c r="R69" s="218">
        <f t="shared" ref="R69:Z69" si="32">C20</f>
        <v>0</v>
      </c>
      <c r="S69" s="218">
        <f t="shared" si="32"/>
        <v>0</v>
      </c>
      <c r="T69" s="716" t="e">
        <f t="shared" si="25"/>
        <v>#DIV/0!</v>
      </c>
      <c r="U69" s="717">
        <f t="shared" si="32"/>
        <v>0</v>
      </c>
      <c r="V69" s="717">
        <f t="shared" si="32"/>
        <v>0</v>
      </c>
      <c r="W69" s="717">
        <f t="shared" si="32"/>
        <v>0</v>
      </c>
      <c r="X69" s="717">
        <f t="shared" si="32"/>
        <v>0</v>
      </c>
      <c r="Y69" s="717">
        <f t="shared" si="32"/>
        <v>0</v>
      </c>
      <c r="Z69" s="717">
        <f t="shared" si="32"/>
        <v>0</v>
      </c>
      <c r="AA69" s="220">
        <f t="shared" si="26"/>
        <v>0</v>
      </c>
      <c r="AB69" s="221" t="e">
        <f t="shared" si="27"/>
        <v>#DIV/0!</v>
      </c>
      <c r="AC69" s="653"/>
      <c r="AD69" s="653"/>
      <c r="AE69" s="653"/>
      <c r="AF69" s="653"/>
      <c r="AG69" s="653"/>
      <c r="AH69" s="653"/>
      <c r="AI69" s="653"/>
      <c r="AJ69" s="653"/>
      <c r="AK69" s="653"/>
      <c r="AL69" s="653"/>
      <c r="AM69" s="653"/>
      <c r="AN69" s="653"/>
      <c r="AO69" s="653"/>
      <c r="AP69" s="653"/>
      <c r="AQ69" s="653"/>
      <c r="AR69" s="653"/>
      <c r="AS69" s="653"/>
      <c r="AT69" s="653"/>
    </row>
    <row r="70" ht="34.5" customHeight="1" spans="1:46">
      <c r="A70" s="653"/>
      <c r="B70" s="653"/>
      <c r="C70" s="653"/>
      <c r="D70" s="653"/>
      <c r="E70" s="653"/>
      <c r="F70" s="653"/>
      <c r="G70" s="653"/>
      <c r="H70" s="653"/>
      <c r="I70" s="653"/>
      <c r="J70" s="653"/>
      <c r="K70" s="653"/>
      <c r="L70" s="653"/>
      <c r="M70" s="653"/>
      <c r="N70" s="653"/>
      <c r="O70" s="297" t="s">
        <v>586</v>
      </c>
      <c r="P70" s="5"/>
      <c r="Q70" s="298" t="s">
        <v>585</v>
      </c>
      <c r="R70" s="299">
        <f t="shared" ref="R70:AA70" si="33">SUM(R64:R69)</f>
        <v>388</v>
      </c>
      <c r="S70" s="299">
        <f t="shared" si="33"/>
        <v>376</v>
      </c>
      <c r="T70" s="300">
        <f t="shared" si="25"/>
        <v>0.969072164948454</v>
      </c>
      <c r="U70" s="299">
        <f t="shared" si="33"/>
        <v>0</v>
      </c>
      <c r="V70" s="299">
        <f t="shared" si="33"/>
        <v>0</v>
      </c>
      <c r="W70" s="299">
        <f t="shared" si="33"/>
        <v>0</v>
      </c>
      <c r="X70" s="299">
        <f t="shared" si="33"/>
        <v>0</v>
      </c>
      <c r="Y70" s="299">
        <f t="shared" si="33"/>
        <v>0</v>
      </c>
      <c r="Z70" s="299">
        <f t="shared" si="33"/>
        <v>0</v>
      </c>
      <c r="AA70" s="299">
        <f t="shared" si="33"/>
        <v>0</v>
      </c>
      <c r="AB70" s="300">
        <f t="shared" si="27"/>
        <v>0</v>
      </c>
      <c r="AC70" s="653"/>
      <c r="AD70" s="653"/>
      <c r="AE70" s="653"/>
      <c r="AF70" s="653"/>
      <c r="AG70" s="653"/>
      <c r="AH70" s="653"/>
      <c r="AI70" s="653"/>
      <c r="AJ70" s="653"/>
      <c r="AK70" s="653"/>
      <c r="AL70" s="653"/>
      <c r="AM70" s="653"/>
      <c r="AN70" s="653"/>
      <c r="AO70" s="653"/>
      <c r="AP70" s="653"/>
      <c r="AQ70" s="653"/>
      <c r="AR70" s="653"/>
      <c r="AS70" s="653"/>
      <c r="AT70" s="653"/>
    </row>
    <row r="71" ht="34.5" customHeight="1" spans="1:46">
      <c r="A71" s="653"/>
      <c r="B71" s="653"/>
      <c r="C71" s="653"/>
      <c r="D71" s="653"/>
      <c r="E71" s="653"/>
      <c r="F71" s="653"/>
      <c r="G71" s="653"/>
      <c r="H71" s="653"/>
      <c r="I71" s="653"/>
      <c r="J71" s="653"/>
      <c r="K71" s="653"/>
      <c r="L71" s="653"/>
      <c r="M71" s="653"/>
      <c r="N71" s="653"/>
      <c r="O71" s="650"/>
      <c r="P71" s="650"/>
      <c r="Q71" s="650"/>
      <c r="R71" s="650"/>
      <c r="S71" s="650"/>
      <c r="T71" s="650"/>
      <c r="U71" s="650"/>
      <c r="V71" s="650"/>
      <c r="W71" s="650"/>
      <c r="X71" s="650"/>
      <c r="Y71" s="650"/>
      <c r="Z71" s="650"/>
      <c r="AA71" s="650"/>
      <c r="AB71" s="650"/>
      <c r="AC71" s="653"/>
      <c r="AD71" s="653"/>
      <c r="AE71" s="653"/>
      <c r="AF71" s="653"/>
      <c r="AG71" s="653"/>
      <c r="AH71" s="653"/>
      <c r="AI71" s="653"/>
      <c r="AJ71" s="653"/>
      <c r="AK71" s="653"/>
      <c r="AL71" s="653"/>
      <c r="AM71" s="653"/>
      <c r="AN71" s="653"/>
      <c r="AO71" s="653"/>
      <c r="AP71" s="653"/>
      <c r="AQ71" s="653"/>
      <c r="AR71" s="653"/>
      <c r="AS71" s="653"/>
      <c r="AT71" s="653"/>
    </row>
    <row r="72" ht="34.5" customHeight="1" spans="1:46">
      <c r="A72" s="653"/>
      <c r="B72" s="653"/>
      <c r="C72" s="653"/>
      <c r="D72" s="653"/>
      <c r="E72" s="653"/>
      <c r="F72" s="653"/>
      <c r="G72" s="653"/>
      <c r="H72" s="653"/>
      <c r="I72" s="653"/>
      <c r="J72" s="653"/>
      <c r="K72" s="653"/>
      <c r="L72" s="653"/>
      <c r="M72" s="653"/>
      <c r="N72" s="653"/>
      <c r="O72" s="653"/>
      <c r="P72" s="653"/>
      <c r="Q72" s="653"/>
      <c r="R72" s="653"/>
      <c r="S72" s="653"/>
      <c r="T72" s="653"/>
      <c r="U72" s="653"/>
      <c r="V72" s="653"/>
      <c r="W72" s="653"/>
      <c r="X72" s="653"/>
      <c r="Y72" s="653"/>
      <c r="Z72" s="653"/>
      <c r="AA72" s="653"/>
      <c r="AB72" s="653"/>
      <c r="AC72" s="653"/>
      <c r="AD72" s="653"/>
      <c r="AE72" s="653"/>
      <c r="AF72" s="653"/>
      <c r="AG72" s="653"/>
      <c r="AH72" s="653"/>
      <c r="AI72" s="653"/>
      <c r="AJ72" s="653"/>
      <c r="AK72" s="653"/>
      <c r="AL72" s="653"/>
      <c r="AM72" s="653"/>
      <c r="AN72" s="653"/>
      <c r="AO72" s="653"/>
      <c r="AP72" s="653"/>
      <c r="AQ72" s="653"/>
      <c r="AR72" s="653"/>
      <c r="AS72" s="653"/>
      <c r="AT72" s="653"/>
    </row>
    <row r="73" ht="34.5" customHeight="1" spans="1:46">
      <c r="A73" s="653"/>
      <c r="B73" s="653"/>
      <c r="C73" s="653"/>
      <c r="D73" s="653"/>
      <c r="E73" s="653"/>
      <c r="F73" s="653"/>
      <c r="G73" s="653"/>
      <c r="H73" s="653"/>
      <c r="I73" s="653"/>
      <c r="J73" s="653"/>
      <c r="K73" s="653"/>
      <c r="L73" s="653"/>
      <c r="M73" s="653"/>
      <c r="N73" s="653"/>
      <c r="O73" s="653"/>
      <c r="P73" s="653"/>
      <c r="Q73" s="653"/>
      <c r="R73" s="653"/>
      <c r="S73" s="653"/>
      <c r="T73" s="653"/>
      <c r="U73" s="653"/>
      <c r="V73" s="653"/>
      <c r="W73" s="653"/>
      <c r="X73" s="653"/>
      <c r="Y73" s="653"/>
      <c r="Z73" s="653"/>
      <c r="AA73" s="653"/>
      <c r="AB73" s="653"/>
      <c r="AC73" s="653"/>
      <c r="AD73" s="653"/>
      <c r="AE73" s="653"/>
      <c r="AF73" s="653"/>
      <c r="AG73" s="653"/>
      <c r="AH73" s="653"/>
      <c r="AI73" s="653"/>
      <c r="AJ73" s="653"/>
      <c r="AK73" s="653"/>
      <c r="AL73" s="653"/>
      <c r="AM73" s="653"/>
      <c r="AN73" s="653"/>
      <c r="AO73" s="653"/>
      <c r="AP73" s="653"/>
      <c r="AQ73" s="653"/>
      <c r="AR73" s="653"/>
      <c r="AS73" s="653"/>
      <c r="AT73" s="653"/>
    </row>
    <row r="74" ht="34.5" customHeight="1" spans="1:46">
      <c r="A74" s="653"/>
      <c r="B74" s="653"/>
      <c r="C74" s="653"/>
      <c r="D74" s="653"/>
      <c r="E74" s="653"/>
      <c r="F74" s="653"/>
      <c r="G74" s="653"/>
      <c r="H74" s="653"/>
      <c r="I74" s="653"/>
      <c r="J74" s="653"/>
      <c r="K74" s="653"/>
      <c r="L74" s="653"/>
      <c r="M74" s="653"/>
      <c r="N74" s="653"/>
      <c r="O74" s="653" t="s">
        <v>528</v>
      </c>
      <c r="P74" s="653"/>
      <c r="Q74" s="653"/>
      <c r="R74" s="653"/>
      <c r="S74" s="653"/>
      <c r="T74" s="718" t="s">
        <v>497</v>
      </c>
      <c r="W74" s="653"/>
      <c r="X74" s="653"/>
      <c r="Y74" s="653"/>
      <c r="Z74" s="718" t="s">
        <v>529</v>
      </c>
      <c r="AC74" s="653"/>
      <c r="AD74" s="653"/>
      <c r="AE74" s="653"/>
      <c r="AF74" s="653"/>
      <c r="AG74" s="653"/>
      <c r="AH74" s="653"/>
      <c r="AI74" s="653"/>
      <c r="AJ74" s="653"/>
      <c r="AK74" s="653"/>
      <c r="AL74" s="653"/>
      <c r="AM74" s="653"/>
      <c r="AN74" s="653"/>
      <c r="AO74" s="653"/>
      <c r="AP74" s="653"/>
      <c r="AQ74" s="653"/>
      <c r="AR74" s="653"/>
      <c r="AS74" s="653"/>
      <c r="AT74" s="653"/>
    </row>
    <row r="75" ht="14.25" customHeight="1" spans="1:46">
      <c r="A75" s="653"/>
      <c r="B75" s="653"/>
      <c r="C75" s="653"/>
      <c r="D75" s="653"/>
      <c r="E75" s="653"/>
      <c r="F75" s="653"/>
      <c r="G75" s="653"/>
      <c r="H75" s="653"/>
      <c r="I75" s="653"/>
      <c r="J75" s="653"/>
      <c r="K75" s="653"/>
      <c r="L75" s="653"/>
      <c r="M75" s="653"/>
      <c r="N75" s="653"/>
      <c r="O75" s="653"/>
      <c r="P75" s="653"/>
      <c r="Q75" s="653"/>
      <c r="R75" s="653"/>
      <c r="S75" s="653"/>
      <c r="T75" s="653"/>
      <c r="U75" s="653"/>
      <c r="V75" s="653"/>
      <c r="W75" s="653"/>
      <c r="X75" s="653"/>
      <c r="Y75" s="653"/>
      <c r="Z75" s="653"/>
      <c r="AA75" s="653"/>
      <c r="AB75" s="653"/>
      <c r="AC75" s="653"/>
      <c r="AD75" s="653"/>
      <c r="AE75" s="653"/>
      <c r="AF75" s="653"/>
      <c r="AG75" s="653"/>
      <c r="AH75" s="653"/>
      <c r="AI75" s="653"/>
      <c r="AJ75" s="653"/>
      <c r="AK75" s="653"/>
      <c r="AL75" s="653"/>
      <c r="AM75" s="653"/>
      <c r="AN75" s="653"/>
      <c r="AO75" s="653"/>
      <c r="AP75" s="653"/>
      <c r="AQ75" s="653"/>
      <c r="AR75" s="653"/>
      <c r="AS75" s="653"/>
      <c r="AT75" s="653"/>
    </row>
    <row r="76" ht="14.25" customHeight="1" spans="1:46">
      <c r="A76" s="653"/>
      <c r="B76" s="653"/>
      <c r="C76" s="653"/>
      <c r="D76" s="653"/>
      <c r="E76" s="653"/>
      <c r="F76" s="653"/>
      <c r="G76" s="653"/>
      <c r="H76" s="653"/>
      <c r="I76" s="653"/>
      <c r="J76" s="653"/>
      <c r="K76" s="653"/>
      <c r="L76" s="653"/>
      <c r="M76" s="653"/>
      <c r="N76" s="653"/>
      <c r="O76" s="653"/>
      <c r="P76" s="653"/>
      <c r="Q76" s="653"/>
      <c r="R76" s="653"/>
      <c r="S76" s="653"/>
      <c r="T76" s="653"/>
      <c r="U76" s="653"/>
      <c r="V76" s="653"/>
      <c r="W76" s="653"/>
      <c r="X76" s="653"/>
      <c r="Y76" s="653"/>
      <c r="Z76" s="653"/>
      <c r="AA76" s="653"/>
      <c r="AB76" s="653"/>
      <c r="AC76" s="653"/>
      <c r="AD76" s="653"/>
      <c r="AE76" s="653"/>
      <c r="AF76" s="653"/>
      <c r="AG76" s="653"/>
      <c r="AH76" s="653"/>
      <c r="AI76" s="653"/>
      <c r="AJ76" s="653"/>
      <c r="AK76" s="653"/>
      <c r="AL76" s="653"/>
      <c r="AM76" s="653"/>
      <c r="AN76" s="653"/>
      <c r="AO76" s="653"/>
      <c r="AP76" s="653"/>
      <c r="AQ76" s="653"/>
      <c r="AR76" s="653"/>
      <c r="AS76" s="653"/>
      <c r="AT76" s="653"/>
    </row>
    <row r="77" ht="14.25" customHeight="1" spans="1:46">
      <c r="A77" s="653"/>
      <c r="B77" s="653"/>
      <c r="C77" s="653"/>
      <c r="D77" s="653"/>
      <c r="E77" s="653"/>
      <c r="F77" s="653"/>
      <c r="G77" s="653"/>
      <c r="H77" s="653"/>
      <c r="I77" s="653"/>
      <c r="J77" s="653"/>
      <c r="K77" s="653"/>
      <c r="L77" s="653"/>
      <c r="M77" s="653"/>
      <c r="N77" s="653"/>
      <c r="O77" s="653"/>
      <c r="P77" s="653"/>
      <c r="Q77" s="653"/>
      <c r="R77" s="653"/>
      <c r="S77" s="653"/>
      <c r="T77" s="653"/>
      <c r="U77" s="653"/>
      <c r="V77" s="653"/>
      <c r="W77" s="653"/>
      <c r="X77" s="653"/>
      <c r="Y77" s="653"/>
      <c r="Z77" s="653"/>
      <c r="AA77" s="653"/>
      <c r="AB77" s="653"/>
      <c r="AC77" s="653"/>
      <c r="AD77" s="653"/>
      <c r="AE77" s="653"/>
      <c r="AF77" s="653"/>
      <c r="AG77" s="653"/>
      <c r="AH77" s="653"/>
      <c r="AI77" s="653"/>
      <c r="AJ77" s="653"/>
      <c r="AK77" s="653"/>
      <c r="AL77" s="653"/>
      <c r="AM77" s="653"/>
      <c r="AN77" s="653"/>
      <c r="AO77" s="653"/>
      <c r="AP77" s="653"/>
      <c r="AQ77" s="653"/>
      <c r="AR77" s="653"/>
      <c r="AS77" s="653"/>
      <c r="AT77" s="653"/>
    </row>
    <row r="78" ht="14.25" customHeight="1" spans="1:46">
      <c r="A78" s="653"/>
      <c r="B78" s="653"/>
      <c r="C78" s="653"/>
      <c r="D78" s="653"/>
      <c r="E78" s="653"/>
      <c r="F78" s="653"/>
      <c r="G78" s="653"/>
      <c r="H78" s="653"/>
      <c r="I78" s="653"/>
      <c r="J78" s="653"/>
      <c r="K78" s="653"/>
      <c r="L78" s="653"/>
      <c r="M78" s="653"/>
      <c r="N78" s="653"/>
      <c r="O78" s="653"/>
      <c r="P78" s="653"/>
      <c r="Q78" s="653"/>
      <c r="R78" s="653"/>
      <c r="S78" s="653"/>
      <c r="T78" s="653"/>
      <c r="U78" s="653"/>
      <c r="V78" s="653"/>
      <c r="W78" s="653"/>
      <c r="X78" s="653"/>
      <c r="Y78" s="653"/>
      <c r="Z78" s="653"/>
      <c r="AA78" s="653"/>
      <c r="AB78" s="653"/>
      <c r="AC78" s="653"/>
      <c r="AD78" s="653"/>
      <c r="AE78" s="653"/>
      <c r="AF78" s="653"/>
      <c r="AG78" s="653"/>
      <c r="AH78" s="653"/>
      <c r="AI78" s="653"/>
      <c r="AJ78" s="653"/>
      <c r="AK78" s="653"/>
      <c r="AL78" s="653"/>
      <c r="AM78" s="653"/>
      <c r="AN78" s="653"/>
      <c r="AO78" s="653"/>
      <c r="AP78" s="653"/>
      <c r="AQ78" s="653"/>
      <c r="AR78" s="653"/>
      <c r="AS78" s="653"/>
      <c r="AT78" s="653"/>
    </row>
    <row r="79" ht="14.25" customHeight="1" spans="1:46">
      <c r="A79" s="653"/>
      <c r="B79" s="653"/>
      <c r="C79" s="653"/>
      <c r="D79" s="653"/>
      <c r="E79" s="653"/>
      <c r="F79" s="653"/>
      <c r="G79" s="653"/>
      <c r="H79" s="653"/>
      <c r="I79" s="653"/>
      <c r="J79" s="653"/>
      <c r="K79" s="653"/>
      <c r="L79" s="653"/>
      <c r="M79" s="653"/>
      <c r="N79" s="653"/>
      <c r="O79" s="653"/>
      <c r="P79" s="653"/>
      <c r="Q79" s="653"/>
      <c r="R79" s="653"/>
      <c r="S79" s="653"/>
      <c r="T79" s="653"/>
      <c r="U79" s="653"/>
      <c r="V79" s="653"/>
      <c r="W79" s="653"/>
      <c r="X79" s="653"/>
      <c r="Y79" s="653"/>
      <c r="Z79" s="653"/>
      <c r="AA79" s="653"/>
      <c r="AB79" s="653"/>
      <c r="AC79" s="653"/>
      <c r="AD79" s="653"/>
      <c r="AE79" s="653"/>
      <c r="AF79" s="653"/>
      <c r="AG79" s="653"/>
      <c r="AH79" s="653"/>
      <c r="AI79" s="653"/>
      <c r="AJ79" s="653"/>
      <c r="AK79" s="653"/>
      <c r="AL79" s="653"/>
      <c r="AM79" s="653"/>
      <c r="AN79" s="653"/>
      <c r="AO79" s="653"/>
      <c r="AP79" s="653"/>
      <c r="AQ79" s="653"/>
      <c r="AR79" s="653"/>
      <c r="AS79" s="653"/>
      <c r="AT79" s="653"/>
    </row>
    <row r="80" ht="14.25" customHeight="1" spans="1:46">
      <c r="A80" s="653"/>
      <c r="B80" s="653"/>
      <c r="C80" s="653"/>
      <c r="D80" s="653"/>
      <c r="E80" s="653"/>
      <c r="F80" s="653"/>
      <c r="G80" s="653"/>
      <c r="H80" s="653"/>
      <c r="I80" s="653"/>
      <c r="J80" s="653"/>
      <c r="K80" s="653"/>
      <c r="L80" s="653"/>
      <c r="M80" s="653"/>
      <c r="N80" s="653"/>
      <c r="O80" s="653"/>
      <c r="P80" s="653"/>
      <c r="Q80" s="653"/>
      <c r="R80" s="653"/>
      <c r="S80" s="653"/>
      <c r="T80" s="653"/>
      <c r="U80" s="653"/>
      <c r="V80" s="653"/>
      <c r="W80" s="653"/>
      <c r="X80" s="653"/>
      <c r="Y80" s="653"/>
      <c r="Z80" s="653"/>
      <c r="AA80" s="653"/>
      <c r="AB80" s="653"/>
      <c r="AC80" s="653"/>
      <c r="AD80" s="653"/>
      <c r="AE80" s="653"/>
      <c r="AF80" s="653"/>
      <c r="AG80" s="653"/>
      <c r="AH80" s="653"/>
      <c r="AI80" s="653"/>
      <c r="AJ80" s="653"/>
      <c r="AK80" s="653"/>
      <c r="AL80" s="653"/>
      <c r="AM80" s="653"/>
      <c r="AN80" s="653"/>
      <c r="AO80" s="653"/>
      <c r="AP80" s="653"/>
      <c r="AQ80" s="653"/>
      <c r="AR80" s="653"/>
      <c r="AS80" s="653"/>
      <c r="AT80" s="653"/>
    </row>
    <row r="81" ht="14.25" customHeight="1" spans="1:46">
      <c r="A81" s="653"/>
      <c r="B81" s="653"/>
      <c r="C81" s="653"/>
      <c r="D81" s="653"/>
      <c r="E81" s="653"/>
      <c r="F81" s="653"/>
      <c r="G81" s="653"/>
      <c r="H81" s="653"/>
      <c r="I81" s="653"/>
      <c r="J81" s="653"/>
      <c r="K81" s="653"/>
      <c r="L81" s="653"/>
      <c r="M81" s="653"/>
      <c r="N81" s="653"/>
      <c r="O81" s="653"/>
      <c r="P81" s="653"/>
      <c r="Q81" s="653"/>
      <c r="R81" s="653"/>
      <c r="S81" s="653"/>
      <c r="T81" s="653"/>
      <c r="U81" s="653"/>
      <c r="V81" s="653"/>
      <c r="W81" s="653"/>
      <c r="X81" s="653"/>
      <c r="Y81" s="653"/>
      <c r="Z81" s="653"/>
      <c r="AA81" s="653"/>
      <c r="AB81" s="653"/>
      <c r="AC81" s="653"/>
      <c r="AD81" s="653"/>
      <c r="AE81" s="653"/>
      <c r="AF81" s="653"/>
      <c r="AG81" s="653"/>
      <c r="AH81" s="653"/>
      <c r="AI81" s="653"/>
      <c r="AJ81" s="653"/>
      <c r="AK81" s="653"/>
      <c r="AL81" s="653"/>
      <c r="AM81" s="653"/>
      <c r="AN81" s="653"/>
      <c r="AO81" s="653"/>
      <c r="AP81" s="653"/>
      <c r="AQ81" s="653"/>
      <c r="AR81" s="653"/>
      <c r="AS81" s="653"/>
      <c r="AT81" s="653"/>
    </row>
    <row r="82" ht="14.25" customHeight="1" spans="1:46">
      <c r="A82" s="653"/>
      <c r="B82" s="653"/>
      <c r="C82" s="653"/>
      <c r="D82" s="653"/>
      <c r="E82" s="653"/>
      <c r="F82" s="653"/>
      <c r="G82" s="653"/>
      <c r="H82" s="653"/>
      <c r="I82" s="653"/>
      <c r="J82" s="653"/>
      <c r="K82" s="653"/>
      <c r="L82" s="653"/>
      <c r="M82" s="653"/>
      <c r="N82" s="653"/>
      <c r="O82" s="653"/>
      <c r="P82" s="653"/>
      <c r="Q82" s="653"/>
      <c r="R82" s="653"/>
      <c r="S82" s="653"/>
      <c r="T82" s="653"/>
      <c r="U82" s="653"/>
      <c r="V82" s="653"/>
      <c r="W82" s="653"/>
      <c r="X82" s="653"/>
      <c r="Y82" s="653"/>
      <c r="Z82" s="653"/>
      <c r="AA82" s="653"/>
      <c r="AB82" s="653"/>
      <c r="AC82" s="653"/>
      <c r="AD82" s="653"/>
      <c r="AE82" s="653"/>
      <c r="AF82" s="653"/>
      <c r="AG82" s="653"/>
      <c r="AH82" s="653"/>
      <c r="AI82" s="653"/>
      <c r="AJ82" s="653"/>
      <c r="AK82" s="653"/>
      <c r="AL82" s="653"/>
      <c r="AM82" s="653"/>
      <c r="AN82" s="653"/>
      <c r="AO82" s="653"/>
      <c r="AP82" s="653"/>
      <c r="AQ82" s="653"/>
      <c r="AR82" s="653"/>
      <c r="AS82" s="653"/>
      <c r="AT82" s="653"/>
    </row>
    <row r="83" ht="14.25" customHeight="1" spans="1:46">
      <c r="A83" s="653"/>
      <c r="B83" s="653"/>
      <c r="C83" s="653"/>
      <c r="D83" s="653"/>
      <c r="E83" s="653"/>
      <c r="F83" s="653"/>
      <c r="G83" s="653"/>
      <c r="H83" s="653"/>
      <c r="I83" s="653"/>
      <c r="J83" s="653"/>
      <c r="K83" s="653"/>
      <c r="L83" s="653"/>
      <c r="M83" s="653"/>
      <c r="N83" s="653"/>
      <c r="O83" s="653"/>
      <c r="P83" s="653"/>
      <c r="Q83" s="653"/>
      <c r="R83" s="653"/>
      <c r="S83" s="653"/>
      <c r="T83" s="653"/>
      <c r="U83" s="653"/>
      <c r="V83" s="653"/>
      <c r="W83" s="653"/>
      <c r="X83" s="653"/>
      <c r="Y83" s="653"/>
      <c r="Z83" s="653"/>
      <c r="AA83" s="653"/>
      <c r="AB83" s="653"/>
      <c r="AC83" s="653"/>
      <c r="AD83" s="653"/>
      <c r="AE83" s="653"/>
      <c r="AF83" s="653"/>
      <c r="AG83" s="653"/>
      <c r="AH83" s="653"/>
      <c r="AI83" s="653"/>
      <c r="AJ83" s="653"/>
      <c r="AK83" s="653"/>
      <c r="AL83" s="653"/>
      <c r="AM83" s="653"/>
      <c r="AN83" s="653"/>
      <c r="AO83" s="653"/>
      <c r="AP83" s="653"/>
      <c r="AQ83" s="653"/>
      <c r="AR83" s="653"/>
      <c r="AS83" s="653"/>
      <c r="AT83" s="653"/>
    </row>
    <row r="84" ht="14.25" customHeight="1" spans="1:46">
      <c r="A84" s="653"/>
      <c r="B84" s="653"/>
      <c r="C84" s="653"/>
      <c r="D84" s="653"/>
      <c r="E84" s="653"/>
      <c r="F84" s="653"/>
      <c r="G84" s="653"/>
      <c r="H84" s="653"/>
      <c r="I84" s="653"/>
      <c r="J84" s="653"/>
      <c r="K84" s="653"/>
      <c r="L84" s="653"/>
      <c r="M84" s="653"/>
      <c r="N84" s="653"/>
      <c r="O84" s="653"/>
      <c r="P84" s="653"/>
      <c r="Q84" s="653"/>
      <c r="R84" s="653"/>
      <c r="S84" s="653"/>
      <c r="T84" s="653"/>
      <c r="U84" s="653"/>
      <c r="V84" s="653"/>
      <c r="W84" s="653"/>
      <c r="X84" s="653"/>
      <c r="Y84" s="653"/>
      <c r="Z84" s="653"/>
      <c r="AA84" s="653"/>
      <c r="AB84" s="653"/>
      <c r="AC84" s="653"/>
      <c r="AD84" s="653"/>
      <c r="AE84" s="653"/>
      <c r="AF84" s="653"/>
      <c r="AG84" s="653"/>
      <c r="AH84" s="653"/>
      <c r="AI84" s="653"/>
      <c r="AJ84" s="653"/>
      <c r="AK84" s="653"/>
      <c r="AL84" s="653"/>
      <c r="AM84" s="653"/>
      <c r="AN84" s="653"/>
      <c r="AO84" s="653"/>
      <c r="AP84" s="653"/>
      <c r="AQ84" s="653"/>
      <c r="AR84" s="653"/>
      <c r="AS84" s="653"/>
      <c r="AT84" s="653"/>
    </row>
    <row r="85" ht="14.25" customHeight="1" spans="1:46">
      <c r="A85" s="653"/>
      <c r="B85" s="653"/>
      <c r="C85" s="653"/>
      <c r="D85" s="653"/>
      <c r="E85" s="653"/>
      <c r="F85" s="653"/>
      <c r="G85" s="653"/>
      <c r="H85" s="653"/>
      <c r="I85" s="653"/>
      <c r="J85" s="653"/>
      <c r="K85" s="653"/>
      <c r="L85" s="653"/>
      <c r="M85" s="653"/>
      <c r="N85" s="653"/>
      <c r="O85" s="653"/>
      <c r="P85" s="653"/>
      <c r="Q85" s="653"/>
      <c r="R85" s="653"/>
      <c r="S85" s="653"/>
      <c r="T85" s="653"/>
      <c r="U85" s="653"/>
      <c r="V85" s="653"/>
      <c r="W85" s="653"/>
      <c r="X85" s="653"/>
      <c r="Y85" s="653"/>
      <c r="Z85" s="653"/>
      <c r="AA85" s="653"/>
      <c r="AB85" s="653"/>
      <c r="AC85" s="653"/>
      <c r="AD85" s="653"/>
      <c r="AE85" s="653"/>
      <c r="AF85" s="653"/>
      <c r="AG85" s="653"/>
      <c r="AH85" s="653"/>
      <c r="AI85" s="653"/>
      <c r="AJ85" s="653"/>
      <c r="AK85" s="653"/>
      <c r="AL85" s="653"/>
      <c r="AM85" s="653"/>
      <c r="AN85" s="653"/>
      <c r="AO85" s="653"/>
      <c r="AP85" s="653"/>
      <c r="AQ85" s="653"/>
      <c r="AR85" s="653"/>
      <c r="AS85" s="653"/>
      <c r="AT85" s="653"/>
    </row>
    <row r="86" ht="14.25" customHeight="1" spans="1:46">
      <c r="A86" s="653"/>
      <c r="B86" s="653"/>
      <c r="C86" s="653"/>
      <c r="D86" s="653"/>
      <c r="E86" s="653"/>
      <c r="F86" s="653"/>
      <c r="G86" s="653"/>
      <c r="H86" s="653"/>
      <c r="I86" s="653"/>
      <c r="J86" s="653"/>
      <c r="K86" s="653"/>
      <c r="L86" s="653"/>
      <c r="M86" s="653"/>
      <c r="N86" s="653"/>
      <c r="O86" s="653"/>
      <c r="P86" s="653"/>
      <c r="Q86" s="653"/>
      <c r="R86" s="653"/>
      <c r="S86" s="653"/>
      <c r="T86" s="653"/>
      <c r="U86" s="653"/>
      <c r="V86" s="653"/>
      <c r="W86" s="653"/>
      <c r="X86" s="653"/>
      <c r="Y86" s="653"/>
      <c r="Z86" s="653"/>
      <c r="AA86" s="653"/>
      <c r="AB86" s="653"/>
      <c r="AC86" s="653"/>
      <c r="AD86" s="653"/>
      <c r="AE86" s="653"/>
      <c r="AF86" s="653"/>
      <c r="AG86" s="653"/>
      <c r="AH86" s="653"/>
      <c r="AI86" s="653"/>
      <c r="AJ86" s="653"/>
      <c r="AK86" s="653"/>
      <c r="AL86" s="653"/>
      <c r="AM86" s="653"/>
      <c r="AN86" s="653"/>
      <c r="AO86" s="653"/>
      <c r="AP86" s="653"/>
      <c r="AQ86" s="653"/>
      <c r="AR86" s="653"/>
      <c r="AS86" s="653"/>
      <c r="AT86" s="653"/>
    </row>
    <row r="87" ht="14.25" customHeight="1" spans="1:46">
      <c r="A87" s="653"/>
      <c r="B87" s="653"/>
      <c r="C87" s="653"/>
      <c r="D87" s="653"/>
      <c r="E87" s="653"/>
      <c r="F87" s="653"/>
      <c r="G87" s="653"/>
      <c r="H87" s="653"/>
      <c r="I87" s="653"/>
      <c r="J87" s="653"/>
      <c r="K87" s="653"/>
      <c r="L87" s="653"/>
      <c r="M87" s="653"/>
      <c r="N87" s="653"/>
      <c r="O87" s="653"/>
      <c r="P87" s="653"/>
      <c r="Q87" s="653"/>
      <c r="R87" s="653"/>
      <c r="S87" s="653"/>
      <c r="T87" s="653"/>
      <c r="U87" s="653"/>
      <c r="V87" s="653"/>
      <c r="W87" s="653"/>
      <c r="X87" s="653"/>
      <c r="Y87" s="653"/>
      <c r="Z87" s="653"/>
      <c r="AA87" s="653"/>
      <c r="AB87" s="653"/>
      <c r="AC87" s="653"/>
      <c r="AD87" s="653"/>
      <c r="AE87" s="653"/>
      <c r="AF87" s="653"/>
      <c r="AG87" s="653"/>
      <c r="AH87" s="653"/>
      <c r="AI87" s="653"/>
      <c r="AJ87" s="653"/>
      <c r="AK87" s="653"/>
      <c r="AL87" s="653"/>
      <c r="AM87" s="653"/>
      <c r="AN87" s="653"/>
      <c r="AO87" s="653"/>
      <c r="AP87" s="653"/>
      <c r="AQ87" s="653"/>
      <c r="AR87" s="653"/>
      <c r="AS87" s="653"/>
      <c r="AT87" s="653"/>
    </row>
    <row r="88" ht="14.25" customHeight="1" spans="1:46">
      <c r="A88" s="653"/>
      <c r="B88" s="653"/>
      <c r="C88" s="653"/>
      <c r="D88" s="653"/>
      <c r="E88" s="653"/>
      <c r="F88" s="653"/>
      <c r="G88" s="653"/>
      <c r="H88" s="653"/>
      <c r="I88" s="653"/>
      <c r="J88" s="653"/>
      <c r="K88" s="653"/>
      <c r="L88" s="653"/>
      <c r="M88" s="653"/>
      <c r="N88" s="653"/>
      <c r="O88" s="653"/>
      <c r="P88" s="653"/>
      <c r="Q88" s="653"/>
      <c r="R88" s="653"/>
      <c r="S88" s="653"/>
      <c r="T88" s="653"/>
      <c r="U88" s="653"/>
      <c r="V88" s="653"/>
      <c r="W88" s="653"/>
      <c r="X88" s="653"/>
      <c r="Y88" s="653"/>
      <c r="Z88" s="653"/>
      <c r="AA88" s="653"/>
      <c r="AB88" s="653"/>
      <c r="AC88" s="653"/>
      <c r="AD88" s="653"/>
      <c r="AE88" s="653"/>
      <c r="AF88" s="653"/>
      <c r="AG88" s="653"/>
      <c r="AH88" s="653"/>
      <c r="AI88" s="653"/>
      <c r="AJ88" s="653"/>
      <c r="AK88" s="653"/>
      <c r="AL88" s="653"/>
      <c r="AM88" s="653"/>
      <c r="AN88" s="653"/>
      <c r="AO88" s="653"/>
      <c r="AP88" s="653"/>
      <c r="AQ88" s="653"/>
      <c r="AR88" s="653"/>
      <c r="AS88" s="653"/>
      <c r="AT88" s="653"/>
    </row>
    <row r="89" ht="14.25" customHeight="1" spans="1:46">
      <c r="A89" s="653"/>
      <c r="B89" s="653"/>
      <c r="C89" s="653"/>
      <c r="D89" s="653"/>
      <c r="E89" s="653"/>
      <c r="F89" s="653"/>
      <c r="G89" s="653"/>
      <c r="H89" s="653"/>
      <c r="I89" s="653"/>
      <c r="J89" s="653"/>
      <c r="K89" s="653"/>
      <c r="L89" s="653"/>
      <c r="M89" s="653"/>
      <c r="N89" s="653"/>
      <c r="O89" s="653"/>
      <c r="P89" s="653"/>
      <c r="Q89" s="653"/>
      <c r="R89" s="653"/>
      <c r="S89" s="653"/>
      <c r="T89" s="653"/>
      <c r="U89" s="653"/>
      <c r="V89" s="653"/>
      <c r="W89" s="653"/>
      <c r="X89" s="653"/>
      <c r="Y89" s="653"/>
      <c r="Z89" s="653"/>
      <c r="AA89" s="653"/>
      <c r="AB89" s="653"/>
      <c r="AC89" s="653"/>
      <c r="AD89" s="653"/>
      <c r="AE89" s="653"/>
      <c r="AF89" s="653"/>
      <c r="AG89" s="653"/>
      <c r="AH89" s="653"/>
      <c r="AI89" s="653"/>
      <c r="AJ89" s="653"/>
      <c r="AK89" s="653"/>
      <c r="AL89" s="653"/>
      <c r="AM89" s="653"/>
      <c r="AN89" s="653"/>
      <c r="AO89" s="653"/>
      <c r="AP89" s="653"/>
      <c r="AQ89" s="653"/>
      <c r="AR89" s="653"/>
      <c r="AS89" s="653"/>
      <c r="AT89" s="653"/>
    </row>
    <row r="90" ht="14.25" customHeight="1" spans="1:46">
      <c r="A90" s="653"/>
      <c r="B90" s="653"/>
      <c r="C90" s="653"/>
      <c r="D90" s="653"/>
      <c r="E90" s="653"/>
      <c r="F90" s="653"/>
      <c r="G90" s="653"/>
      <c r="H90" s="653"/>
      <c r="I90" s="653"/>
      <c r="J90" s="653"/>
      <c r="K90" s="653"/>
      <c r="L90" s="653"/>
      <c r="M90" s="653"/>
      <c r="N90" s="653"/>
      <c r="O90" s="653"/>
      <c r="P90" s="653"/>
      <c r="Q90" s="653"/>
      <c r="R90" s="653"/>
      <c r="S90" s="653"/>
      <c r="T90" s="653"/>
      <c r="U90" s="653"/>
      <c r="V90" s="653"/>
      <c r="W90" s="653"/>
      <c r="X90" s="653"/>
      <c r="Y90" s="653"/>
      <c r="Z90" s="653"/>
      <c r="AA90" s="653"/>
      <c r="AB90" s="653"/>
      <c r="AC90" s="653"/>
      <c r="AD90" s="653"/>
      <c r="AE90" s="653"/>
      <c r="AF90" s="653"/>
      <c r="AG90" s="653"/>
      <c r="AH90" s="653"/>
      <c r="AI90" s="653"/>
      <c r="AJ90" s="653"/>
      <c r="AK90" s="653"/>
      <c r="AL90" s="653"/>
      <c r="AM90" s="653"/>
      <c r="AN90" s="653"/>
      <c r="AO90" s="653"/>
      <c r="AP90" s="653"/>
      <c r="AQ90" s="653"/>
      <c r="AR90" s="653"/>
      <c r="AS90" s="653"/>
      <c r="AT90" s="653"/>
    </row>
    <row r="91" ht="14.25" customHeight="1" spans="1:46">
      <c r="A91" s="653"/>
      <c r="B91" s="653"/>
      <c r="C91" s="653"/>
      <c r="D91" s="653"/>
      <c r="E91" s="653"/>
      <c r="F91" s="653"/>
      <c r="G91" s="653"/>
      <c r="H91" s="653"/>
      <c r="I91" s="653"/>
      <c r="J91" s="653"/>
      <c r="K91" s="653"/>
      <c r="L91" s="653"/>
      <c r="M91" s="653"/>
      <c r="N91" s="653"/>
      <c r="O91" s="653"/>
      <c r="P91" s="653"/>
      <c r="Q91" s="653"/>
      <c r="R91" s="653"/>
      <c r="S91" s="653"/>
      <c r="T91" s="653"/>
      <c r="U91" s="653"/>
      <c r="V91" s="653"/>
      <c r="W91" s="653"/>
      <c r="X91" s="653"/>
      <c r="Y91" s="653"/>
      <c r="Z91" s="653"/>
      <c r="AA91" s="653"/>
      <c r="AB91" s="653"/>
      <c r="AC91" s="653"/>
      <c r="AD91" s="653"/>
      <c r="AE91" s="653"/>
      <c r="AF91" s="653"/>
      <c r="AG91" s="653"/>
      <c r="AH91" s="653"/>
      <c r="AI91" s="653"/>
      <c r="AJ91" s="653"/>
      <c r="AK91" s="653"/>
      <c r="AL91" s="653"/>
      <c r="AM91" s="653"/>
      <c r="AN91" s="653"/>
      <c r="AO91" s="653"/>
      <c r="AP91" s="653"/>
      <c r="AQ91" s="653"/>
      <c r="AR91" s="653"/>
      <c r="AS91" s="653"/>
      <c r="AT91" s="653"/>
    </row>
    <row r="92" ht="14.25" customHeight="1" spans="1:46">
      <c r="A92" s="653"/>
      <c r="B92" s="653"/>
      <c r="C92" s="653"/>
      <c r="D92" s="653"/>
      <c r="E92" s="653"/>
      <c r="F92" s="653"/>
      <c r="G92" s="653"/>
      <c r="H92" s="653"/>
      <c r="I92" s="653"/>
      <c r="J92" s="653"/>
      <c r="K92" s="653"/>
      <c r="L92" s="653"/>
      <c r="M92" s="653"/>
      <c r="N92" s="653"/>
      <c r="O92" s="653"/>
      <c r="P92" s="653"/>
      <c r="Q92" s="653"/>
      <c r="R92" s="653"/>
      <c r="S92" s="653"/>
      <c r="T92" s="653"/>
      <c r="U92" s="653"/>
      <c r="V92" s="653"/>
      <c r="W92" s="653"/>
      <c r="X92" s="653"/>
      <c r="Y92" s="653"/>
      <c r="Z92" s="653"/>
      <c r="AA92" s="653"/>
      <c r="AB92" s="653"/>
      <c r="AC92" s="653"/>
      <c r="AD92" s="653"/>
      <c r="AE92" s="653"/>
      <c r="AF92" s="653"/>
      <c r="AG92" s="653"/>
      <c r="AH92" s="653"/>
      <c r="AI92" s="653"/>
      <c r="AJ92" s="653"/>
      <c r="AK92" s="653"/>
      <c r="AL92" s="653"/>
      <c r="AM92" s="653"/>
      <c r="AN92" s="653"/>
      <c r="AO92" s="653"/>
      <c r="AP92" s="653"/>
      <c r="AQ92" s="653"/>
      <c r="AR92" s="653"/>
      <c r="AS92" s="653"/>
      <c r="AT92" s="653"/>
    </row>
    <row r="93" ht="14.25" customHeight="1" spans="1:46">
      <c r="A93" s="653"/>
      <c r="B93" s="653"/>
      <c r="C93" s="653"/>
      <c r="D93" s="653"/>
      <c r="E93" s="653"/>
      <c r="F93" s="653"/>
      <c r="G93" s="653"/>
      <c r="H93" s="653"/>
      <c r="I93" s="653"/>
      <c r="J93" s="653"/>
      <c r="K93" s="653"/>
      <c r="L93" s="653"/>
      <c r="M93" s="653"/>
      <c r="N93" s="653"/>
      <c r="O93" s="653"/>
      <c r="P93" s="653"/>
      <c r="Q93" s="653"/>
      <c r="R93" s="653"/>
      <c r="S93" s="653"/>
      <c r="T93" s="653"/>
      <c r="U93" s="653"/>
      <c r="V93" s="653"/>
      <c r="W93" s="653"/>
      <c r="X93" s="653"/>
      <c r="Y93" s="653"/>
      <c r="Z93" s="653"/>
      <c r="AA93" s="653"/>
      <c r="AB93" s="653"/>
      <c r="AC93" s="653"/>
      <c r="AD93" s="653"/>
      <c r="AE93" s="653"/>
      <c r="AF93" s="653"/>
      <c r="AG93" s="653"/>
      <c r="AH93" s="653"/>
      <c r="AI93" s="653"/>
      <c r="AJ93" s="653"/>
      <c r="AK93" s="653"/>
      <c r="AL93" s="653"/>
      <c r="AM93" s="653"/>
      <c r="AN93" s="653"/>
      <c r="AO93" s="653"/>
      <c r="AP93" s="653"/>
      <c r="AQ93" s="653"/>
      <c r="AR93" s="653"/>
      <c r="AS93" s="653"/>
      <c r="AT93" s="653"/>
    </row>
    <row r="94" ht="14.25" customHeight="1" spans="1:46">
      <c r="A94" s="653"/>
      <c r="B94" s="653"/>
      <c r="C94" s="653"/>
      <c r="D94" s="653"/>
      <c r="E94" s="653"/>
      <c r="F94" s="653"/>
      <c r="G94" s="653"/>
      <c r="H94" s="653"/>
      <c r="I94" s="653"/>
      <c r="J94" s="653"/>
      <c r="K94" s="653"/>
      <c r="L94" s="653"/>
      <c r="M94" s="653"/>
      <c r="N94" s="653"/>
      <c r="O94" s="653"/>
      <c r="P94" s="653"/>
      <c r="Q94" s="653"/>
      <c r="R94" s="653"/>
      <c r="S94" s="653"/>
      <c r="T94" s="653"/>
      <c r="U94" s="653"/>
      <c r="V94" s="653"/>
      <c r="W94" s="653"/>
      <c r="X94" s="653"/>
      <c r="Y94" s="653"/>
      <c r="Z94" s="653"/>
      <c r="AA94" s="653"/>
      <c r="AB94" s="653"/>
      <c r="AC94" s="653"/>
      <c r="AD94" s="653"/>
      <c r="AE94" s="653"/>
      <c r="AF94" s="653"/>
      <c r="AG94" s="653"/>
      <c r="AH94" s="653"/>
      <c r="AI94" s="653"/>
      <c r="AJ94" s="653"/>
      <c r="AK94" s="653"/>
      <c r="AL94" s="653"/>
      <c r="AM94" s="653"/>
      <c r="AN94" s="653"/>
      <c r="AO94" s="653"/>
      <c r="AP94" s="653"/>
      <c r="AQ94" s="653"/>
      <c r="AR94" s="653"/>
      <c r="AS94" s="653"/>
      <c r="AT94" s="653"/>
    </row>
    <row r="95" ht="14.25" customHeight="1" spans="1:46">
      <c r="A95" s="653"/>
      <c r="B95" s="653"/>
      <c r="C95" s="653"/>
      <c r="D95" s="653"/>
      <c r="E95" s="653"/>
      <c r="F95" s="653"/>
      <c r="G95" s="653"/>
      <c r="H95" s="653"/>
      <c r="I95" s="653"/>
      <c r="J95" s="653"/>
      <c r="K95" s="653"/>
      <c r="L95" s="653"/>
      <c r="M95" s="653"/>
      <c r="N95" s="653"/>
      <c r="O95" s="653"/>
      <c r="P95" s="653"/>
      <c r="Q95" s="653"/>
      <c r="R95" s="653"/>
      <c r="S95" s="653"/>
      <c r="T95" s="653"/>
      <c r="U95" s="653"/>
      <c r="V95" s="653"/>
      <c r="W95" s="653"/>
      <c r="X95" s="653"/>
      <c r="Y95" s="653"/>
      <c r="Z95" s="653"/>
      <c r="AA95" s="653"/>
      <c r="AB95" s="653"/>
      <c r="AC95" s="653"/>
      <c r="AD95" s="653"/>
      <c r="AE95" s="653"/>
      <c r="AF95" s="653"/>
      <c r="AG95" s="653"/>
      <c r="AH95" s="653"/>
      <c r="AI95" s="653"/>
      <c r="AJ95" s="653"/>
      <c r="AK95" s="653"/>
      <c r="AL95" s="653"/>
      <c r="AM95" s="653"/>
      <c r="AN95" s="653"/>
      <c r="AO95" s="653"/>
      <c r="AP95" s="653"/>
      <c r="AQ95" s="653"/>
      <c r="AR95" s="653"/>
      <c r="AS95" s="653"/>
      <c r="AT95" s="653"/>
    </row>
    <row r="96" ht="14.25" customHeight="1" spans="1:46">
      <c r="A96" s="653"/>
      <c r="B96" s="653"/>
      <c r="C96" s="653"/>
      <c r="D96" s="653"/>
      <c r="E96" s="653"/>
      <c r="F96" s="653"/>
      <c r="G96" s="653"/>
      <c r="H96" s="653"/>
      <c r="I96" s="653"/>
      <c r="J96" s="653"/>
      <c r="K96" s="653"/>
      <c r="L96" s="653"/>
      <c r="M96" s="653"/>
      <c r="N96" s="653"/>
      <c r="O96" s="653"/>
      <c r="P96" s="653"/>
      <c r="Q96" s="653"/>
      <c r="R96" s="653"/>
      <c r="S96" s="653"/>
      <c r="T96" s="653"/>
      <c r="U96" s="653"/>
      <c r="V96" s="653"/>
      <c r="W96" s="653"/>
      <c r="X96" s="653"/>
      <c r="Y96" s="653"/>
      <c r="Z96" s="653"/>
      <c r="AA96" s="653"/>
      <c r="AB96" s="653"/>
      <c r="AC96" s="653"/>
      <c r="AD96" s="653"/>
      <c r="AE96" s="653"/>
      <c r="AF96" s="653"/>
      <c r="AG96" s="653"/>
      <c r="AH96" s="653"/>
      <c r="AI96" s="653"/>
      <c r="AJ96" s="653"/>
      <c r="AK96" s="653"/>
      <c r="AL96" s="653"/>
      <c r="AM96" s="653"/>
      <c r="AN96" s="653"/>
      <c r="AO96" s="653"/>
      <c r="AP96" s="653"/>
      <c r="AQ96" s="653"/>
      <c r="AR96" s="653"/>
      <c r="AS96" s="653"/>
      <c r="AT96" s="653"/>
    </row>
    <row r="97" ht="14.25" customHeight="1" spans="1:46">
      <c r="A97" s="653"/>
      <c r="B97" s="653"/>
      <c r="C97" s="653"/>
      <c r="D97" s="653"/>
      <c r="E97" s="653"/>
      <c r="F97" s="653"/>
      <c r="G97" s="653"/>
      <c r="H97" s="653"/>
      <c r="I97" s="653"/>
      <c r="J97" s="653"/>
      <c r="K97" s="653"/>
      <c r="L97" s="653"/>
      <c r="M97" s="653"/>
      <c r="N97" s="653"/>
      <c r="O97" s="653"/>
      <c r="P97" s="653"/>
      <c r="Q97" s="653"/>
      <c r="R97" s="653"/>
      <c r="S97" s="653"/>
      <c r="T97" s="653"/>
      <c r="U97" s="653"/>
      <c r="V97" s="653"/>
      <c r="W97" s="653"/>
      <c r="X97" s="653"/>
      <c r="Y97" s="653"/>
      <c r="Z97" s="653"/>
      <c r="AA97" s="653"/>
      <c r="AB97" s="653"/>
      <c r="AC97" s="653"/>
      <c r="AD97" s="653"/>
      <c r="AE97" s="653"/>
      <c r="AF97" s="653"/>
      <c r="AG97" s="653"/>
      <c r="AH97" s="653"/>
      <c r="AI97" s="653"/>
      <c r="AJ97" s="653"/>
      <c r="AK97" s="653"/>
      <c r="AL97" s="653"/>
      <c r="AM97" s="653"/>
      <c r="AN97" s="653"/>
      <c r="AO97" s="653"/>
      <c r="AP97" s="653"/>
      <c r="AQ97" s="653"/>
      <c r="AR97" s="653"/>
      <c r="AS97" s="653"/>
      <c r="AT97" s="653"/>
    </row>
    <row r="98" ht="14.25" customHeight="1" spans="1:46">
      <c r="A98" s="653"/>
      <c r="B98" s="653"/>
      <c r="C98" s="653"/>
      <c r="D98" s="653"/>
      <c r="E98" s="653"/>
      <c r="F98" s="653"/>
      <c r="G98" s="653"/>
      <c r="H98" s="653"/>
      <c r="I98" s="653"/>
      <c r="J98" s="653"/>
      <c r="K98" s="653"/>
      <c r="L98" s="653"/>
      <c r="M98" s="653"/>
      <c r="N98" s="653"/>
      <c r="O98" s="653"/>
      <c r="P98" s="653"/>
      <c r="Q98" s="653"/>
      <c r="R98" s="653"/>
      <c r="S98" s="653"/>
      <c r="T98" s="653"/>
      <c r="U98" s="653"/>
      <c r="V98" s="653"/>
      <c r="W98" s="653"/>
      <c r="X98" s="653"/>
      <c r="Y98" s="653"/>
      <c r="Z98" s="653"/>
      <c r="AA98" s="653"/>
      <c r="AB98" s="653"/>
      <c r="AC98" s="653"/>
      <c r="AD98" s="653"/>
      <c r="AE98" s="653"/>
      <c r="AF98" s="653"/>
      <c r="AG98" s="653"/>
      <c r="AH98" s="653"/>
      <c r="AI98" s="653"/>
      <c r="AJ98" s="653"/>
      <c r="AK98" s="653"/>
      <c r="AL98" s="653"/>
      <c r="AM98" s="653"/>
      <c r="AN98" s="653"/>
      <c r="AO98" s="653"/>
      <c r="AP98" s="653"/>
      <c r="AQ98" s="653"/>
      <c r="AR98" s="653"/>
      <c r="AS98" s="653"/>
      <c r="AT98" s="653"/>
    </row>
    <row r="99" ht="14.25" customHeight="1" spans="1:46">
      <c r="A99" s="653"/>
      <c r="B99" s="653"/>
      <c r="C99" s="653"/>
      <c r="D99" s="653"/>
      <c r="E99" s="653"/>
      <c r="F99" s="653"/>
      <c r="G99" s="653"/>
      <c r="H99" s="653"/>
      <c r="I99" s="653"/>
      <c r="J99" s="653"/>
      <c r="K99" s="653"/>
      <c r="L99" s="653"/>
      <c r="M99" s="653"/>
      <c r="N99" s="653"/>
      <c r="O99" s="653"/>
      <c r="P99" s="653"/>
      <c r="Q99" s="653"/>
      <c r="R99" s="653"/>
      <c r="S99" s="653"/>
      <c r="T99" s="653"/>
      <c r="U99" s="653"/>
      <c r="V99" s="653"/>
      <c r="W99" s="653"/>
      <c r="X99" s="653"/>
      <c r="Y99" s="653"/>
      <c r="Z99" s="653"/>
      <c r="AA99" s="653"/>
      <c r="AB99" s="653"/>
      <c r="AC99" s="653"/>
      <c r="AD99" s="653"/>
      <c r="AE99" s="653"/>
      <c r="AF99" s="653"/>
      <c r="AG99" s="653"/>
      <c r="AH99" s="653"/>
      <c r="AI99" s="653"/>
      <c r="AJ99" s="653"/>
      <c r="AK99" s="653"/>
      <c r="AL99" s="653"/>
      <c r="AM99" s="653"/>
      <c r="AN99" s="653"/>
      <c r="AO99" s="653"/>
      <c r="AP99" s="653"/>
      <c r="AQ99" s="653"/>
      <c r="AR99" s="653"/>
      <c r="AS99" s="653"/>
      <c r="AT99" s="653"/>
    </row>
    <row r="100" ht="14.25" customHeight="1" spans="1:46">
      <c r="A100" s="653"/>
      <c r="B100" s="653"/>
      <c r="C100" s="653"/>
      <c r="D100" s="653"/>
      <c r="E100" s="653"/>
      <c r="F100" s="653"/>
      <c r="G100" s="653"/>
      <c r="H100" s="653"/>
      <c r="I100" s="653"/>
      <c r="J100" s="653"/>
      <c r="K100" s="653"/>
      <c r="L100" s="653"/>
      <c r="M100" s="653"/>
      <c r="N100" s="653"/>
      <c r="O100" s="653"/>
      <c r="P100" s="653"/>
      <c r="Q100" s="653"/>
      <c r="R100" s="653"/>
      <c r="S100" s="653"/>
      <c r="T100" s="653"/>
      <c r="U100" s="653"/>
      <c r="V100" s="653"/>
      <c r="W100" s="653"/>
      <c r="X100" s="653"/>
      <c r="Y100" s="653"/>
      <c r="Z100" s="653"/>
      <c r="AA100" s="653"/>
      <c r="AB100" s="653"/>
      <c r="AC100" s="653"/>
      <c r="AD100" s="653"/>
      <c r="AE100" s="653"/>
      <c r="AF100" s="653"/>
      <c r="AG100" s="653"/>
      <c r="AH100" s="653"/>
      <c r="AI100" s="653"/>
      <c r="AJ100" s="653"/>
      <c r="AK100" s="653"/>
      <c r="AL100" s="653"/>
      <c r="AM100" s="653"/>
      <c r="AN100" s="653"/>
      <c r="AO100" s="653"/>
      <c r="AP100" s="653"/>
      <c r="AQ100" s="653"/>
      <c r="AR100" s="653"/>
      <c r="AS100" s="653"/>
      <c r="AT100" s="653"/>
    </row>
    <row r="101" ht="14.25" customHeight="1" spans="1:46">
      <c r="A101" s="653"/>
      <c r="B101" s="653"/>
      <c r="C101" s="653"/>
      <c r="D101" s="653"/>
      <c r="E101" s="653"/>
      <c r="F101" s="653"/>
      <c r="G101" s="653"/>
      <c r="H101" s="653"/>
      <c r="I101" s="653"/>
      <c r="J101" s="653"/>
      <c r="K101" s="653"/>
      <c r="L101" s="653"/>
      <c r="M101" s="653"/>
      <c r="N101" s="653"/>
      <c r="O101" s="653"/>
      <c r="P101" s="653"/>
      <c r="Q101" s="653"/>
      <c r="R101" s="653"/>
      <c r="S101" s="653"/>
      <c r="T101" s="653"/>
      <c r="U101" s="653"/>
      <c r="V101" s="653"/>
      <c r="W101" s="653"/>
      <c r="X101" s="653"/>
      <c r="Y101" s="653"/>
      <c r="Z101" s="653"/>
      <c r="AA101" s="653"/>
      <c r="AB101" s="653"/>
      <c r="AC101" s="653"/>
      <c r="AD101" s="653"/>
      <c r="AE101" s="653"/>
      <c r="AF101" s="653"/>
      <c r="AG101" s="653"/>
      <c r="AH101" s="653"/>
      <c r="AI101" s="653"/>
      <c r="AJ101" s="653"/>
      <c r="AK101" s="653"/>
      <c r="AL101" s="653"/>
      <c r="AM101" s="653"/>
      <c r="AN101" s="653"/>
      <c r="AO101" s="653"/>
      <c r="AP101" s="653"/>
      <c r="AQ101" s="653"/>
      <c r="AR101" s="653"/>
      <c r="AS101" s="653"/>
      <c r="AT101" s="653"/>
    </row>
    <row r="102" ht="14.25" customHeight="1" spans="1:46">
      <c r="A102" s="653"/>
      <c r="B102" s="653"/>
      <c r="C102" s="653"/>
      <c r="D102" s="653"/>
      <c r="E102" s="653"/>
      <c r="F102" s="653"/>
      <c r="G102" s="653"/>
      <c r="H102" s="653"/>
      <c r="I102" s="653"/>
      <c r="J102" s="653"/>
      <c r="K102" s="653"/>
      <c r="L102" s="653"/>
      <c r="M102" s="653"/>
      <c r="N102" s="653"/>
      <c r="O102" s="653"/>
      <c r="P102" s="653"/>
      <c r="Q102" s="653"/>
      <c r="R102" s="653"/>
      <c r="S102" s="653"/>
      <c r="T102" s="653"/>
      <c r="U102" s="653"/>
      <c r="V102" s="653"/>
      <c r="W102" s="653"/>
      <c r="X102" s="653"/>
      <c r="Y102" s="653"/>
      <c r="Z102" s="653"/>
      <c r="AA102" s="653"/>
      <c r="AB102" s="653"/>
      <c r="AC102" s="653"/>
      <c r="AD102" s="653"/>
      <c r="AE102" s="653"/>
      <c r="AF102" s="653"/>
      <c r="AG102" s="653"/>
      <c r="AH102" s="653"/>
      <c r="AI102" s="653"/>
      <c r="AJ102" s="653"/>
      <c r="AK102" s="653"/>
      <c r="AL102" s="653"/>
      <c r="AM102" s="653"/>
      <c r="AN102" s="653"/>
      <c r="AO102" s="653"/>
      <c r="AP102" s="653"/>
      <c r="AQ102" s="653"/>
      <c r="AR102" s="653"/>
      <c r="AS102" s="653"/>
      <c r="AT102" s="653"/>
    </row>
    <row r="103" ht="14.25" customHeight="1" spans="1:46">
      <c r="A103" s="653"/>
      <c r="B103" s="653"/>
      <c r="C103" s="653"/>
      <c r="D103" s="653"/>
      <c r="E103" s="653"/>
      <c r="F103" s="653"/>
      <c r="G103" s="653"/>
      <c r="H103" s="653"/>
      <c r="I103" s="653"/>
      <c r="J103" s="653"/>
      <c r="K103" s="653"/>
      <c r="L103" s="653"/>
      <c r="M103" s="653"/>
      <c r="N103" s="653"/>
      <c r="O103" s="653"/>
      <c r="P103" s="653"/>
      <c r="Q103" s="653"/>
      <c r="R103" s="653"/>
      <c r="S103" s="653"/>
      <c r="T103" s="653"/>
      <c r="U103" s="653"/>
      <c r="V103" s="653"/>
      <c r="W103" s="653"/>
      <c r="X103" s="653"/>
      <c r="Y103" s="653"/>
      <c r="Z103" s="653"/>
      <c r="AA103" s="653"/>
      <c r="AB103" s="653"/>
      <c r="AC103" s="653"/>
      <c r="AD103" s="653"/>
      <c r="AE103" s="653"/>
      <c r="AF103" s="653"/>
      <c r="AG103" s="653"/>
      <c r="AH103" s="653"/>
      <c r="AI103" s="653"/>
      <c r="AJ103" s="653"/>
      <c r="AK103" s="653"/>
      <c r="AL103" s="653"/>
      <c r="AM103" s="653"/>
      <c r="AN103" s="653"/>
      <c r="AO103" s="653"/>
      <c r="AP103" s="653"/>
      <c r="AQ103" s="653"/>
      <c r="AR103" s="653"/>
      <c r="AS103" s="653"/>
      <c r="AT103" s="653"/>
    </row>
    <row r="104" ht="14.25" customHeight="1" spans="1:46">
      <c r="A104" s="653"/>
      <c r="B104" s="653"/>
      <c r="C104" s="653"/>
      <c r="D104" s="653"/>
      <c r="E104" s="653"/>
      <c r="F104" s="653"/>
      <c r="G104" s="653"/>
      <c r="H104" s="653"/>
      <c r="I104" s="653"/>
      <c r="J104" s="653"/>
      <c r="K104" s="653"/>
      <c r="L104" s="653"/>
      <c r="M104" s="653"/>
      <c r="N104" s="653"/>
      <c r="O104" s="653"/>
      <c r="P104" s="653"/>
      <c r="Q104" s="653"/>
      <c r="R104" s="653"/>
      <c r="S104" s="653"/>
      <c r="T104" s="653"/>
      <c r="U104" s="653"/>
      <c r="V104" s="653"/>
      <c r="W104" s="653"/>
      <c r="X104" s="653"/>
      <c r="Y104" s="653"/>
      <c r="Z104" s="653"/>
      <c r="AA104" s="653"/>
      <c r="AB104" s="653"/>
      <c r="AC104" s="653"/>
      <c r="AD104" s="653"/>
      <c r="AE104" s="653"/>
      <c r="AF104" s="653"/>
      <c r="AG104" s="653"/>
      <c r="AH104" s="653"/>
      <c r="AI104" s="653"/>
      <c r="AJ104" s="653"/>
      <c r="AK104" s="653"/>
      <c r="AL104" s="653"/>
      <c r="AM104" s="653"/>
      <c r="AN104" s="653"/>
      <c r="AO104" s="653"/>
      <c r="AP104" s="653"/>
      <c r="AQ104" s="653"/>
      <c r="AR104" s="653"/>
      <c r="AS104" s="653"/>
      <c r="AT104" s="653"/>
    </row>
    <row r="105" ht="14.25" customHeight="1" spans="1:46">
      <c r="A105" s="653"/>
      <c r="B105" s="653"/>
      <c r="C105" s="653"/>
      <c r="D105" s="653"/>
      <c r="E105" s="653"/>
      <c r="F105" s="653"/>
      <c r="G105" s="653"/>
      <c r="H105" s="653"/>
      <c r="I105" s="653"/>
      <c r="J105" s="653"/>
      <c r="K105" s="653"/>
      <c r="L105" s="653"/>
      <c r="M105" s="653"/>
      <c r="N105" s="653"/>
      <c r="O105" s="653"/>
      <c r="P105" s="653"/>
      <c r="Q105" s="653"/>
      <c r="R105" s="653"/>
      <c r="S105" s="653"/>
      <c r="T105" s="653"/>
      <c r="U105" s="653"/>
      <c r="V105" s="653"/>
      <c r="W105" s="653"/>
      <c r="X105" s="653"/>
      <c r="Y105" s="653"/>
      <c r="Z105" s="653"/>
      <c r="AA105" s="653"/>
      <c r="AB105" s="653"/>
      <c r="AC105" s="653"/>
      <c r="AD105" s="653"/>
      <c r="AE105" s="653"/>
      <c r="AF105" s="653"/>
      <c r="AG105" s="653"/>
      <c r="AH105" s="653"/>
      <c r="AI105" s="653"/>
      <c r="AJ105" s="653"/>
      <c r="AK105" s="653"/>
      <c r="AL105" s="653"/>
      <c r="AM105" s="653"/>
      <c r="AN105" s="653"/>
      <c r="AO105" s="653"/>
      <c r="AP105" s="653"/>
      <c r="AQ105" s="653"/>
      <c r="AR105" s="653"/>
      <c r="AS105" s="653"/>
      <c r="AT105" s="653"/>
    </row>
    <row r="106" ht="14.25" customHeight="1" spans="1:46">
      <c r="A106" s="653"/>
      <c r="B106" s="653"/>
      <c r="C106" s="653"/>
      <c r="D106" s="653"/>
      <c r="E106" s="653"/>
      <c r="F106" s="653"/>
      <c r="G106" s="653"/>
      <c r="H106" s="653"/>
      <c r="I106" s="653"/>
      <c r="J106" s="653"/>
      <c r="K106" s="653"/>
      <c r="L106" s="653"/>
      <c r="M106" s="653"/>
      <c r="N106" s="653"/>
      <c r="O106" s="653"/>
      <c r="P106" s="653"/>
      <c r="Q106" s="653"/>
      <c r="R106" s="653"/>
      <c r="S106" s="653"/>
      <c r="T106" s="653"/>
      <c r="U106" s="653"/>
      <c r="V106" s="653"/>
      <c r="W106" s="653"/>
      <c r="X106" s="653"/>
      <c r="Y106" s="653"/>
      <c r="Z106" s="653"/>
      <c r="AA106" s="653"/>
      <c r="AB106" s="653"/>
      <c r="AC106" s="653"/>
      <c r="AD106" s="653"/>
      <c r="AE106" s="653"/>
      <c r="AF106" s="653"/>
      <c r="AG106" s="653"/>
      <c r="AH106" s="653"/>
      <c r="AI106" s="653"/>
      <c r="AJ106" s="653"/>
      <c r="AK106" s="653"/>
      <c r="AL106" s="653"/>
      <c r="AM106" s="653"/>
      <c r="AN106" s="653"/>
      <c r="AO106" s="653"/>
      <c r="AP106" s="653"/>
      <c r="AQ106" s="653"/>
      <c r="AR106" s="653"/>
      <c r="AS106" s="653"/>
      <c r="AT106" s="653"/>
    </row>
    <row r="107" ht="14.25" customHeight="1" spans="1:46">
      <c r="A107" s="653"/>
      <c r="B107" s="653"/>
      <c r="C107" s="653"/>
      <c r="D107" s="653"/>
      <c r="E107" s="653"/>
      <c r="F107" s="653"/>
      <c r="G107" s="653"/>
      <c r="H107" s="653"/>
      <c r="I107" s="653"/>
      <c r="J107" s="653"/>
      <c r="K107" s="653"/>
      <c r="L107" s="653"/>
      <c r="M107" s="653"/>
      <c r="N107" s="653"/>
      <c r="O107" s="653"/>
      <c r="P107" s="653"/>
      <c r="Q107" s="653"/>
      <c r="R107" s="653"/>
      <c r="S107" s="653"/>
      <c r="T107" s="653"/>
      <c r="U107" s="653"/>
      <c r="V107" s="653"/>
      <c r="W107" s="653"/>
      <c r="X107" s="653"/>
      <c r="Y107" s="653"/>
      <c r="Z107" s="653"/>
      <c r="AA107" s="653"/>
      <c r="AB107" s="653"/>
      <c r="AC107" s="653"/>
      <c r="AD107" s="653"/>
      <c r="AE107" s="653"/>
      <c r="AF107" s="653"/>
      <c r="AG107" s="653"/>
      <c r="AH107" s="653"/>
      <c r="AI107" s="653"/>
      <c r="AJ107" s="653"/>
      <c r="AK107" s="653"/>
      <c r="AL107" s="653"/>
      <c r="AM107" s="653"/>
      <c r="AN107" s="653"/>
      <c r="AO107" s="653"/>
      <c r="AP107" s="653"/>
      <c r="AQ107" s="653"/>
      <c r="AR107" s="653"/>
      <c r="AS107" s="653"/>
      <c r="AT107" s="653"/>
    </row>
    <row r="108" ht="14.25" customHeight="1" spans="1:46">
      <c r="A108" s="653"/>
      <c r="B108" s="653"/>
      <c r="C108" s="653"/>
      <c r="D108" s="653"/>
      <c r="E108" s="653"/>
      <c r="F108" s="653"/>
      <c r="G108" s="653"/>
      <c r="H108" s="653"/>
      <c r="I108" s="653"/>
      <c r="J108" s="653"/>
      <c r="K108" s="653"/>
      <c r="L108" s="653"/>
      <c r="M108" s="653"/>
      <c r="N108" s="653"/>
      <c r="O108" s="653"/>
      <c r="P108" s="653"/>
      <c r="Q108" s="653"/>
      <c r="R108" s="653"/>
      <c r="S108" s="653"/>
      <c r="T108" s="653"/>
      <c r="U108" s="653"/>
      <c r="V108" s="653"/>
      <c r="W108" s="653"/>
      <c r="X108" s="653"/>
      <c r="Y108" s="653"/>
      <c r="Z108" s="653"/>
      <c r="AA108" s="653"/>
      <c r="AB108" s="653"/>
      <c r="AC108" s="653"/>
      <c r="AD108" s="653"/>
      <c r="AE108" s="653"/>
      <c r="AF108" s="653"/>
      <c r="AG108" s="653"/>
      <c r="AH108" s="653"/>
      <c r="AI108" s="653"/>
      <c r="AJ108" s="653"/>
      <c r="AK108" s="653"/>
      <c r="AL108" s="653"/>
      <c r="AM108" s="653"/>
      <c r="AN108" s="653"/>
      <c r="AO108" s="653"/>
      <c r="AP108" s="653"/>
      <c r="AQ108" s="653"/>
      <c r="AR108" s="653"/>
      <c r="AS108" s="653"/>
      <c r="AT108" s="653"/>
    </row>
    <row r="109" ht="14.25" customHeight="1" spans="1:46">
      <c r="A109" s="653"/>
      <c r="B109" s="653"/>
      <c r="C109" s="653"/>
      <c r="D109" s="653"/>
      <c r="E109" s="653"/>
      <c r="F109" s="653"/>
      <c r="G109" s="653"/>
      <c r="H109" s="653"/>
      <c r="I109" s="653"/>
      <c r="J109" s="653"/>
      <c r="K109" s="653"/>
      <c r="L109" s="653"/>
      <c r="M109" s="653"/>
      <c r="N109" s="653"/>
      <c r="O109" s="653"/>
      <c r="P109" s="653"/>
      <c r="Q109" s="653"/>
      <c r="R109" s="653"/>
      <c r="S109" s="653"/>
      <c r="T109" s="653"/>
      <c r="U109" s="653"/>
      <c r="V109" s="653"/>
      <c r="W109" s="653"/>
      <c r="X109" s="653"/>
      <c r="Y109" s="653"/>
      <c r="Z109" s="653"/>
      <c r="AA109" s="653"/>
      <c r="AB109" s="653"/>
      <c r="AC109" s="653"/>
      <c r="AD109" s="653"/>
      <c r="AE109" s="653"/>
      <c r="AF109" s="653"/>
      <c r="AG109" s="653"/>
      <c r="AH109" s="653"/>
      <c r="AI109" s="653"/>
      <c r="AJ109" s="653"/>
      <c r="AK109" s="653"/>
      <c r="AL109" s="653"/>
      <c r="AM109" s="653"/>
      <c r="AN109" s="653"/>
      <c r="AO109" s="653"/>
      <c r="AP109" s="653"/>
      <c r="AQ109" s="653"/>
      <c r="AR109" s="653"/>
      <c r="AS109" s="653"/>
      <c r="AT109" s="653"/>
    </row>
    <row r="110" ht="14.25" customHeight="1" spans="1:46">
      <c r="A110" s="653"/>
      <c r="B110" s="653"/>
      <c r="C110" s="653"/>
      <c r="D110" s="653"/>
      <c r="E110" s="653"/>
      <c r="F110" s="653"/>
      <c r="G110" s="653"/>
      <c r="H110" s="653"/>
      <c r="I110" s="653"/>
      <c r="J110" s="653"/>
      <c r="K110" s="653"/>
      <c r="L110" s="653"/>
      <c r="M110" s="653"/>
      <c r="N110" s="653"/>
      <c r="O110" s="653"/>
      <c r="P110" s="653"/>
      <c r="Q110" s="653"/>
      <c r="R110" s="653"/>
      <c r="S110" s="653"/>
      <c r="T110" s="653"/>
      <c r="U110" s="653"/>
      <c r="V110" s="653"/>
      <c r="W110" s="653"/>
      <c r="X110" s="653"/>
      <c r="Y110" s="653"/>
      <c r="Z110" s="653"/>
      <c r="AA110" s="653"/>
      <c r="AB110" s="653"/>
      <c r="AC110" s="653"/>
      <c r="AD110" s="653"/>
      <c r="AE110" s="653"/>
      <c r="AF110" s="653"/>
      <c r="AG110" s="653"/>
      <c r="AH110" s="653"/>
      <c r="AI110" s="653"/>
      <c r="AJ110" s="653"/>
      <c r="AK110" s="653"/>
      <c r="AL110" s="653"/>
      <c r="AM110" s="653"/>
      <c r="AN110" s="653"/>
      <c r="AO110" s="653"/>
      <c r="AP110" s="653"/>
      <c r="AQ110" s="653"/>
      <c r="AR110" s="653"/>
      <c r="AS110" s="653"/>
      <c r="AT110" s="653"/>
    </row>
    <row r="111" ht="14.25" customHeight="1" spans="1:46">
      <c r="A111" s="653"/>
      <c r="B111" s="653"/>
      <c r="C111" s="653"/>
      <c r="D111" s="653"/>
      <c r="E111" s="653"/>
      <c r="F111" s="653"/>
      <c r="G111" s="653"/>
      <c r="H111" s="653"/>
      <c r="I111" s="653"/>
      <c r="J111" s="653"/>
      <c r="K111" s="653"/>
      <c r="L111" s="653"/>
      <c r="M111" s="653"/>
      <c r="N111" s="653"/>
      <c r="O111" s="653"/>
      <c r="P111" s="653"/>
      <c r="Q111" s="653"/>
      <c r="R111" s="653"/>
      <c r="S111" s="653"/>
      <c r="T111" s="653"/>
      <c r="U111" s="653"/>
      <c r="V111" s="653"/>
      <c r="W111" s="653"/>
      <c r="X111" s="653"/>
      <c r="Y111" s="653"/>
      <c r="Z111" s="653"/>
      <c r="AA111" s="653"/>
      <c r="AB111" s="653"/>
      <c r="AC111" s="653"/>
      <c r="AD111" s="653"/>
      <c r="AE111" s="653"/>
      <c r="AF111" s="653"/>
      <c r="AG111" s="653"/>
      <c r="AH111" s="653"/>
      <c r="AI111" s="653"/>
      <c r="AJ111" s="653"/>
      <c r="AK111" s="653"/>
      <c r="AL111" s="653"/>
      <c r="AM111" s="653"/>
      <c r="AN111" s="653"/>
      <c r="AO111" s="653"/>
      <c r="AP111" s="653"/>
      <c r="AQ111" s="653"/>
      <c r="AR111" s="653"/>
      <c r="AS111" s="653"/>
      <c r="AT111" s="653"/>
    </row>
    <row r="112" ht="14.25" customHeight="1" spans="1:46">
      <c r="A112" s="653"/>
      <c r="B112" s="653"/>
      <c r="C112" s="653"/>
      <c r="D112" s="653"/>
      <c r="E112" s="653"/>
      <c r="F112" s="653"/>
      <c r="G112" s="653"/>
      <c r="H112" s="653"/>
      <c r="I112" s="653"/>
      <c r="J112" s="653"/>
      <c r="K112" s="653"/>
      <c r="L112" s="653"/>
      <c r="M112" s="653"/>
      <c r="N112" s="653"/>
      <c r="O112" s="653"/>
      <c r="P112" s="653"/>
      <c r="Q112" s="653"/>
      <c r="R112" s="653"/>
      <c r="S112" s="653"/>
      <c r="T112" s="653"/>
      <c r="U112" s="653"/>
      <c r="V112" s="653"/>
      <c r="W112" s="653"/>
      <c r="X112" s="653"/>
      <c r="Y112" s="653"/>
      <c r="Z112" s="653"/>
      <c r="AA112" s="653"/>
      <c r="AB112" s="653"/>
      <c r="AC112" s="653"/>
      <c r="AD112" s="653"/>
      <c r="AE112" s="653"/>
      <c r="AF112" s="653"/>
      <c r="AG112" s="653"/>
      <c r="AH112" s="653"/>
      <c r="AI112" s="653"/>
      <c r="AJ112" s="653"/>
      <c r="AK112" s="653"/>
      <c r="AL112" s="653"/>
      <c r="AM112" s="653"/>
      <c r="AN112" s="653"/>
      <c r="AO112" s="653"/>
      <c r="AP112" s="653"/>
      <c r="AQ112" s="653"/>
      <c r="AR112" s="653"/>
      <c r="AS112" s="653"/>
      <c r="AT112" s="653"/>
    </row>
    <row r="113" ht="14.25" customHeight="1" spans="1:46">
      <c r="A113" s="653"/>
      <c r="B113" s="653"/>
      <c r="C113" s="653"/>
      <c r="D113" s="653"/>
      <c r="E113" s="653"/>
      <c r="F113" s="653"/>
      <c r="G113" s="653"/>
      <c r="H113" s="653"/>
      <c r="I113" s="653"/>
      <c r="J113" s="653"/>
      <c r="K113" s="653"/>
      <c r="L113" s="653"/>
      <c r="M113" s="653"/>
      <c r="N113" s="653"/>
      <c r="O113" s="653"/>
      <c r="P113" s="653"/>
      <c r="Q113" s="653"/>
      <c r="R113" s="653"/>
      <c r="S113" s="653"/>
      <c r="T113" s="653"/>
      <c r="U113" s="653"/>
      <c r="V113" s="653"/>
      <c r="W113" s="653"/>
      <c r="X113" s="653"/>
      <c r="Y113" s="653"/>
      <c r="Z113" s="653"/>
      <c r="AA113" s="653"/>
      <c r="AB113" s="653"/>
      <c r="AC113" s="653"/>
      <c r="AD113" s="653"/>
      <c r="AE113" s="653"/>
      <c r="AF113" s="653"/>
      <c r="AG113" s="653"/>
      <c r="AH113" s="653"/>
      <c r="AI113" s="653"/>
      <c r="AJ113" s="653"/>
      <c r="AK113" s="653"/>
      <c r="AL113" s="653"/>
      <c r="AM113" s="653"/>
      <c r="AN113" s="653"/>
      <c r="AO113" s="653"/>
      <c r="AP113" s="653"/>
      <c r="AQ113" s="653"/>
      <c r="AR113" s="653"/>
      <c r="AS113" s="653"/>
      <c r="AT113" s="653"/>
    </row>
    <row r="114" ht="14.25" customHeight="1" spans="1:46">
      <c r="A114" s="653"/>
      <c r="B114" s="653"/>
      <c r="C114" s="653"/>
      <c r="D114" s="653"/>
      <c r="E114" s="653"/>
      <c r="F114" s="653"/>
      <c r="G114" s="653"/>
      <c r="H114" s="653"/>
      <c r="I114" s="653"/>
      <c r="J114" s="653"/>
      <c r="K114" s="653"/>
      <c r="L114" s="653"/>
      <c r="M114" s="653"/>
      <c r="N114" s="653"/>
      <c r="O114" s="653"/>
      <c r="P114" s="653"/>
      <c r="Q114" s="653"/>
      <c r="R114" s="653"/>
      <c r="S114" s="653"/>
      <c r="T114" s="653"/>
      <c r="U114" s="653"/>
      <c r="V114" s="653"/>
      <c r="W114" s="653"/>
      <c r="X114" s="653"/>
      <c r="Y114" s="653"/>
      <c r="Z114" s="653"/>
      <c r="AA114" s="653"/>
      <c r="AB114" s="653"/>
      <c r="AC114" s="653"/>
      <c r="AD114" s="653"/>
      <c r="AE114" s="653"/>
      <c r="AF114" s="653"/>
      <c r="AG114" s="653"/>
      <c r="AH114" s="653"/>
      <c r="AI114" s="653"/>
      <c r="AJ114" s="653"/>
      <c r="AK114" s="653"/>
      <c r="AL114" s="653"/>
      <c r="AM114" s="653"/>
      <c r="AN114" s="653"/>
      <c r="AO114" s="653"/>
      <c r="AP114" s="653"/>
      <c r="AQ114" s="653"/>
      <c r="AR114" s="653"/>
      <c r="AS114" s="653"/>
      <c r="AT114" s="653"/>
    </row>
    <row r="115" ht="14.25" customHeight="1" spans="1:46">
      <c r="A115" s="653"/>
      <c r="B115" s="653"/>
      <c r="C115" s="653"/>
      <c r="D115" s="653"/>
      <c r="E115" s="653"/>
      <c r="F115" s="653"/>
      <c r="G115" s="653"/>
      <c r="H115" s="653"/>
      <c r="I115" s="653"/>
      <c r="J115" s="653"/>
      <c r="K115" s="653"/>
      <c r="L115" s="653"/>
      <c r="M115" s="653"/>
      <c r="N115" s="653"/>
      <c r="O115" s="653"/>
      <c r="P115" s="653"/>
      <c r="Q115" s="653"/>
      <c r="R115" s="653"/>
      <c r="S115" s="653"/>
      <c r="T115" s="653"/>
      <c r="U115" s="653"/>
      <c r="V115" s="653"/>
      <c r="W115" s="653"/>
      <c r="X115" s="653"/>
      <c r="Y115" s="653"/>
      <c r="Z115" s="653"/>
      <c r="AA115" s="653"/>
      <c r="AB115" s="653"/>
      <c r="AC115" s="653"/>
      <c r="AD115" s="653"/>
      <c r="AE115" s="653"/>
      <c r="AF115" s="653"/>
      <c r="AG115" s="653"/>
      <c r="AH115" s="653"/>
      <c r="AI115" s="653"/>
      <c r="AJ115" s="653"/>
      <c r="AK115" s="653"/>
      <c r="AL115" s="653"/>
      <c r="AM115" s="653"/>
      <c r="AN115" s="653"/>
      <c r="AO115" s="653"/>
      <c r="AP115" s="653"/>
      <c r="AQ115" s="653"/>
      <c r="AR115" s="653"/>
      <c r="AS115" s="653"/>
      <c r="AT115" s="653"/>
    </row>
    <row r="116" ht="14.25" customHeight="1" spans="1:46">
      <c r="A116" s="653"/>
      <c r="B116" s="653"/>
      <c r="C116" s="653"/>
      <c r="D116" s="653"/>
      <c r="E116" s="653"/>
      <c r="F116" s="653"/>
      <c r="G116" s="653"/>
      <c r="H116" s="653"/>
      <c r="I116" s="653"/>
      <c r="J116" s="653"/>
      <c r="K116" s="653"/>
      <c r="L116" s="653"/>
      <c r="M116" s="653"/>
      <c r="N116" s="653"/>
      <c r="O116" s="653"/>
      <c r="P116" s="653"/>
      <c r="Q116" s="653"/>
      <c r="R116" s="653"/>
      <c r="S116" s="653"/>
      <c r="T116" s="653"/>
      <c r="U116" s="653"/>
      <c r="V116" s="653"/>
      <c r="W116" s="653"/>
      <c r="X116" s="653"/>
      <c r="Y116" s="653"/>
      <c r="Z116" s="653"/>
      <c r="AA116" s="653"/>
      <c r="AB116" s="653"/>
      <c r="AC116" s="653"/>
      <c r="AD116" s="653"/>
      <c r="AE116" s="653"/>
      <c r="AF116" s="653"/>
      <c r="AG116" s="653"/>
      <c r="AH116" s="653"/>
      <c r="AI116" s="653"/>
      <c r="AJ116" s="653"/>
      <c r="AK116" s="653"/>
      <c r="AL116" s="653"/>
      <c r="AM116" s="653"/>
      <c r="AN116" s="653"/>
      <c r="AO116" s="653"/>
      <c r="AP116" s="653"/>
      <c r="AQ116" s="653"/>
      <c r="AR116" s="653"/>
      <c r="AS116" s="653"/>
      <c r="AT116" s="653"/>
    </row>
    <row r="117" ht="14.25" customHeight="1" spans="1:46">
      <c r="A117" s="653"/>
      <c r="B117" s="653"/>
      <c r="C117" s="653"/>
      <c r="D117" s="653"/>
      <c r="E117" s="653"/>
      <c r="F117" s="653"/>
      <c r="G117" s="653"/>
      <c r="H117" s="653"/>
      <c r="I117" s="653"/>
      <c r="J117" s="653"/>
      <c r="K117" s="653"/>
      <c r="L117" s="653"/>
      <c r="M117" s="653"/>
      <c r="N117" s="653"/>
      <c r="O117" s="653"/>
      <c r="P117" s="653"/>
      <c r="Q117" s="653"/>
      <c r="R117" s="653"/>
      <c r="S117" s="653"/>
      <c r="T117" s="653"/>
      <c r="U117" s="653"/>
      <c r="V117" s="653"/>
      <c r="W117" s="653"/>
      <c r="X117" s="653"/>
      <c r="Y117" s="653"/>
      <c r="Z117" s="653"/>
      <c r="AA117" s="653"/>
      <c r="AB117" s="653"/>
      <c r="AC117" s="653"/>
      <c r="AD117" s="653"/>
      <c r="AE117" s="653"/>
      <c r="AF117" s="653"/>
      <c r="AG117" s="653"/>
      <c r="AH117" s="653"/>
      <c r="AI117" s="653"/>
      <c r="AJ117" s="653"/>
      <c r="AK117" s="653"/>
      <c r="AL117" s="653"/>
      <c r="AM117" s="653"/>
      <c r="AN117" s="653"/>
      <c r="AO117" s="653"/>
      <c r="AP117" s="653"/>
      <c r="AQ117" s="653"/>
      <c r="AR117" s="653"/>
      <c r="AS117" s="653"/>
      <c r="AT117" s="653"/>
    </row>
    <row r="118" ht="14.25" customHeight="1" spans="1:46">
      <c r="A118" s="653"/>
      <c r="B118" s="653"/>
      <c r="C118" s="653"/>
      <c r="D118" s="653"/>
      <c r="E118" s="653"/>
      <c r="F118" s="653"/>
      <c r="G118" s="653"/>
      <c r="H118" s="653"/>
      <c r="I118" s="653"/>
      <c r="J118" s="653"/>
      <c r="K118" s="653"/>
      <c r="L118" s="653"/>
      <c r="M118" s="653"/>
      <c r="N118" s="653"/>
      <c r="O118" s="653"/>
      <c r="P118" s="653"/>
      <c r="Q118" s="653"/>
      <c r="R118" s="653"/>
      <c r="S118" s="653"/>
      <c r="T118" s="653"/>
      <c r="U118" s="653"/>
      <c r="V118" s="653"/>
      <c r="W118" s="653"/>
      <c r="X118" s="653"/>
      <c r="Y118" s="653"/>
      <c r="Z118" s="653"/>
      <c r="AA118" s="653"/>
      <c r="AB118" s="653"/>
      <c r="AC118" s="653"/>
      <c r="AD118" s="653"/>
      <c r="AE118" s="653"/>
      <c r="AF118" s="653"/>
      <c r="AG118" s="653"/>
      <c r="AH118" s="653"/>
      <c r="AI118" s="653"/>
      <c r="AJ118" s="653"/>
      <c r="AK118" s="653"/>
      <c r="AL118" s="653"/>
      <c r="AM118" s="653"/>
      <c r="AN118" s="653"/>
      <c r="AO118" s="653"/>
      <c r="AP118" s="653"/>
      <c r="AQ118" s="653"/>
      <c r="AR118" s="653"/>
      <c r="AS118" s="653"/>
      <c r="AT118" s="653"/>
    </row>
    <row r="119" ht="14.25" customHeight="1" spans="1:46">
      <c r="A119" s="653"/>
      <c r="B119" s="653"/>
      <c r="C119" s="653"/>
      <c r="D119" s="653"/>
      <c r="E119" s="653"/>
      <c r="F119" s="653"/>
      <c r="G119" s="653"/>
      <c r="H119" s="653"/>
      <c r="I119" s="653"/>
      <c r="J119" s="653"/>
      <c r="K119" s="653"/>
      <c r="L119" s="653"/>
      <c r="M119" s="653"/>
      <c r="N119" s="653"/>
      <c r="O119" s="653"/>
      <c r="P119" s="653"/>
      <c r="Q119" s="653"/>
      <c r="R119" s="653"/>
      <c r="S119" s="653"/>
      <c r="T119" s="653"/>
      <c r="U119" s="653"/>
      <c r="V119" s="653"/>
      <c r="W119" s="653"/>
      <c r="X119" s="653"/>
      <c r="Y119" s="653"/>
      <c r="Z119" s="653"/>
      <c r="AA119" s="653"/>
      <c r="AB119" s="653"/>
      <c r="AC119" s="653"/>
      <c r="AD119" s="653"/>
      <c r="AE119" s="653"/>
      <c r="AF119" s="653"/>
      <c r="AG119" s="653"/>
      <c r="AH119" s="653"/>
      <c r="AI119" s="653"/>
      <c r="AJ119" s="653"/>
      <c r="AK119" s="653"/>
      <c r="AL119" s="653"/>
      <c r="AM119" s="653"/>
      <c r="AN119" s="653"/>
      <c r="AO119" s="653"/>
      <c r="AP119" s="653"/>
      <c r="AQ119" s="653"/>
      <c r="AR119" s="653"/>
      <c r="AS119" s="653"/>
      <c r="AT119" s="653"/>
    </row>
    <row r="120" ht="14.25" customHeight="1" spans="1:46">
      <c r="A120" s="653"/>
      <c r="B120" s="653"/>
      <c r="C120" s="653"/>
      <c r="D120" s="653"/>
      <c r="E120" s="653"/>
      <c r="F120" s="653"/>
      <c r="G120" s="653"/>
      <c r="H120" s="653"/>
      <c r="I120" s="653"/>
      <c r="J120" s="653"/>
      <c r="K120" s="653"/>
      <c r="L120" s="653"/>
      <c r="M120" s="653"/>
      <c r="N120" s="653"/>
      <c r="O120" s="653"/>
      <c r="P120" s="653"/>
      <c r="Q120" s="653"/>
      <c r="R120" s="653"/>
      <c r="S120" s="653"/>
      <c r="T120" s="653"/>
      <c r="U120" s="653"/>
      <c r="V120" s="653"/>
      <c r="W120" s="653"/>
      <c r="X120" s="653"/>
      <c r="Y120" s="653"/>
      <c r="Z120" s="653"/>
      <c r="AA120" s="653"/>
      <c r="AB120" s="653"/>
      <c r="AC120" s="653"/>
      <c r="AD120" s="653"/>
      <c r="AE120" s="653"/>
      <c r="AF120" s="653"/>
      <c r="AG120" s="653"/>
      <c r="AH120" s="653"/>
      <c r="AI120" s="653"/>
      <c r="AJ120" s="653"/>
      <c r="AK120" s="653"/>
      <c r="AL120" s="653"/>
      <c r="AM120" s="653"/>
      <c r="AN120" s="653"/>
      <c r="AO120" s="653"/>
      <c r="AP120" s="653"/>
      <c r="AQ120" s="653"/>
      <c r="AR120" s="653"/>
      <c r="AS120" s="653"/>
      <c r="AT120" s="653"/>
    </row>
    <row r="121" ht="14.25" customHeight="1" spans="1:46">
      <c r="A121" s="653"/>
      <c r="B121" s="653"/>
      <c r="C121" s="653"/>
      <c r="D121" s="653"/>
      <c r="E121" s="653"/>
      <c r="F121" s="653"/>
      <c r="G121" s="653"/>
      <c r="H121" s="653"/>
      <c r="I121" s="653"/>
      <c r="J121" s="653"/>
      <c r="K121" s="653"/>
      <c r="L121" s="653"/>
      <c r="M121" s="653"/>
      <c r="N121" s="653"/>
      <c r="O121" s="653"/>
      <c r="P121" s="653"/>
      <c r="Q121" s="653"/>
      <c r="R121" s="653"/>
      <c r="S121" s="653"/>
      <c r="T121" s="653"/>
      <c r="U121" s="653"/>
      <c r="V121" s="653"/>
      <c r="W121" s="653"/>
      <c r="X121" s="653"/>
      <c r="Y121" s="653"/>
      <c r="Z121" s="653"/>
      <c r="AA121" s="653"/>
      <c r="AB121" s="653"/>
      <c r="AC121" s="653"/>
      <c r="AD121" s="653"/>
      <c r="AE121" s="653"/>
      <c r="AF121" s="653"/>
      <c r="AG121" s="653"/>
      <c r="AH121" s="653"/>
      <c r="AI121" s="653"/>
      <c r="AJ121" s="653"/>
      <c r="AK121" s="653"/>
      <c r="AL121" s="653"/>
      <c r="AM121" s="653"/>
      <c r="AN121" s="653"/>
      <c r="AO121" s="653"/>
      <c r="AP121" s="653"/>
      <c r="AQ121" s="653"/>
      <c r="AR121" s="653"/>
      <c r="AS121" s="653"/>
      <c r="AT121" s="653"/>
    </row>
    <row r="122" ht="14.25" customHeight="1" spans="1:46">
      <c r="A122" s="653"/>
      <c r="B122" s="653"/>
      <c r="C122" s="653"/>
      <c r="D122" s="653"/>
      <c r="E122" s="653"/>
      <c r="F122" s="653"/>
      <c r="G122" s="653"/>
      <c r="H122" s="653"/>
      <c r="I122" s="653"/>
      <c r="J122" s="653"/>
      <c r="K122" s="653"/>
      <c r="L122" s="653"/>
      <c r="M122" s="653"/>
      <c r="N122" s="653"/>
      <c r="O122" s="653"/>
      <c r="P122" s="653"/>
      <c r="Q122" s="653"/>
      <c r="R122" s="653"/>
      <c r="S122" s="653"/>
      <c r="T122" s="653"/>
      <c r="U122" s="653"/>
      <c r="V122" s="653"/>
      <c r="W122" s="653"/>
      <c r="X122" s="653"/>
      <c r="Y122" s="653"/>
      <c r="Z122" s="653"/>
      <c r="AA122" s="653"/>
      <c r="AB122" s="653"/>
      <c r="AC122" s="653"/>
      <c r="AD122" s="653"/>
      <c r="AE122" s="653"/>
      <c r="AF122" s="653"/>
      <c r="AG122" s="653"/>
      <c r="AH122" s="653"/>
      <c r="AI122" s="653"/>
      <c r="AJ122" s="653"/>
      <c r="AK122" s="653"/>
      <c r="AL122" s="653"/>
      <c r="AM122" s="653"/>
      <c r="AN122" s="653"/>
      <c r="AO122" s="653"/>
      <c r="AP122" s="653"/>
      <c r="AQ122" s="653"/>
      <c r="AR122" s="653"/>
      <c r="AS122" s="653"/>
      <c r="AT122" s="653"/>
    </row>
    <row r="123" ht="14.25" customHeight="1" spans="1:46">
      <c r="A123" s="653"/>
      <c r="B123" s="653"/>
      <c r="C123" s="653"/>
      <c r="D123" s="653"/>
      <c r="E123" s="653"/>
      <c r="F123" s="653"/>
      <c r="G123" s="653"/>
      <c r="H123" s="653"/>
      <c r="I123" s="653"/>
      <c r="J123" s="653"/>
      <c r="K123" s="653"/>
      <c r="L123" s="653"/>
      <c r="M123" s="653"/>
      <c r="N123" s="653"/>
      <c r="O123" s="653"/>
      <c r="P123" s="653"/>
      <c r="Q123" s="653"/>
      <c r="R123" s="653"/>
      <c r="S123" s="653"/>
      <c r="T123" s="653"/>
      <c r="U123" s="653"/>
      <c r="V123" s="653"/>
      <c r="W123" s="653"/>
      <c r="X123" s="653"/>
      <c r="Y123" s="653"/>
      <c r="Z123" s="653"/>
      <c r="AA123" s="653"/>
      <c r="AB123" s="653"/>
      <c r="AC123" s="653"/>
      <c r="AD123" s="653"/>
      <c r="AE123" s="653"/>
      <c r="AF123" s="653"/>
      <c r="AG123" s="653"/>
      <c r="AH123" s="653"/>
      <c r="AI123" s="653"/>
      <c r="AJ123" s="653"/>
      <c r="AK123" s="653"/>
      <c r="AL123" s="653"/>
      <c r="AM123" s="653"/>
      <c r="AN123" s="653"/>
      <c r="AO123" s="653"/>
      <c r="AP123" s="653"/>
      <c r="AQ123" s="653"/>
      <c r="AR123" s="653"/>
      <c r="AS123" s="653"/>
      <c r="AT123" s="653"/>
    </row>
    <row r="124" ht="14.25" customHeight="1" spans="1:46">
      <c r="A124" s="653"/>
      <c r="B124" s="653"/>
      <c r="C124" s="653"/>
      <c r="D124" s="653"/>
      <c r="E124" s="653"/>
      <c r="F124" s="653"/>
      <c r="G124" s="653"/>
      <c r="H124" s="653"/>
      <c r="I124" s="653"/>
      <c r="J124" s="653"/>
      <c r="K124" s="653"/>
      <c r="L124" s="653"/>
      <c r="M124" s="653"/>
      <c r="N124" s="653"/>
      <c r="O124" s="653"/>
      <c r="P124" s="653"/>
      <c r="Q124" s="653"/>
      <c r="R124" s="653"/>
      <c r="S124" s="653"/>
      <c r="T124" s="653"/>
      <c r="U124" s="653"/>
      <c r="V124" s="653"/>
      <c r="W124" s="653"/>
      <c r="X124" s="653"/>
      <c r="Y124" s="653"/>
      <c r="Z124" s="653"/>
      <c r="AA124" s="653"/>
      <c r="AB124" s="653"/>
      <c r="AC124" s="653"/>
      <c r="AD124" s="653"/>
      <c r="AE124" s="653"/>
      <c r="AF124" s="653"/>
      <c r="AG124" s="653"/>
      <c r="AH124" s="653"/>
      <c r="AI124" s="653"/>
      <c r="AJ124" s="653"/>
      <c r="AK124" s="653"/>
      <c r="AL124" s="653"/>
      <c r="AM124" s="653"/>
      <c r="AN124" s="653"/>
      <c r="AO124" s="653"/>
      <c r="AP124" s="653"/>
      <c r="AQ124" s="653"/>
      <c r="AR124" s="653"/>
      <c r="AS124" s="653"/>
      <c r="AT124" s="653"/>
    </row>
    <row r="125" ht="14.25" customHeight="1" spans="1:46">
      <c r="A125" s="653"/>
      <c r="B125" s="653"/>
      <c r="C125" s="653"/>
      <c r="D125" s="653"/>
      <c r="E125" s="653"/>
      <c r="F125" s="653"/>
      <c r="G125" s="653"/>
      <c r="H125" s="653"/>
      <c r="I125" s="653"/>
      <c r="J125" s="653"/>
      <c r="K125" s="653"/>
      <c r="L125" s="653"/>
      <c r="M125" s="653"/>
      <c r="N125" s="653"/>
      <c r="O125" s="653"/>
      <c r="P125" s="653"/>
      <c r="Q125" s="653"/>
      <c r="R125" s="653"/>
      <c r="S125" s="653"/>
      <c r="T125" s="653"/>
      <c r="U125" s="653"/>
      <c r="V125" s="653"/>
      <c r="W125" s="653"/>
      <c r="X125" s="653"/>
      <c r="Y125" s="653"/>
      <c r="Z125" s="653"/>
      <c r="AA125" s="653"/>
      <c r="AB125" s="653"/>
      <c r="AC125" s="653"/>
      <c r="AD125" s="653"/>
      <c r="AE125" s="653"/>
      <c r="AF125" s="653"/>
      <c r="AG125" s="653"/>
      <c r="AH125" s="653"/>
      <c r="AI125" s="653"/>
      <c r="AJ125" s="653"/>
      <c r="AK125" s="653"/>
      <c r="AL125" s="653"/>
      <c r="AM125" s="653"/>
      <c r="AN125" s="653"/>
      <c r="AO125" s="653"/>
      <c r="AP125" s="653"/>
      <c r="AQ125" s="653"/>
      <c r="AR125" s="653"/>
      <c r="AS125" s="653"/>
      <c r="AT125" s="653"/>
    </row>
    <row r="126" ht="14.25" customHeight="1" spans="1:46">
      <c r="A126" s="653"/>
      <c r="B126" s="653"/>
      <c r="C126" s="653"/>
      <c r="D126" s="653"/>
      <c r="E126" s="653"/>
      <c r="F126" s="653"/>
      <c r="G126" s="653"/>
      <c r="H126" s="653"/>
      <c r="I126" s="653"/>
      <c r="J126" s="653"/>
      <c r="K126" s="653"/>
      <c r="L126" s="653"/>
      <c r="M126" s="653"/>
      <c r="N126" s="653"/>
      <c r="O126" s="653"/>
      <c r="P126" s="653"/>
      <c r="Q126" s="653"/>
      <c r="R126" s="653"/>
      <c r="S126" s="653"/>
      <c r="T126" s="653"/>
      <c r="U126" s="653"/>
      <c r="V126" s="653"/>
      <c r="W126" s="653"/>
      <c r="X126" s="653"/>
      <c r="Y126" s="653"/>
      <c r="Z126" s="653"/>
      <c r="AA126" s="653"/>
      <c r="AB126" s="653"/>
      <c r="AC126" s="653"/>
      <c r="AD126" s="653"/>
      <c r="AE126" s="653"/>
      <c r="AF126" s="653"/>
      <c r="AG126" s="653"/>
      <c r="AH126" s="653"/>
      <c r="AI126" s="653"/>
      <c r="AJ126" s="653"/>
      <c r="AK126" s="653"/>
      <c r="AL126" s="653"/>
      <c r="AM126" s="653"/>
      <c r="AN126" s="653"/>
      <c r="AO126" s="653"/>
      <c r="AP126" s="653"/>
      <c r="AQ126" s="653"/>
      <c r="AR126" s="653"/>
      <c r="AS126" s="653"/>
      <c r="AT126" s="653"/>
    </row>
    <row r="127" ht="14.25" customHeight="1" spans="1:46">
      <c r="A127" s="653"/>
      <c r="B127" s="653"/>
      <c r="C127" s="653"/>
      <c r="D127" s="653"/>
      <c r="E127" s="653"/>
      <c r="F127" s="653"/>
      <c r="G127" s="653"/>
      <c r="H127" s="653"/>
      <c r="I127" s="653"/>
      <c r="J127" s="653"/>
      <c r="K127" s="653"/>
      <c r="L127" s="653"/>
      <c r="M127" s="653"/>
      <c r="N127" s="653"/>
      <c r="O127" s="653"/>
      <c r="P127" s="653"/>
      <c r="Q127" s="653"/>
      <c r="R127" s="653"/>
      <c r="S127" s="653"/>
      <c r="T127" s="653"/>
      <c r="U127" s="653"/>
      <c r="V127" s="653"/>
      <c r="W127" s="653"/>
      <c r="X127" s="653"/>
      <c r="Y127" s="653"/>
      <c r="Z127" s="653"/>
      <c r="AA127" s="653"/>
      <c r="AB127" s="653"/>
      <c r="AC127" s="653"/>
      <c r="AD127" s="653"/>
      <c r="AE127" s="653"/>
      <c r="AF127" s="653"/>
      <c r="AG127" s="653"/>
      <c r="AH127" s="653"/>
      <c r="AI127" s="653"/>
      <c r="AJ127" s="653"/>
      <c r="AK127" s="653"/>
      <c r="AL127" s="653"/>
      <c r="AM127" s="653"/>
      <c r="AN127" s="653"/>
      <c r="AO127" s="653"/>
      <c r="AP127" s="653"/>
      <c r="AQ127" s="653"/>
      <c r="AR127" s="653"/>
      <c r="AS127" s="653"/>
      <c r="AT127" s="653"/>
    </row>
    <row r="128" ht="14.25" customHeight="1" spans="1:46">
      <c r="A128" s="653"/>
      <c r="B128" s="653"/>
      <c r="C128" s="653"/>
      <c r="D128" s="653"/>
      <c r="E128" s="653"/>
      <c r="F128" s="653"/>
      <c r="G128" s="653"/>
      <c r="H128" s="653"/>
      <c r="I128" s="653"/>
      <c r="J128" s="653"/>
      <c r="K128" s="653"/>
      <c r="L128" s="653"/>
      <c r="M128" s="653"/>
      <c r="N128" s="653"/>
      <c r="O128" s="653"/>
      <c r="P128" s="653"/>
      <c r="Q128" s="653"/>
      <c r="R128" s="653"/>
      <c r="S128" s="653"/>
      <c r="T128" s="653"/>
      <c r="U128" s="653"/>
      <c r="V128" s="653"/>
      <c r="W128" s="653"/>
      <c r="X128" s="653"/>
      <c r="Y128" s="653"/>
      <c r="Z128" s="653"/>
      <c r="AA128" s="653"/>
      <c r="AB128" s="653"/>
      <c r="AC128" s="653"/>
      <c r="AD128" s="653"/>
      <c r="AE128" s="653"/>
      <c r="AF128" s="653"/>
      <c r="AG128" s="653"/>
      <c r="AH128" s="653"/>
      <c r="AI128" s="653"/>
      <c r="AJ128" s="653"/>
      <c r="AK128" s="653"/>
      <c r="AL128" s="653"/>
      <c r="AM128" s="653"/>
      <c r="AN128" s="653"/>
      <c r="AO128" s="653"/>
      <c r="AP128" s="653"/>
      <c r="AQ128" s="653"/>
      <c r="AR128" s="653"/>
      <c r="AS128" s="653"/>
      <c r="AT128" s="653"/>
    </row>
    <row r="129" ht="14.25" customHeight="1" spans="1:46">
      <c r="A129" s="653"/>
      <c r="B129" s="653"/>
      <c r="C129" s="653"/>
      <c r="D129" s="653"/>
      <c r="E129" s="653"/>
      <c r="F129" s="653"/>
      <c r="G129" s="653"/>
      <c r="H129" s="653"/>
      <c r="I129" s="653"/>
      <c r="J129" s="653"/>
      <c r="K129" s="653"/>
      <c r="L129" s="653"/>
      <c r="M129" s="653"/>
      <c r="N129" s="653"/>
      <c r="O129" s="653"/>
      <c r="P129" s="653"/>
      <c r="Q129" s="653"/>
      <c r="R129" s="653"/>
      <c r="S129" s="653"/>
      <c r="T129" s="653"/>
      <c r="U129" s="653"/>
      <c r="V129" s="653"/>
      <c r="W129" s="653"/>
      <c r="X129" s="653"/>
      <c r="Y129" s="653"/>
      <c r="Z129" s="653"/>
      <c r="AA129" s="653"/>
      <c r="AB129" s="653"/>
      <c r="AC129" s="653"/>
      <c r="AD129" s="653"/>
      <c r="AE129" s="653"/>
      <c r="AF129" s="653"/>
      <c r="AG129" s="653"/>
      <c r="AH129" s="653"/>
      <c r="AI129" s="653"/>
      <c r="AJ129" s="653"/>
      <c r="AK129" s="653"/>
      <c r="AL129" s="653"/>
      <c r="AM129" s="653"/>
      <c r="AN129" s="653"/>
      <c r="AO129" s="653"/>
      <c r="AP129" s="653"/>
      <c r="AQ129" s="653"/>
      <c r="AR129" s="653"/>
      <c r="AS129" s="653"/>
      <c r="AT129" s="653"/>
    </row>
    <row r="130" ht="14.25" customHeight="1" spans="1:46">
      <c r="A130" s="653"/>
      <c r="B130" s="653"/>
      <c r="C130" s="653"/>
      <c r="D130" s="653"/>
      <c r="E130" s="653"/>
      <c r="F130" s="653"/>
      <c r="G130" s="653"/>
      <c r="H130" s="653"/>
      <c r="I130" s="653"/>
      <c r="J130" s="653"/>
      <c r="K130" s="653"/>
      <c r="L130" s="653"/>
      <c r="M130" s="653"/>
      <c r="N130" s="653"/>
      <c r="O130" s="653"/>
      <c r="P130" s="653"/>
      <c r="Q130" s="653"/>
      <c r="R130" s="653"/>
      <c r="S130" s="653"/>
      <c r="T130" s="653"/>
      <c r="U130" s="653"/>
      <c r="V130" s="653"/>
      <c r="W130" s="653"/>
      <c r="X130" s="653"/>
      <c r="Y130" s="653"/>
      <c r="Z130" s="653"/>
      <c r="AA130" s="653"/>
      <c r="AB130" s="653"/>
      <c r="AC130" s="653"/>
      <c r="AD130" s="653"/>
      <c r="AE130" s="653"/>
      <c r="AF130" s="653"/>
      <c r="AG130" s="653"/>
      <c r="AH130" s="653"/>
      <c r="AI130" s="653"/>
      <c r="AJ130" s="653"/>
      <c r="AK130" s="653"/>
      <c r="AL130" s="653"/>
      <c r="AM130" s="653"/>
      <c r="AN130" s="653"/>
      <c r="AO130" s="653"/>
      <c r="AP130" s="653"/>
      <c r="AQ130" s="653"/>
      <c r="AR130" s="653"/>
      <c r="AS130" s="653"/>
      <c r="AT130" s="653"/>
    </row>
    <row r="131" ht="14.25" customHeight="1" spans="1:46">
      <c r="A131" s="653"/>
      <c r="B131" s="653"/>
      <c r="C131" s="653"/>
      <c r="D131" s="653"/>
      <c r="E131" s="653"/>
      <c r="F131" s="653"/>
      <c r="G131" s="653"/>
      <c r="H131" s="653"/>
      <c r="I131" s="653"/>
      <c r="J131" s="653"/>
      <c r="K131" s="653"/>
      <c r="L131" s="653"/>
      <c r="M131" s="653"/>
      <c r="N131" s="653"/>
      <c r="O131" s="653"/>
      <c r="P131" s="653"/>
      <c r="Q131" s="653"/>
      <c r="R131" s="653"/>
      <c r="S131" s="653"/>
      <c r="T131" s="653"/>
      <c r="U131" s="653"/>
      <c r="V131" s="653"/>
      <c r="W131" s="653"/>
      <c r="X131" s="653"/>
      <c r="Y131" s="653"/>
      <c r="Z131" s="653"/>
      <c r="AA131" s="653"/>
      <c r="AB131" s="653"/>
      <c r="AC131" s="653"/>
      <c r="AD131" s="653"/>
      <c r="AE131" s="653"/>
      <c r="AF131" s="653"/>
      <c r="AG131" s="653"/>
      <c r="AH131" s="653"/>
      <c r="AI131" s="653"/>
      <c r="AJ131" s="653"/>
      <c r="AK131" s="653"/>
      <c r="AL131" s="653"/>
      <c r="AM131" s="653"/>
      <c r="AN131" s="653"/>
      <c r="AO131" s="653"/>
      <c r="AP131" s="653"/>
      <c r="AQ131" s="653"/>
      <c r="AR131" s="653"/>
      <c r="AS131" s="653"/>
      <c r="AT131" s="653"/>
    </row>
    <row r="132" ht="14.25" customHeight="1" spans="1:46">
      <c r="A132" s="653"/>
      <c r="B132" s="653"/>
      <c r="C132" s="653"/>
      <c r="D132" s="653"/>
      <c r="E132" s="653"/>
      <c r="F132" s="653"/>
      <c r="G132" s="653"/>
      <c r="H132" s="653"/>
      <c r="I132" s="653"/>
      <c r="J132" s="653"/>
      <c r="K132" s="653"/>
      <c r="L132" s="653"/>
      <c r="M132" s="653"/>
      <c r="N132" s="653"/>
      <c r="O132" s="653"/>
      <c r="P132" s="653"/>
      <c r="Q132" s="653"/>
      <c r="R132" s="653"/>
      <c r="S132" s="653"/>
      <c r="T132" s="653"/>
      <c r="U132" s="653"/>
      <c r="V132" s="653"/>
      <c r="W132" s="653"/>
      <c r="X132" s="653"/>
      <c r="Y132" s="653"/>
      <c r="Z132" s="653"/>
      <c r="AA132" s="653"/>
      <c r="AB132" s="653"/>
      <c r="AC132" s="653"/>
      <c r="AD132" s="653"/>
      <c r="AE132" s="653"/>
      <c r="AF132" s="653"/>
      <c r="AG132" s="653"/>
      <c r="AH132" s="653"/>
      <c r="AI132" s="653"/>
      <c r="AJ132" s="653"/>
      <c r="AK132" s="653"/>
      <c r="AL132" s="653"/>
      <c r="AM132" s="653"/>
      <c r="AN132" s="653"/>
      <c r="AO132" s="653"/>
      <c r="AP132" s="653"/>
      <c r="AQ132" s="653"/>
      <c r="AR132" s="653"/>
      <c r="AS132" s="653"/>
      <c r="AT132" s="653"/>
    </row>
    <row r="133" ht="14.25" customHeight="1" spans="1:46">
      <c r="A133" s="653"/>
      <c r="B133" s="653"/>
      <c r="C133" s="653"/>
      <c r="D133" s="653"/>
      <c r="E133" s="653"/>
      <c r="F133" s="653"/>
      <c r="G133" s="653"/>
      <c r="H133" s="653"/>
      <c r="I133" s="653"/>
      <c r="J133" s="653"/>
      <c r="K133" s="653"/>
      <c r="L133" s="653"/>
      <c r="M133" s="653"/>
      <c r="N133" s="653"/>
      <c r="O133" s="653"/>
      <c r="P133" s="653"/>
      <c r="Q133" s="653"/>
      <c r="R133" s="653"/>
      <c r="S133" s="653"/>
      <c r="T133" s="653"/>
      <c r="U133" s="653"/>
      <c r="V133" s="653"/>
      <c r="W133" s="653"/>
      <c r="X133" s="653"/>
      <c r="Y133" s="653"/>
      <c r="Z133" s="653"/>
      <c r="AA133" s="653"/>
      <c r="AB133" s="653"/>
      <c r="AC133" s="653"/>
      <c r="AD133" s="653"/>
      <c r="AE133" s="653"/>
      <c r="AF133" s="653"/>
      <c r="AG133" s="653"/>
      <c r="AH133" s="653"/>
      <c r="AI133" s="653"/>
      <c r="AJ133" s="653"/>
      <c r="AK133" s="653"/>
      <c r="AL133" s="653"/>
      <c r="AM133" s="653"/>
      <c r="AN133" s="653"/>
      <c r="AO133" s="653"/>
      <c r="AP133" s="653"/>
      <c r="AQ133" s="653"/>
      <c r="AR133" s="653"/>
      <c r="AS133" s="653"/>
      <c r="AT133" s="653"/>
    </row>
    <row r="134" ht="14.25" customHeight="1" spans="1:46">
      <c r="A134" s="653"/>
      <c r="B134" s="653"/>
      <c r="C134" s="653"/>
      <c r="D134" s="653"/>
      <c r="E134" s="653"/>
      <c r="F134" s="653"/>
      <c r="G134" s="653"/>
      <c r="H134" s="653"/>
      <c r="I134" s="653"/>
      <c r="J134" s="653"/>
      <c r="K134" s="653"/>
      <c r="L134" s="653"/>
      <c r="M134" s="653"/>
      <c r="N134" s="653"/>
      <c r="O134" s="653"/>
      <c r="P134" s="653"/>
      <c r="Q134" s="653"/>
      <c r="R134" s="653"/>
      <c r="S134" s="653"/>
      <c r="T134" s="653"/>
      <c r="U134" s="653"/>
      <c r="V134" s="653"/>
      <c r="W134" s="653"/>
      <c r="X134" s="653"/>
      <c r="Y134" s="653"/>
      <c r="Z134" s="653"/>
      <c r="AA134" s="653"/>
      <c r="AB134" s="653"/>
      <c r="AC134" s="653"/>
      <c r="AD134" s="653"/>
      <c r="AE134" s="653"/>
      <c r="AF134" s="653"/>
      <c r="AG134" s="653"/>
      <c r="AH134" s="653"/>
      <c r="AI134" s="653"/>
      <c r="AJ134" s="653"/>
      <c r="AK134" s="653"/>
      <c r="AL134" s="653"/>
      <c r="AM134" s="653"/>
      <c r="AN134" s="653"/>
      <c r="AO134" s="653"/>
      <c r="AP134" s="653"/>
      <c r="AQ134" s="653"/>
      <c r="AR134" s="653"/>
      <c r="AS134" s="653"/>
      <c r="AT134" s="653"/>
    </row>
    <row r="135" ht="14.25" customHeight="1" spans="1:46">
      <c r="A135" s="653"/>
      <c r="B135" s="653"/>
      <c r="C135" s="653"/>
      <c r="D135" s="653"/>
      <c r="E135" s="653"/>
      <c r="F135" s="653"/>
      <c r="G135" s="653"/>
      <c r="H135" s="653"/>
      <c r="I135" s="653"/>
      <c r="J135" s="653"/>
      <c r="K135" s="653"/>
      <c r="L135" s="653"/>
      <c r="M135" s="653"/>
      <c r="N135" s="653"/>
      <c r="O135" s="653"/>
      <c r="P135" s="653"/>
      <c r="Q135" s="653"/>
      <c r="R135" s="653"/>
      <c r="S135" s="653"/>
      <c r="T135" s="653"/>
      <c r="U135" s="653"/>
      <c r="V135" s="653"/>
      <c r="W135" s="653"/>
      <c r="X135" s="653"/>
      <c r="Y135" s="653"/>
      <c r="Z135" s="653"/>
      <c r="AA135" s="653"/>
      <c r="AB135" s="653"/>
      <c r="AC135" s="653"/>
      <c r="AD135" s="653"/>
      <c r="AE135" s="653"/>
      <c r="AF135" s="653"/>
      <c r="AG135" s="653"/>
      <c r="AH135" s="653"/>
      <c r="AI135" s="653"/>
      <c r="AJ135" s="653"/>
      <c r="AK135" s="653"/>
      <c r="AL135" s="653"/>
      <c r="AM135" s="653"/>
      <c r="AN135" s="653"/>
      <c r="AO135" s="653"/>
      <c r="AP135" s="653"/>
      <c r="AQ135" s="653"/>
      <c r="AR135" s="653"/>
      <c r="AS135" s="653"/>
      <c r="AT135" s="653"/>
    </row>
    <row r="136" ht="14.25" customHeight="1" spans="1:46">
      <c r="A136" s="653"/>
      <c r="B136" s="653"/>
      <c r="C136" s="653"/>
      <c r="D136" s="653"/>
      <c r="E136" s="653"/>
      <c r="F136" s="653"/>
      <c r="G136" s="653"/>
      <c r="H136" s="653"/>
      <c r="I136" s="653"/>
      <c r="J136" s="653"/>
      <c r="K136" s="653"/>
      <c r="L136" s="653"/>
      <c r="M136" s="653"/>
      <c r="N136" s="653"/>
      <c r="O136" s="653"/>
      <c r="P136" s="653"/>
      <c r="Q136" s="653"/>
      <c r="R136" s="653"/>
      <c r="S136" s="653"/>
      <c r="T136" s="653"/>
      <c r="U136" s="653"/>
      <c r="V136" s="653"/>
      <c r="W136" s="653"/>
      <c r="X136" s="653"/>
      <c r="Y136" s="653"/>
      <c r="Z136" s="653"/>
      <c r="AA136" s="653"/>
      <c r="AB136" s="653"/>
      <c r="AC136" s="653"/>
      <c r="AD136" s="653"/>
      <c r="AE136" s="653"/>
      <c r="AF136" s="653"/>
      <c r="AG136" s="653"/>
      <c r="AH136" s="653"/>
      <c r="AI136" s="653"/>
      <c r="AJ136" s="653"/>
      <c r="AK136" s="653"/>
      <c r="AL136" s="653"/>
      <c r="AM136" s="653"/>
      <c r="AN136" s="653"/>
      <c r="AO136" s="653"/>
      <c r="AP136" s="653"/>
      <c r="AQ136" s="653"/>
      <c r="AR136" s="653"/>
      <c r="AS136" s="653"/>
      <c r="AT136" s="653"/>
    </row>
    <row r="137" ht="14.25" customHeight="1" spans="1:46">
      <c r="A137" s="653"/>
      <c r="B137" s="653"/>
      <c r="C137" s="653"/>
      <c r="D137" s="653"/>
      <c r="E137" s="653"/>
      <c r="F137" s="653"/>
      <c r="G137" s="653"/>
      <c r="H137" s="653"/>
      <c r="I137" s="653"/>
      <c r="J137" s="653"/>
      <c r="K137" s="653"/>
      <c r="L137" s="653"/>
      <c r="M137" s="653"/>
      <c r="N137" s="653"/>
      <c r="O137" s="653"/>
      <c r="P137" s="653"/>
      <c r="Q137" s="653"/>
      <c r="R137" s="653"/>
      <c r="S137" s="653"/>
      <c r="T137" s="653"/>
      <c r="U137" s="653"/>
      <c r="V137" s="653"/>
      <c r="W137" s="653"/>
      <c r="X137" s="653"/>
      <c r="Y137" s="653"/>
      <c r="Z137" s="653"/>
      <c r="AA137" s="653"/>
      <c r="AB137" s="653"/>
      <c r="AC137" s="653"/>
      <c r="AD137" s="653"/>
      <c r="AE137" s="653"/>
      <c r="AF137" s="653"/>
      <c r="AG137" s="653"/>
      <c r="AH137" s="653"/>
      <c r="AI137" s="653"/>
      <c r="AJ137" s="653"/>
      <c r="AK137" s="653"/>
      <c r="AL137" s="653"/>
      <c r="AM137" s="653"/>
      <c r="AN137" s="653"/>
      <c r="AO137" s="653"/>
      <c r="AP137" s="653"/>
      <c r="AQ137" s="653"/>
      <c r="AR137" s="653"/>
      <c r="AS137" s="653"/>
      <c r="AT137" s="653"/>
    </row>
    <row r="138" ht="14.25" customHeight="1" spans="1:46">
      <c r="A138" s="653"/>
      <c r="B138" s="653"/>
      <c r="C138" s="653"/>
      <c r="D138" s="653"/>
      <c r="E138" s="653"/>
      <c r="F138" s="653"/>
      <c r="G138" s="653"/>
      <c r="H138" s="653"/>
      <c r="I138" s="653"/>
      <c r="J138" s="653"/>
      <c r="K138" s="653"/>
      <c r="L138" s="653"/>
      <c r="M138" s="653"/>
      <c r="N138" s="653"/>
      <c r="O138" s="653"/>
      <c r="P138" s="653"/>
      <c r="Q138" s="653"/>
      <c r="R138" s="653"/>
      <c r="S138" s="653"/>
      <c r="T138" s="653"/>
      <c r="U138" s="653"/>
      <c r="V138" s="653"/>
      <c r="W138" s="653"/>
      <c r="X138" s="653"/>
      <c r="Y138" s="653"/>
      <c r="Z138" s="653"/>
      <c r="AA138" s="653"/>
      <c r="AB138" s="653"/>
      <c r="AC138" s="653"/>
      <c r="AD138" s="653"/>
      <c r="AE138" s="653"/>
      <c r="AF138" s="653"/>
      <c r="AG138" s="653"/>
      <c r="AH138" s="653"/>
      <c r="AI138" s="653"/>
      <c r="AJ138" s="653"/>
      <c r="AK138" s="653"/>
      <c r="AL138" s="653"/>
      <c r="AM138" s="653"/>
      <c r="AN138" s="653"/>
      <c r="AO138" s="653"/>
      <c r="AP138" s="653"/>
      <c r="AQ138" s="653"/>
      <c r="AR138" s="653"/>
      <c r="AS138" s="653"/>
      <c r="AT138" s="653"/>
    </row>
    <row r="139" ht="14.25" customHeight="1" spans="1:46">
      <c r="A139" s="653"/>
      <c r="B139" s="653"/>
      <c r="C139" s="653"/>
      <c r="D139" s="653"/>
      <c r="E139" s="653"/>
      <c r="F139" s="653"/>
      <c r="G139" s="653"/>
      <c r="H139" s="653"/>
      <c r="I139" s="653"/>
      <c r="J139" s="653"/>
      <c r="K139" s="653"/>
      <c r="L139" s="653"/>
      <c r="M139" s="653"/>
      <c r="N139" s="653"/>
      <c r="O139" s="653"/>
      <c r="P139" s="653"/>
      <c r="Q139" s="653"/>
      <c r="R139" s="653"/>
      <c r="S139" s="653"/>
      <c r="T139" s="653"/>
      <c r="U139" s="653"/>
      <c r="V139" s="653"/>
      <c r="W139" s="653"/>
      <c r="X139" s="653"/>
      <c r="Y139" s="653"/>
      <c r="Z139" s="653"/>
      <c r="AA139" s="653"/>
      <c r="AB139" s="653"/>
      <c r="AC139" s="653"/>
      <c r="AD139" s="653"/>
      <c r="AE139" s="653"/>
      <c r="AF139" s="653"/>
      <c r="AG139" s="653"/>
      <c r="AH139" s="653"/>
      <c r="AI139" s="653"/>
      <c r="AJ139" s="653"/>
      <c r="AK139" s="653"/>
      <c r="AL139" s="653"/>
      <c r="AM139" s="653"/>
      <c r="AN139" s="653"/>
      <c r="AO139" s="653"/>
      <c r="AP139" s="653"/>
      <c r="AQ139" s="653"/>
      <c r="AR139" s="653"/>
      <c r="AS139" s="653"/>
      <c r="AT139" s="653"/>
    </row>
    <row r="140" ht="14.25" customHeight="1" spans="1:46">
      <c r="A140" s="653"/>
      <c r="B140" s="653"/>
      <c r="C140" s="653"/>
      <c r="D140" s="653"/>
      <c r="E140" s="653"/>
      <c r="F140" s="653"/>
      <c r="G140" s="653"/>
      <c r="H140" s="653"/>
      <c r="I140" s="653"/>
      <c r="J140" s="653"/>
      <c r="K140" s="653"/>
      <c r="L140" s="653"/>
      <c r="M140" s="653"/>
      <c r="N140" s="653"/>
      <c r="O140" s="653"/>
      <c r="P140" s="653"/>
      <c r="Q140" s="653"/>
      <c r="R140" s="653"/>
      <c r="S140" s="653"/>
      <c r="T140" s="653"/>
      <c r="U140" s="653"/>
      <c r="V140" s="653"/>
      <c r="W140" s="653"/>
      <c r="X140" s="653"/>
      <c r="Y140" s="653"/>
      <c r="Z140" s="653"/>
      <c r="AA140" s="653"/>
      <c r="AB140" s="653"/>
      <c r="AC140" s="653"/>
      <c r="AD140" s="653"/>
      <c r="AE140" s="653"/>
      <c r="AF140" s="653"/>
      <c r="AG140" s="653"/>
      <c r="AH140" s="653"/>
      <c r="AI140" s="653"/>
      <c r="AJ140" s="653"/>
      <c r="AK140" s="653"/>
      <c r="AL140" s="653"/>
      <c r="AM140" s="653"/>
      <c r="AN140" s="653"/>
      <c r="AO140" s="653"/>
      <c r="AP140" s="653"/>
      <c r="AQ140" s="653"/>
      <c r="AR140" s="653"/>
      <c r="AS140" s="653"/>
      <c r="AT140" s="653"/>
    </row>
    <row r="141" ht="14.25" customHeight="1" spans="1:46">
      <c r="A141" s="653"/>
      <c r="B141" s="653"/>
      <c r="C141" s="653"/>
      <c r="D141" s="653"/>
      <c r="E141" s="653"/>
      <c r="F141" s="653"/>
      <c r="G141" s="653"/>
      <c r="H141" s="653"/>
      <c r="I141" s="653"/>
      <c r="J141" s="653"/>
      <c r="K141" s="653"/>
      <c r="L141" s="653"/>
      <c r="M141" s="653"/>
      <c r="N141" s="653"/>
      <c r="O141" s="653"/>
      <c r="P141" s="653"/>
      <c r="Q141" s="653"/>
      <c r="R141" s="653"/>
      <c r="S141" s="653"/>
      <c r="T141" s="653"/>
      <c r="U141" s="653"/>
      <c r="V141" s="653"/>
      <c r="W141" s="653"/>
      <c r="X141" s="653"/>
      <c r="Y141" s="653"/>
      <c r="Z141" s="653"/>
      <c r="AA141" s="653"/>
      <c r="AB141" s="653"/>
      <c r="AC141" s="653"/>
      <c r="AD141" s="653"/>
      <c r="AE141" s="653"/>
      <c r="AF141" s="653"/>
      <c r="AG141" s="653"/>
      <c r="AH141" s="653"/>
      <c r="AI141" s="653"/>
      <c r="AJ141" s="653"/>
      <c r="AK141" s="653"/>
      <c r="AL141" s="653"/>
      <c r="AM141" s="653"/>
      <c r="AN141" s="653"/>
      <c r="AO141" s="653"/>
      <c r="AP141" s="653"/>
      <c r="AQ141" s="653"/>
      <c r="AR141" s="653"/>
      <c r="AS141" s="653"/>
      <c r="AT141" s="653"/>
    </row>
    <row r="142" ht="14.25" customHeight="1" spans="1:46">
      <c r="A142" s="653"/>
      <c r="B142" s="653"/>
      <c r="C142" s="653"/>
      <c r="D142" s="653"/>
      <c r="E142" s="653"/>
      <c r="F142" s="653"/>
      <c r="G142" s="653"/>
      <c r="H142" s="653"/>
      <c r="I142" s="653"/>
      <c r="J142" s="653"/>
      <c r="K142" s="653"/>
      <c r="L142" s="653"/>
      <c r="M142" s="653"/>
      <c r="N142" s="653"/>
      <c r="O142" s="653"/>
      <c r="P142" s="653"/>
      <c r="Q142" s="653"/>
      <c r="R142" s="653"/>
      <c r="S142" s="653"/>
      <c r="T142" s="653"/>
      <c r="U142" s="653"/>
      <c r="V142" s="653"/>
      <c r="W142" s="653"/>
      <c r="X142" s="653"/>
      <c r="Y142" s="653"/>
      <c r="Z142" s="653"/>
      <c r="AA142" s="653"/>
      <c r="AB142" s="653"/>
      <c r="AC142" s="653"/>
      <c r="AD142" s="653"/>
      <c r="AE142" s="653"/>
      <c r="AF142" s="653"/>
      <c r="AG142" s="653"/>
      <c r="AH142" s="653"/>
      <c r="AI142" s="653"/>
      <c r="AJ142" s="653"/>
      <c r="AK142" s="653"/>
      <c r="AL142" s="653"/>
      <c r="AM142" s="653"/>
      <c r="AN142" s="653"/>
      <c r="AO142" s="653"/>
      <c r="AP142" s="653"/>
      <c r="AQ142" s="653"/>
      <c r="AR142" s="653"/>
      <c r="AS142" s="653"/>
      <c r="AT142" s="653"/>
    </row>
    <row r="143" ht="14.25" customHeight="1" spans="1:46">
      <c r="A143" s="653"/>
      <c r="B143" s="653"/>
      <c r="C143" s="653"/>
      <c r="D143" s="653"/>
      <c r="E143" s="653"/>
      <c r="F143" s="653"/>
      <c r="G143" s="653"/>
      <c r="H143" s="653"/>
      <c r="I143" s="653"/>
      <c r="J143" s="653"/>
      <c r="K143" s="653"/>
      <c r="L143" s="653"/>
      <c r="M143" s="653"/>
      <c r="N143" s="653"/>
      <c r="O143" s="653"/>
      <c r="P143" s="653"/>
      <c r="Q143" s="653"/>
      <c r="R143" s="653"/>
      <c r="S143" s="653"/>
      <c r="T143" s="653"/>
      <c r="U143" s="653"/>
      <c r="V143" s="653"/>
      <c r="W143" s="653"/>
      <c r="X143" s="653"/>
      <c r="Y143" s="653"/>
      <c r="Z143" s="653"/>
      <c r="AA143" s="653"/>
      <c r="AB143" s="653"/>
      <c r="AC143" s="653"/>
      <c r="AD143" s="653"/>
      <c r="AE143" s="653"/>
      <c r="AF143" s="653"/>
      <c r="AG143" s="653"/>
      <c r="AH143" s="653"/>
      <c r="AI143" s="653"/>
      <c r="AJ143" s="653"/>
      <c r="AK143" s="653"/>
      <c r="AL143" s="653"/>
      <c r="AM143" s="653"/>
      <c r="AN143" s="653"/>
      <c r="AO143" s="653"/>
      <c r="AP143" s="653"/>
      <c r="AQ143" s="653"/>
      <c r="AR143" s="653"/>
      <c r="AS143" s="653"/>
      <c r="AT143" s="653"/>
    </row>
    <row r="144" ht="14.25" customHeight="1" spans="1:46">
      <c r="A144" s="653"/>
      <c r="B144" s="653"/>
      <c r="C144" s="653"/>
      <c r="D144" s="653"/>
      <c r="E144" s="653"/>
      <c r="F144" s="653"/>
      <c r="G144" s="653"/>
      <c r="H144" s="653"/>
      <c r="I144" s="653"/>
      <c r="J144" s="653"/>
      <c r="K144" s="653"/>
      <c r="L144" s="653"/>
      <c r="M144" s="653"/>
      <c r="N144" s="653"/>
      <c r="O144" s="653"/>
      <c r="P144" s="653"/>
      <c r="Q144" s="653"/>
      <c r="R144" s="653"/>
      <c r="S144" s="653"/>
      <c r="T144" s="653"/>
      <c r="U144" s="653"/>
      <c r="V144" s="653"/>
      <c r="W144" s="653"/>
      <c r="X144" s="653"/>
      <c r="Y144" s="653"/>
      <c r="Z144" s="653"/>
      <c r="AA144" s="653"/>
      <c r="AB144" s="653"/>
      <c r="AC144" s="653"/>
      <c r="AD144" s="653"/>
      <c r="AE144" s="653"/>
      <c r="AF144" s="653"/>
      <c r="AG144" s="653"/>
      <c r="AH144" s="653"/>
      <c r="AI144" s="653"/>
      <c r="AJ144" s="653"/>
      <c r="AK144" s="653"/>
      <c r="AL144" s="653"/>
      <c r="AM144" s="653"/>
      <c r="AN144" s="653"/>
      <c r="AO144" s="653"/>
      <c r="AP144" s="653"/>
      <c r="AQ144" s="653"/>
      <c r="AR144" s="653"/>
      <c r="AS144" s="653"/>
      <c r="AT144" s="653"/>
    </row>
    <row r="145" ht="14.25" customHeight="1" spans="1:46">
      <c r="A145" s="653"/>
      <c r="B145" s="653"/>
      <c r="C145" s="653"/>
      <c r="D145" s="653"/>
      <c r="E145" s="653"/>
      <c r="F145" s="653"/>
      <c r="G145" s="653"/>
      <c r="H145" s="653"/>
      <c r="I145" s="653"/>
      <c r="J145" s="653"/>
      <c r="K145" s="653"/>
      <c r="L145" s="653"/>
      <c r="M145" s="653"/>
      <c r="N145" s="653"/>
      <c r="O145" s="653"/>
      <c r="P145" s="653"/>
      <c r="Q145" s="653"/>
      <c r="R145" s="653"/>
      <c r="S145" s="653"/>
      <c r="T145" s="653"/>
      <c r="U145" s="653"/>
      <c r="V145" s="653"/>
      <c r="W145" s="653"/>
      <c r="X145" s="653"/>
      <c r="Y145" s="653"/>
      <c r="Z145" s="653"/>
      <c r="AA145" s="653"/>
      <c r="AB145" s="653"/>
      <c r="AC145" s="653"/>
      <c r="AD145" s="653"/>
      <c r="AE145" s="653"/>
      <c r="AF145" s="653"/>
      <c r="AG145" s="653"/>
      <c r="AH145" s="653"/>
      <c r="AI145" s="653"/>
      <c r="AJ145" s="653"/>
      <c r="AK145" s="653"/>
      <c r="AL145" s="653"/>
      <c r="AM145" s="653"/>
      <c r="AN145" s="653"/>
      <c r="AO145" s="653"/>
      <c r="AP145" s="653"/>
      <c r="AQ145" s="653"/>
      <c r="AR145" s="653"/>
      <c r="AS145" s="653"/>
      <c r="AT145" s="653"/>
    </row>
    <row r="146" ht="14.25" customHeight="1" spans="1:46">
      <c r="A146" s="653"/>
      <c r="B146" s="653"/>
      <c r="C146" s="653"/>
      <c r="D146" s="653"/>
      <c r="E146" s="653"/>
      <c r="F146" s="653"/>
      <c r="G146" s="653"/>
      <c r="H146" s="653"/>
      <c r="I146" s="653"/>
      <c r="J146" s="653"/>
      <c r="K146" s="653"/>
      <c r="L146" s="653"/>
      <c r="M146" s="653"/>
      <c r="N146" s="653"/>
      <c r="O146" s="653"/>
      <c r="P146" s="653"/>
      <c r="Q146" s="653"/>
      <c r="R146" s="653"/>
      <c r="S146" s="653"/>
      <c r="T146" s="653"/>
      <c r="U146" s="653"/>
      <c r="V146" s="653"/>
      <c r="W146" s="653"/>
      <c r="X146" s="653"/>
      <c r="Y146" s="653"/>
      <c r="Z146" s="653"/>
      <c r="AA146" s="653"/>
      <c r="AB146" s="653"/>
      <c r="AC146" s="653"/>
      <c r="AD146" s="653"/>
      <c r="AE146" s="653"/>
      <c r="AF146" s="653"/>
      <c r="AG146" s="653"/>
      <c r="AH146" s="653"/>
      <c r="AI146" s="653"/>
      <c r="AJ146" s="653"/>
      <c r="AK146" s="653"/>
      <c r="AL146" s="653"/>
      <c r="AM146" s="653"/>
      <c r="AN146" s="653"/>
      <c r="AO146" s="653"/>
      <c r="AP146" s="653"/>
      <c r="AQ146" s="653"/>
      <c r="AR146" s="653"/>
      <c r="AS146" s="653"/>
      <c r="AT146" s="653"/>
    </row>
    <row r="147" ht="14.25" customHeight="1" spans="1:46">
      <c r="A147" s="653"/>
      <c r="B147" s="653"/>
      <c r="C147" s="653"/>
      <c r="D147" s="653"/>
      <c r="E147" s="653"/>
      <c r="F147" s="653"/>
      <c r="G147" s="653"/>
      <c r="H147" s="653"/>
      <c r="I147" s="653"/>
      <c r="J147" s="653"/>
      <c r="K147" s="653"/>
      <c r="L147" s="653"/>
      <c r="M147" s="653"/>
      <c r="N147" s="653"/>
      <c r="O147" s="653"/>
      <c r="P147" s="653"/>
      <c r="Q147" s="653"/>
      <c r="R147" s="653"/>
      <c r="S147" s="653"/>
      <c r="T147" s="653"/>
      <c r="U147" s="653"/>
      <c r="V147" s="653"/>
      <c r="W147" s="653"/>
      <c r="X147" s="653"/>
      <c r="Y147" s="653"/>
      <c r="Z147" s="653"/>
      <c r="AA147" s="653"/>
      <c r="AB147" s="653"/>
      <c r="AC147" s="653"/>
      <c r="AD147" s="653"/>
      <c r="AE147" s="653"/>
      <c r="AF147" s="653"/>
      <c r="AG147" s="653"/>
      <c r="AH147" s="653"/>
      <c r="AI147" s="653"/>
      <c r="AJ147" s="653"/>
      <c r="AK147" s="653"/>
      <c r="AL147" s="653"/>
      <c r="AM147" s="653"/>
      <c r="AN147" s="653"/>
      <c r="AO147" s="653"/>
      <c r="AP147" s="653"/>
      <c r="AQ147" s="653"/>
      <c r="AR147" s="653"/>
      <c r="AS147" s="653"/>
      <c r="AT147" s="653"/>
    </row>
    <row r="148" ht="14.25" customHeight="1" spans="1:46">
      <c r="A148" s="653"/>
      <c r="B148" s="653"/>
      <c r="C148" s="653"/>
      <c r="D148" s="653"/>
      <c r="E148" s="653"/>
      <c r="F148" s="653"/>
      <c r="G148" s="653"/>
      <c r="H148" s="653"/>
      <c r="I148" s="653"/>
      <c r="J148" s="653"/>
      <c r="K148" s="653"/>
      <c r="L148" s="653"/>
      <c r="M148" s="653"/>
      <c r="N148" s="653"/>
      <c r="O148" s="653"/>
      <c r="P148" s="653"/>
      <c r="Q148" s="653"/>
      <c r="R148" s="653"/>
      <c r="S148" s="653"/>
      <c r="T148" s="653"/>
      <c r="U148" s="653"/>
      <c r="V148" s="653"/>
      <c r="W148" s="653"/>
      <c r="X148" s="653"/>
      <c r="Y148" s="653"/>
      <c r="Z148" s="653"/>
      <c r="AA148" s="653"/>
      <c r="AB148" s="653"/>
      <c r="AC148" s="653"/>
      <c r="AD148" s="653"/>
      <c r="AE148" s="653"/>
      <c r="AF148" s="653"/>
      <c r="AG148" s="653"/>
      <c r="AH148" s="653"/>
      <c r="AI148" s="653"/>
      <c r="AJ148" s="653"/>
      <c r="AK148" s="653"/>
      <c r="AL148" s="653"/>
      <c r="AM148" s="653"/>
      <c r="AN148" s="653"/>
      <c r="AO148" s="653"/>
      <c r="AP148" s="653"/>
      <c r="AQ148" s="653"/>
      <c r="AR148" s="653"/>
      <c r="AS148" s="653"/>
      <c r="AT148" s="653"/>
    </row>
    <row r="149" ht="14.25" customHeight="1" spans="1:46">
      <c r="A149" s="653"/>
      <c r="B149" s="653"/>
      <c r="C149" s="653"/>
      <c r="D149" s="653"/>
      <c r="E149" s="653"/>
      <c r="F149" s="653"/>
      <c r="G149" s="653"/>
      <c r="H149" s="653"/>
      <c r="I149" s="653"/>
      <c r="J149" s="653"/>
      <c r="K149" s="653"/>
      <c r="L149" s="653"/>
      <c r="M149" s="653"/>
      <c r="N149" s="653"/>
      <c r="O149" s="653"/>
      <c r="P149" s="653"/>
      <c r="Q149" s="653"/>
      <c r="R149" s="653"/>
      <c r="S149" s="653"/>
      <c r="T149" s="653"/>
      <c r="U149" s="653"/>
      <c r="V149" s="653"/>
      <c r="W149" s="653"/>
      <c r="X149" s="653"/>
      <c r="Y149" s="653"/>
      <c r="Z149" s="653"/>
      <c r="AA149" s="653"/>
      <c r="AB149" s="653"/>
      <c r="AC149" s="653"/>
      <c r="AD149" s="653"/>
      <c r="AE149" s="653"/>
      <c r="AF149" s="653"/>
      <c r="AG149" s="653"/>
      <c r="AH149" s="653"/>
      <c r="AI149" s="653"/>
      <c r="AJ149" s="653"/>
      <c r="AK149" s="653"/>
      <c r="AL149" s="653"/>
      <c r="AM149" s="653"/>
      <c r="AN149" s="653"/>
      <c r="AO149" s="653"/>
      <c r="AP149" s="653"/>
      <c r="AQ149" s="653"/>
      <c r="AR149" s="653"/>
      <c r="AS149" s="653"/>
      <c r="AT149" s="653"/>
    </row>
    <row r="150" ht="14.25" customHeight="1" spans="1:46">
      <c r="A150" s="653"/>
      <c r="B150" s="653"/>
      <c r="C150" s="653"/>
      <c r="D150" s="653"/>
      <c r="E150" s="653"/>
      <c r="F150" s="653"/>
      <c r="G150" s="653"/>
      <c r="H150" s="653"/>
      <c r="I150" s="653"/>
      <c r="J150" s="653"/>
      <c r="K150" s="653"/>
      <c r="L150" s="653"/>
      <c r="M150" s="653"/>
      <c r="N150" s="653"/>
      <c r="O150" s="653"/>
      <c r="P150" s="653"/>
      <c r="Q150" s="653"/>
      <c r="R150" s="653"/>
      <c r="S150" s="653"/>
      <c r="T150" s="653"/>
      <c r="U150" s="653"/>
      <c r="V150" s="653"/>
      <c r="W150" s="653"/>
      <c r="X150" s="653"/>
      <c r="Y150" s="653"/>
      <c r="Z150" s="653"/>
      <c r="AA150" s="653"/>
      <c r="AB150" s="653"/>
      <c r="AC150" s="653"/>
      <c r="AD150" s="653"/>
      <c r="AE150" s="653"/>
      <c r="AF150" s="653"/>
      <c r="AG150" s="653"/>
      <c r="AH150" s="653"/>
      <c r="AI150" s="653"/>
      <c r="AJ150" s="653"/>
      <c r="AK150" s="653"/>
      <c r="AL150" s="653"/>
      <c r="AM150" s="653"/>
      <c r="AN150" s="653"/>
      <c r="AO150" s="653"/>
      <c r="AP150" s="653"/>
      <c r="AQ150" s="653"/>
      <c r="AR150" s="653"/>
      <c r="AS150" s="653"/>
      <c r="AT150" s="653"/>
    </row>
    <row r="151" ht="14.25" customHeight="1" spans="1:46">
      <c r="A151" s="653"/>
      <c r="B151" s="653"/>
      <c r="C151" s="653"/>
      <c r="D151" s="653"/>
      <c r="E151" s="653"/>
      <c r="F151" s="653"/>
      <c r="G151" s="653"/>
      <c r="H151" s="653"/>
      <c r="I151" s="653"/>
      <c r="J151" s="653"/>
      <c r="K151" s="653"/>
      <c r="L151" s="653"/>
      <c r="M151" s="653"/>
      <c r="N151" s="653"/>
      <c r="O151" s="653"/>
      <c r="P151" s="653"/>
      <c r="Q151" s="653"/>
      <c r="R151" s="653"/>
      <c r="S151" s="653"/>
      <c r="T151" s="653"/>
      <c r="U151" s="653"/>
      <c r="V151" s="653"/>
      <c r="W151" s="653"/>
      <c r="X151" s="653"/>
      <c r="Y151" s="653"/>
      <c r="Z151" s="653"/>
      <c r="AA151" s="653"/>
      <c r="AB151" s="653"/>
      <c r="AC151" s="653"/>
      <c r="AD151" s="653"/>
      <c r="AE151" s="653"/>
      <c r="AF151" s="653"/>
      <c r="AG151" s="653"/>
      <c r="AH151" s="653"/>
      <c r="AI151" s="653"/>
      <c r="AJ151" s="653"/>
      <c r="AK151" s="653"/>
      <c r="AL151" s="653"/>
      <c r="AM151" s="653"/>
      <c r="AN151" s="653"/>
      <c r="AO151" s="653"/>
      <c r="AP151" s="653"/>
      <c r="AQ151" s="653"/>
      <c r="AR151" s="653"/>
      <c r="AS151" s="653"/>
      <c r="AT151" s="653"/>
    </row>
    <row r="152" ht="14.25" customHeight="1" spans="1:46">
      <c r="A152" s="653"/>
      <c r="B152" s="653"/>
      <c r="C152" s="653"/>
      <c r="D152" s="653"/>
      <c r="E152" s="653"/>
      <c r="F152" s="653"/>
      <c r="G152" s="653"/>
      <c r="H152" s="653"/>
      <c r="I152" s="653"/>
      <c r="J152" s="653"/>
      <c r="K152" s="653"/>
      <c r="L152" s="653"/>
      <c r="M152" s="653"/>
      <c r="N152" s="653"/>
      <c r="O152" s="653"/>
      <c r="P152" s="653"/>
      <c r="Q152" s="653"/>
      <c r="R152" s="653"/>
      <c r="S152" s="653"/>
      <c r="T152" s="653"/>
      <c r="U152" s="653"/>
      <c r="V152" s="653"/>
      <c r="W152" s="653"/>
      <c r="X152" s="653"/>
      <c r="Y152" s="653"/>
      <c r="Z152" s="653"/>
      <c r="AA152" s="653"/>
      <c r="AB152" s="653"/>
      <c r="AC152" s="653"/>
      <c r="AD152" s="653"/>
      <c r="AE152" s="653"/>
      <c r="AF152" s="653"/>
      <c r="AG152" s="653"/>
      <c r="AH152" s="653"/>
      <c r="AI152" s="653"/>
      <c r="AJ152" s="653"/>
      <c r="AK152" s="653"/>
      <c r="AL152" s="653"/>
      <c r="AM152" s="653"/>
      <c r="AN152" s="653"/>
      <c r="AO152" s="653"/>
      <c r="AP152" s="653"/>
      <c r="AQ152" s="653"/>
      <c r="AR152" s="653"/>
      <c r="AS152" s="653"/>
      <c r="AT152" s="653"/>
    </row>
    <row r="153" ht="14.25" customHeight="1" spans="1:46">
      <c r="A153" s="653"/>
      <c r="B153" s="653"/>
      <c r="C153" s="653"/>
      <c r="D153" s="653"/>
      <c r="E153" s="653"/>
      <c r="F153" s="653"/>
      <c r="G153" s="653"/>
      <c r="H153" s="653"/>
      <c r="I153" s="653"/>
      <c r="J153" s="653"/>
      <c r="K153" s="653"/>
      <c r="L153" s="653"/>
      <c r="M153" s="653"/>
      <c r="N153" s="653"/>
      <c r="O153" s="653"/>
      <c r="P153" s="653"/>
      <c r="Q153" s="653"/>
      <c r="R153" s="653"/>
      <c r="S153" s="653"/>
      <c r="T153" s="653"/>
      <c r="U153" s="653"/>
      <c r="V153" s="653"/>
      <c r="W153" s="653"/>
      <c r="X153" s="653"/>
      <c r="Y153" s="653"/>
      <c r="Z153" s="653"/>
      <c r="AA153" s="653"/>
      <c r="AB153" s="653"/>
      <c r="AC153" s="653"/>
      <c r="AD153" s="653"/>
      <c r="AE153" s="653"/>
      <c r="AF153" s="653"/>
      <c r="AG153" s="653"/>
      <c r="AH153" s="653"/>
      <c r="AI153" s="653"/>
      <c r="AJ153" s="653"/>
      <c r="AK153" s="653"/>
      <c r="AL153" s="653"/>
      <c r="AM153" s="653"/>
      <c r="AN153" s="653"/>
      <c r="AO153" s="653"/>
      <c r="AP153" s="653"/>
      <c r="AQ153" s="653"/>
      <c r="AR153" s="653"/>
      <c r="AS153" s="653"/>
      <c r="AT153" s="653"/>
    </row>
    <row r="154" ht="14.25" customHeight="1" spans="1:46">
      <c r="A154" s="653"/>
      <c r="B154" s="653"/>
      <c r="C154" s="653"/>
      <c r="D154" s="653"/>
      <c r="E154" s="653"/>
      <c r="F154" s="653"/>
      <c r="G154" s="653"/>
      <c r="H154" s="653"/>
      <c r="I154" s="653"/>
      <c r="J154" s="653"/>
      <c r="K154" s="653"/>
      <c r="L154" s="653"/>
      <c r="M154" s="653"/>
      <c r="N154" s="653"/>
      <c r="O154" s="653"/>
      <c r="P154" s="653"/>
      <c r="Q154" s="653"/>
      <c r="R154" s="653"/>
      <c r="S154" s="653"/>
      <c r="T154" s="653"/>
      <c r="U154" s="653"/>
      <c r="V154" s="653"/>
      <c r="W154" s="653"/>
      <c r="X154" s="653"/>
      <c r="Y154" s="653"/>
      <c r="Z154" s="653"/>
      <c r="AA154" s="653"/>
      <c r="AB154" s="653"/>
      <c r="AC154" s="653"/>
      <c r="AD154" s="653"/>
      <c r="AE154" s="653"/>
      <c r="AF154" s="653"/>
      <c r="AG154" s="653"/>
      <c r="AH154" s="653"/>
      <c r="AI154" s="653"/>
      <c r="AJ154" s="653"/>
      <c r="AK154" s="653"/>
      <c r="AL154" s="653"/>
      <c r="AM154" s="653"/>
      <c r="AN154" s="653"/>
      <c r="AO154" s="653"/>
      <c r="AP154" s="653"/>
      <c r="AQ154" s="653"/>
      <c r="AR154" s="653"/>
      <c r="AS154" s="653"/>
      <c r="AT154" s="653"/>
    </row>
    <row r="155" ht="14.25" customHeight="1" spans="1:46">
      <c r="A155" s="653"/>
      <c r="B155" s="653"/>
      <c r="C155" s="653"/>
      <c r="D155" s="653"/>
      <c r="E155" s="653"/>
      <c r="F155" s="653"/>
      <c r="G155" s="653"/>
      <c r="H155" s="653"/>
      <c r="I155" s="653"/>
      <c r="J155" s="653"/>
      <c r="K155" s="653"/>
      <c r="L155" s="653"/>
      <c r="M155" s="653"/>
      <c r="N155" s="653"/>
      <c r="O155" s="653"/>
      <c r="P155" s="653"/>
      <c r="Q155" s="653"/>
      <c r="R155" s="653"/>
      <c r="S155" s="653"/>
      <c r="T155" s="653"/>
      <c r="U155" s="653"/>
      <c r="V155" s="653"/>
      <c r="W155" s="653"/>
      <c r="X155" s="653"/>
      <c r="Y155" s="653"/>
      <c r="Z155" s="653"/>
      <c r="AA155" s="653"/>
      <c r="AB155" s="653"/>
      <c r="AC155" s="653"/>
      <c r="AD155" s="653"/>
      <c r="AE155" s="653"/>
      <c r="AF155" s="653"/>
      <c r="AG155" s="653"/>
      <c r="AH155" s="653"/>
      <c r="AI155" s="653"/>
      <c r="AJ155" s="653"/>
      <c r="AK155" s="653"/>
      <c r="AL155" s="653"/>
      <c r="AM155" s="653"/>
      <c r="AN155" s="653"/>
      <c r="AO155" s="653"/>
      <c r="AP155" s="653"/>
      <c r="AQ155" s="653"/>
      <c r="AR155" s="653"/>
      <c r="AS155" s="653"/>
      <c r="AT155" s="653"/>
    </row>
    <row r="156" ht="14.25" customHeight="1" spans="1:46">
      <c r="A156" s="653"/>
      <c r="B156" s="653"/>
      <c r="C156" s="653"/>
      <c r="D156" s="653"/>
      <c r="E156" s="653"/>
      <c r="F156" s="653"/>
      <c r="G156" s="653"/>
      <c r="H156" s="653"/>
      <c r="I156" s="653"/>
      <c r="J156" s="653"/>
      <c r="K156" s="653"/>
      <c r="L156" s="653"/>
      <c r="M156" s="653"/>
      <c r="N156" s="653"/>
      <c r="O156" s="653"/>
      <c r="P156" s="653"/>
      <c r="Q156" s="653"/>
      <c r="R156" s="653"/>
      <c r="S156" s="653"/>
      <c r="T156" s="653"/>
      <c r="U156" s="653"/>
      <c r="V156" s="653"/>
      <c r="W156" s="653"/>
      <c r="X156" s="653"/>
      <c r="Y156" s="653"/>
      <c r="Z156" s="653"/>
      <c r="AA156" s="653"/>
      <c r="AB156" s="653"/>
      <c r="AC156" s="653"/>
      <c r="AD156" s="653"/>
      <c r="AE156" s="653"/>
      <c r="AF156" s="653"/>
      <c r="AG156" s="653"/>
      <c r="AH156" s="653"/>
      <c r="AI156" s="653"/>
      <c r="AJ156" s="653"/>
      <c r="AK156" s="653"/>
      <c r="AL156" s="653"/>
      <c r="AM156" s="653"/>
      <c r="AN156" s="653"/>
      <c r="AO156" s="653"/>
      <c r="AP156" s="653"/>
      <c r="AQ156" s="653"/>
      <c r="AR156" s="653"/>
      <c r="AS156" s="653"/>
      <c r="AT156" s="653"/>
    </row>
    <row r="157" ht="14.25" customHeight="1" spans="1:46">
      <c r="A157" s="653"/>
      <c r="B157" s="653"/>
      <c r="C157" s="653"/>
      <c r="D157" s="653"/>
      <c r="E157" s="653"/>
      <c r="F157" s="653"/>
      <c r="G157" s="653"/>
      <c r="H157" s="653"/>
      <c r="I157" s="653"/>
      <c r="J157" s="653"/>
      <c r="K157" s="653"/>
      <c r="L157" s="653"/>
      <c r="M157" s="653"/>
      <c r="N157" s="653"/>
      <c r="O157" s="653"/>
      <c r="P157" s="653"/>
      <c r="Q157" s="653"/>
      <c r="R157" s="653"/>
      <c r="S157" s="653"/>
      <c r="T157" s="653"/>
      <c r="U157" s="653"/>
      <c r="V157" s="653"/>
      <c r="W157" s="653"/>
      <c r="X157" s="653"/>
      <c r="Y157" s="653"/>
      <c r="Z157" s="653"/>
      <c r="AA157" s="653"/>
      <c r="AB157" s="653"/>
      <c r="AC157" s="653"/>
      <c r="AD157" s="653"/>
      <c r="AE157" s="653"/>
      <c r="AF157" s="653"/>
      <c r="AG157" s="653"/>
      <c r="AH157" s="653"/>
      <c r="AI157" s="653"/>
      <c r="AJ157" s="653"/>
      <c r="AK157" s="653"/>
      <c r="AL157" s="653"/>
      <c r="AM157" s="653"/>
      <c r="AN157" s="653"/>
      <c r="AO157" s="653"/>
      <c r="AP157" s="653"/>
      <c r="AQ157" s="653"/>
      <c r="AR157" s="653"/>
      <c r="AS157" s="653"/>
      <c r="AT157" s="653"/>
    </row>
    <row r="158" ht="14.25" customHeight="1" spans="1:46">
      <c r="A158" s="653"/>
      <c r="B158" s="653"/>
      <c r="C158" s="653"/>
      <c r="D158" s="653"/>
      <c r="E158" s="653"/>
      <c r="F158" s="653"/>
      <c r="G158" s="653"/>
      <c r="H158" s="653"/>
      <c r="I158" s="653"/>
      <c r="J158" s="653"/>
      <c r="K158" s="653"/>
      <c r="L158" s="653"/>
      <c r="M158" s="653"/>
      <c r="N158" s="653"/>
      <c r="O158" s="653"/>
      <c r="P158" s="653"/>
      <c r="Q158" s="653"/>
      <c r="R158" s="653"/>
      <c r="S158" s="653"/>
      <c r="T158" s="653"/>
      <c r="U158" s="653"/>
      <c r="V158" s="653"/>
      <c r="W158" s="653"/>
      <c r="X158" s="653"/>
      <c r="Y158" s="653"/>
      <c r="Z158" s="653"/>
      <c r="AA158" s="653"/>
      <c r="AB158" s="653"/>
      <c r="AC158" s="653"/>
      <c r="AD158" s="653"/>
      <c r="AE158" s="653"/>
      <c r="AF158" s="653"/>
      <c r="AG158" s="653"/>
      <c r="AH158" s="653"/>
      <c r="AI158" s="653"/>
      <c r="AJ158" s="653"/>
      <c r="AK158" s="653"/>
      <c r="AL158" s="653"/>
      <c r="AM158" s="653"/>
      <c r="AN158" s="653"/>
      <c r="AO158" s="653"/>
      <c r="AP158" s="653"/>
      <c r="AQ158" s="653"/>
      <c r="AR158" s="653"/>
      <c r="AS158" s="653"/>
      <c r="AT158" s="653"/>
    </row>
    <row r="159" ht="14.25" customHeight="1" spans="1:46">
      <c r="A159" s="653"/>
      <c r="B159" s="653"/>
      <c r="C159" s="653"/>
      <c r="D159" s="653"/>
      <c r="E159" s="653"/>
      <c r="F159" s="653"/>
      <c r="G159" s="653"/>
      <c r="H159" s="653"/>
      <c r="I159" s="653"/>
      <c r="J159" s="653"/>
      <c r="K159" s="653"/>
      <c r="L159" s="653"/>
      <c r="M159" s="653"/>
      <c r="N159" s="653"/>
      <c r="O159" s="653"/>
      <c r="P159" s="653"/>
      <c r="Q159" s="653"/>
      <c r="R159" s="653"/>
      <c r="S159" s="653"/>
      <c r="T159" s="653"/>
      <c r="U159" s="653"/>
      <c r="V159" s="653"/>
      <c r="W159" s="653"/>
      <c r="X159" s="653"/>
      <c r="Y159" s="653"/>
      <c r="Z159" s="653"/>
      <c r="AA159" s="653"/>
      <c r="AB159" s="653"/>
      <c r="AC159" s="653"/>
      <c r="AD159" s="653"/>
      <c r="AE159" s="653"/>
      <c r="AF159" s="653"/>
      <c r="AG159" s="653"/>
      <c r="AH159" s="653"/>
      <c r="AI159" s="653"/>
      <c r="AJ159" s="653"/>
      <c r="AK159" s="653"/>
      <c r="AL159" s="653"/>
      <c r="AM159" s="653"/>
      <c r="AN159" s="653"/>
      <c r="AO159" s="653"/>
      <c r="AP159" s="653"/>
      <c r="AQ159" s="653"/>
      <c r="AR159" s="653"/>
      <c r="AS159" s="653"/>
      <c r="AT159" s="653"/>
    </row>
    <row r="160" ht="14.25" customHeight="1" spans="1:46">
      <c r="A160" s="653"/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653"/>
      <c r="AB160" s="653"/>
      <c r="AC160" s="653"/>
      <c r="AD160" s="653"/>
      <c r="AE160" s="653"/>
      <c r="AF160" s="653"/>
      <c r="AG160" s="653"/>
      <c r="AH160" s="653"/>
      <c r="AI160" s="653"/>
      <c r="AJ160" s="653"/>
      <c r="AK160" s="653"/>
      <c r="AL160" s="653"/>
      <c r="AM160" s="653"/>
      <c r="AN160" s="653"/>
      <c r="AO160" s="653"/>
      <c r="AP160" s="653"/>
      <c r="AQ160" s="653"/>
      <c r="AR160" s="653"/>
      <c r="AS160" s="653"/>
      <c r="AT160" s="653"/>
    </row>
    <row r="161" ht="14.25" customHeight="1" spans="1:46">
      <c r="A161" s="653"/>
      <c r="B161" s="653"/>
      <c r="C161" s="653"/>
      <c r="D161" s="653"/>
      <c r="E161" s="653"/>
      <c r="F161" s="653"/>
      <c r="G161" s="653"/>
      <c r="H161" s="653"/>
      <c r="I161" s="653"/>
      <c r="J161" s="653"/>
      <c r="K161" s="653"/>
      <c r="L161" s="653"/>
      <c r="M161" s="653"/>
      <c r="N161" s="653"/>
      <c r="O161" s="653"/>
      <c r="P161" s="653"/>
      <c r="Q161" s="653"/>
      <c r="R161" s="653"/>
      <c r="S161" s="653"/>
      <c r="T161" s="653"/>
      <c r="U161" s="653"/>
      <c r="V161" s="653"/>
      <c r="W161" s="653"/>
      <c r="X161" s="653"/>
      <c r="Y161" s="653"/>
      <c r="Z161" s="653"/>
      <c r="AA161" s="653"/>
      <c r="AB161" s="653"/>
      <c r="AC161" s="653"/>
      <c r="AD161" s="653"/>
      <c r="AE161" s="653"/>
      <c r="AF161" s="653"/>
      <c r="AG161" s="653"/>
      <c r="AH161" s="653"/>
      <c r="AI161" s="653"/>
      <c r="AJ161" s="653"/>
      <c r="AK161" s="653"/>
      <c r="AL161" s="653"/>
      <c r="AM161" s="653"/>
      <c r="AN161" s="653"/>
      <c r="AO161" s="653"/>
      <c r="AP161" s="653"/>
      <c r="AQ161" s="653"/>
      <c r="AR161" s="653"/>
      <c r="AS161" s="653"/>
      <c r="AT161" s="653"/>
    </row>
    <row r="162" ht="14.25" customHeight="1" spans="1:46">
      <c r="A162" s="653"/>
      <c r="B162" s="653"/>
      <c r="C162" s="653"/>
      <c r="D162" s="653"/>
      <c r="E162" s="653"/>
      <c r="F162" s="653"/>
      <c r="G162" s="653"/>
      <c r="H162" s="653"/>
      <c r="I162" s="653"/>
      <c r="J162" s="653"/>
      <c r="K162" s="653"/>
      <c r="L162" s="653"/>
      <c r="M162" s="653"/>
      <c r="N162" s="653"/>
      <c r="O162" s="653"/>
      <c r="P162" s="653"/>
      <c r="Q162" s="653"/>
      <c r="R162" s="653"/>
      <c r="S162" s="653"/>
      <c r="T162" s="653"/>
      <c r="U162" s="653"/>
      <c r="V162" s="653"/>
      <c r="W162" s="653"/>
      <c r="X162" s="653"/>
      <c r="Y162" s="653"/>
      <c r="Z162" s="653"/>
      <c r="AA162" s="653"/>
      <c r="AB162" s="653"/>
      <c r="AC162" s="653"/>
      <c r="AD162" s="653"/>
      <c r="AE162" s="653"/>
      <c r="AF162" s="653"/>
      <c r="AG162" s="653"/>
      <c r="AH162" s="653"/>
      <c r="AI162" s="653"/>
      <c r="AJ162" s="653"/>
      <c r="AK162" s="653"/>
      <c r="AL162" s="653"/>
      <c r="AM162" s="653"/>
      <c r="AN162" s="653"/>
      <c r="AO162" s="653"/>
      <c r="AP162" s="653"/>
      <c r="AQ162" s="653"/>
      <c r="AR162" s="653"/>
      <c r="AS162" s="653"/>
      <c r="AT162" s="653"/>
    </row>
    <row r="163" ht="14.25" customHeight="1" spans="1:46">
      <c r="A163" s="653"/>
      <c r="B163" s="653"/>
      <c r="C163" s="653"/>
      <c r="D163" s="653"/>
      <c r="E163" s="653"/>
      <c r="F163" s="653"/>
      <c r="G163" s="653"/>
      <c r="H163" s="653"/>
      <c r="I163" s="653"/>
      <c r="J163" s="653"/>
      <c r="K163" s="653"/>
      <c r="L163" s="653"/>
      <c r="M163" s="653"/>
      <c r="N163" s="653"/>
      <c r="O163" s="653"/>
      <c r="P163" s="653"/>
      <c r="Q163" s="653"/>
      <c r="R163" s="653"/>
      <c r="S163" s="653"/>
      <c r="T163" s="653"/>
      <c r="U163" s="653"/>
      <c r="V163" s="653"/>
      <c r="W163" s="653"/>
      <c r="X163" s="653"/>
      <c r="Y163" s="653"/>
      <c r="Z163" s="653"/>
      <c r="AA163" s="653"/>
      <c r="AB163" s="653"/>
      <c r="AC163" s="653"/>
      <c r="AD163" s="653"/>
      <c r="AE163" s="653"/>
      <c r="AF163" s="653"/>
      <c r="AG163" s="653"/>
      <c r="AH163" s="653"/>
      <c r="AI163" s="653"/>
      <c r="AJ163" s="653"/>
      <c r="AK163" s="653"/>
      <c r="AL163" s="653"/>
      <c r="AM163" s="653"/>
      <c r="AN163" s="653"/>
      <c r="AO163" s="653"/>
      <c r="AP163" s="653"/>
      <c r="AQ163" s="653"/>
      <c r="AR163" s="653"/>
      <c r="AS163" s="653"/>
      <c r="AT163" s="653"/>
    </row>
    <row r="164" ht="14.25" customHeight="1" spans="1:46">
      <c r="A164" s="653"/>
      <c r="B164" s="653"/>
      <c r="C164" s="653"/>
      <c r="D164" s="653"/>
      <c r="E164" s="653"/>
      <c r="F164" s="653"/>
      <c r="G164" s="653"/>
      <c r="H164" s="653"/>
      <c r="I164" s="653"/>
      <c r="J164" s="653"/>
      <c r="K164" s="653"/>
      <c r="L164" s="653"/>
      <c r="M164" s="653"/>
      <c r="N164" s="653"/>
      <c r="O164" s="653"/>
      <c r="P164" s="653"/>
      <c r="Q164" s="653"/>
      <c r="R164" s="653"/>
      <c r="S164" s="653"/>
      <c r="T164" s="653"/>
      <c r="U164" s="653"/>
      <c r="V164" s="653"/>
      <c r="W164" s="653"/>
      <c r="X164" s="653"/>
      <c r="Y164" s="653"/>
      <c r="Z164" s="653"/>
      <c r="AA164" s="653"/>
      <c r="AB164" s="653"/>
      <c r="AC164" s="653"/>
      <c r="AD164" s="653"/>
      <c r="AE164" s="653"/>
      <c r="AF164" s="653"/>
      <c r="AG164" s="653"/>
      <c r="AH164" s="653"/>
      <c r="AI164" s="653"/>
      <c r="AJ164" s="653"/>
      <c r="AK164" s="653"/>
      <c r="AL164" s="653"/>
      <c r="AM164" s="653"/>
      <c r="AN164" s="653"/>
      <c r="AO164" s="653"/>
      <c r="AP164" s="653"/>
      <c r="AQ164" s="653"/>
      <c r="AR164" s="653"/>
      <c r="AS164" s="653"/>
      <c r="AT164" s="653"/>
    </row>
    <row r="165" ht="14.25" customHeight="1" spans="1:46">
      <c r="A165" s="653"/>
      <c r="B165" s="653"/>
      <c r="C165" s="653"/>
      <c r="D165" s="653"/>
      <c r="E165" s="653"/>
      <c r="F165" s="653"/>
      <c r="G165" s="653"/>
      <c r="H165" s="653"/>
      <c r="I165" s="653"/>
      <c r="J165" s="653"/>
      <c r="K165" s="653"/>
      <c r="L165" s="653"/>
      <c r="M165" s="653"/>
      <c r="N165" s="653"/>
      <c r="O165" s="653"/>
      <c r="P165" s="653"/>
      <c r="Q165" s="653"/>
      <c r="R165" s="653"/>
      <c r="S165" s="653"/>
      <c r="T165" s="653"/>
      <c r="U165" s="653"/>
      <c r="V165" s="653"/>
      <c r="W165" s="653"/>
      <c r="X165" s="653"/>
      <c r="Y165" s="653"/>
      <c r="Z165" s="653"/>
      <c r="AA165" s="653"/>
      <c r="AB165" s="653"/>
      <c r="AC165" s="653"/>
      <c r="AD165" s="653"/>
      <c r="AE165" s="653"/>
      <c r="AF165" s="653"/>
      <c r="AG165" s="653"/>
      <c r="AH165" s="653"/>
      <c r="AI165" s="653"/>
      <c r="AJ165" s="653"/>
      <c r="AK165" s="653"/>
      <c r="AL165" s="653"/>
      <c r="AM165" s="653"/>
      <c r="AN165" s="653"/>
      <c r="AO165" s="653"/>
      <c r="AP165" s="653"/>
      <c r="AQ165" s="653"/>
      <c r="AR165" s="653"/>
      <c r="AS165" s="653"/>
      <c r="AT165" s="653"/>
    </row>
    <row r="166" ht="14.25" customHeight="1" spans="1:46">
      <c r="A166" s="653"/>
      <c r="B166" s="653"/>
      <c r="C166" s="653"/>
      <c r="D166" s="653"/>
      <c r="E166" s="653"/>
      <c r="F166" s="653"/>
      <c r="G166" s="653"/>
      <c r="H166" s="653"/>
      <c r="I166" s="653"/>
      <c r="J166" s="653"/>
      <c r="K166" s="653"/>
      <c r="L166" s="653"/>
      <c r="M166" s="653"/>
      <c r="N166" s="653"/>
      <c r="O166" s="653"/>
      <c r="P166" s="653"/>
      <c r="Q166" s="653"/>
      <c r="R166" s="653"/>
      <c r="S166" s="653"/>
      <c r="T166" s="653"/>
      <c r="U166" s="653"/>
      <c r="V166" s="653"/>
      <c r="W166" s="653"/>
      <c r="X166" s="653"/>
      <c r="Y166" s="653"/>
      <c r="Z166" s="653"/>
      <c r="AA166" s="653"/>
      <c r="AB166" s="653"/>
      <c r="AC166" s="653"/>
      <c r="AD166" s="653"/>
      <c r="AE166" s="653"/>
      <c r="AF166" s="653"/>
      <c r="AG166" s="653"/>
      <c r="AH166" s="653"/>
      <c r="AI166" s="653"/>
      <c r="AJ166" s="653"/>
      <c r="AK166" s="653"/>
      <c r="AL166" s="653"/>
      <c r="AM166" s="653"/>
      <c r="AN166" s="653"/>
      <c r="AO166" s="653"/>
      <c r="AP166" s="653"/>
      <c r="AQ166" s="653"/>
      <c r="AR166" s="653"/>
      <c r="AS166" s="653"/>
      <c r="AT166" s="653"/>
    </row>
    <row r="167" ht="14.25" customHeight="1" spans="1:46">
      <c r="A167" s="653"/>
      <c r="B167" s="653"/>
      <c r="C167" s="653"/>
      <c r="D167" s="653"/>
      <c r="E167" s="653"/>
      <c r="F167" s="653"/>
      <c r="G167" s="653"/>
      <c r="H167" s="653"/>
      <c r="I167" s="653"/>
      <c r="J167" s="653"/>
      <c r="K167" s="653"/>
      <c r="L167" s="653"/>
      <c r="M167" s="653"/>
      <c r="N167" s="653"/>
      <c r="O167" s="653"/>
      <c r="P167" s="653"/>
      <c r="Q167" s="653"/>
      <c r="R167" s="653"/>
      <c r="S167" s="653"/>
      <c r="T167" s="653"/>
      <c r="U167" s="653"/>
      <c r="V167" s="653"/>
      <c r="W167" s="653"/>
      <c r="X167" s="653"/>
      <c r="Y167" s="653"/>
      <c r="Z167" s="653"/>
      <c r="AA167" s="653"/>
      <c r="AB167" s="653"/>
      <c r="AC167" s="653"/>
      <c r="AD167" s="653"/>
      <c r="AE167" s="653"/>
      <c r="AF167" s="653"/>
      <c r="AG167" s="653"/>
      <c r="AH167" s="653"/>
      <c r="AI167" s="653"/>
      <c r="AJ167" s="653"/>
      <c r="AK167" s="653"/>
      <c r="AL167" s="653"/>
      <c r="AM167" s="653"/>
      <c r="AN167" s="653"/>
      <c r="AO167" s="653"/>
      <c r="AP167" s="653"/>
      <c r="AQ167" s="653"/>
      <c r="AR167" s="653"/>
      <c r="AS167" s="653"/>
      <c r="AT167" s="653"/>
    </row>
    <row r="168" ht="14.25" customHeight="1" spans="1:46">
      <c r="A168" s="653"/>
      <c r="B168" s="653"/>
      <c r="C168" s="653"/>
      <c r="D168" s="653"/>
      <c r="E168" s="653"/>
      <c r="F168" s="653"/>
      <c r="G168" s="653"/>
      <c r="H168" s="653"/>
      <c r="I168" s="653"/>
      <c r="J168" s="653"/>
      <c r="K168" s="653"/>
      <c r="L168" s="653"/>
      <c r="M168" s="653"/>
      <c r="N168" s="653"/>
      <c r="O168" s="653"/>
      <c r="P168" s="653"/>
      <c r="Q168" s="653"/>
      <c r="R168" s="653"/>
      <c r="S168" s="653"/>
      <c r="T168" s="653"/>
      <c r="U168" s="653"/>
      <c r="V168" s="653"/>
      <c r="W168" s="653"/>
      <c r="X168" s="653"/>
      <c r="Y168" s="653"/>
      <c r="Z168" s="653"/>
      <c r="AA168" s="653"/>
      <c r="AB168" s="653"/>
      <c r="AC168" s="653"/>
      <c r="AD168" s="653"/>
      <c r="AE168" s="653"/>
      <c r="AF168" s="653"/>
      <c r="AG168" s="653"/>
      <c r="AH168" s="653"/>
      <c r="AI168" s="653"/>
      <c r="AJ168" s="653"/>
      <c r="AK168" s="653"/>
      <c r="AL168" s="653"/>
      <c r="AM168" s="653"/>
      <c r="AN168" s="653"/>
      <c r="AO168" s="653"/>
      <c r="AP168" s="653"/>
      <c r="AQ168" s="653"/>
      <c r="AR168" s="653"/>
      <c r="AS168" s="653"/>
      <c r="AT168" s="653"/>
    </row>
    <row r="169" ht="14.25" customHeight="1" spans="1:46">
      <c r="A169" s="653"/>
      <c r="B169" s="653"/>
      <c r="C169" s="653"/>
      <c r="D169" s="653"/>
      <c r="E169" s="653"/>
      <c r="F169" s="653"/>
      <c r="G169" s="653"/>
      <c r="H169" s="653"/>
      <c r="I169" s="653"/>
      <c r="J169" s="653"/>
      <c r="K169" s="653"/>
      <c r="L169" s="653"/>
      <c r="M169" s="653"/>
      <c r="N169" s="653"/>
      <c r="O169" s="653"/>
      <c r="P169" s="653"/>
      <c r="Q169" s="653"/>
      <c r="R169" s="653"/>
      <c r="S169" s="653"/>
      <c r="T169" s="653"/>
      <c r="U169" s="653"/>
      <c r="V169" s="653"/>
      <c r="W169" s="653"/>
      <c r="X169" s="653"/>
      <c r="Y169" s="653"/>
      <c r="Z169" s="653"/>
      <c r="AA169" s="653"/>
      <c r="AB169" s="653"/>
      <c r="AC169" s="653"/>
      <c r="AD169" s="653"/>
      <c r="AE169" s="653"/>
      <c r="AF169" s="653"/>
      <c r="AG169" s="653"/>
      <c r="AH169" s="653"/>
      <c r="AI169" s="653"/>
      <c r="AJ169" s="653"/>
      <c r="AK169" s="653"/>
      <c r="AL169" s="653"/>
      <c r="AM169" s="653"/>
      <c r="AN169" s="653"/>
      <c r="AO169" s="653"/>
      <c r="AP169" s="653"/>
      <c r="AQ169" s="653"/>
      <c r="AR169" s="653"/>
      <c r="AS169" s="653"/>
      <c r="AT169" s="653"/>
    </row>
    <row r="170" ht="14.25" customHeight="1" spans="1:46">
      <c r="A170" s="653"/>
      <c r="B170" s="653"/>
      <c r="C170" s="653"/>
      <c r="D170" s="653"/>
      <c r="E170" s="653"/>
      <c r="F170" s="653"/>
      <c r="G170" s="653"/>
      <c r="H170" s="653"/>
      <c r="I170" s="653"/>
      <c r="J170" s="653"/>
      <c r="K170" s="653"/>
      <c r="L170" s="653"/>
      <c r="M170" s="653"/>
      <c r="N170" s="653"/>
      <c r="O170" s="653"/>
      <c r="P170" s="653"/>
      <c r="Q170" s="653"/>
      <c r="R170" s="653"/>
      <c r="S170" s="653"/>
      <c r="T170" s="653"/>
      <c r="U170" s="653"/>
      <c r="V170" s="653"/>
      <c r="W170" s="653"/>
      <c r="X170" s="653"/>
      <c r="Y170" s="653"/>
      <c r="Z170" s="653"/>
      <c r="AA170" s="653"/>
      <c r="AB170" s="653"/>
      <c r="AC170" s="653"/>
      <c r="AD170" s="653"/>
      <c r="AE170" s="653"/>
      <c r="AF170" s="653"/>
      <c r="AG170" s="653"/>
      <c r="AH170" s="653"/>
      <c r="AI170" s="653"/>
      <c r="AJ170" s="653"/>
      <c r="AK170" s="653"/>
      <c r="AL170" s="653"/>
      <c r="AM170" s="653"/>
      <c r="AN170" s="653"/>
      <c r="AO170" s="653"/>
      <c r="AP170" s="653"/>
      <c r="AQ170" s="653"/>
      <c r="AR170" s="653"/>
      <c r="AS170" s="653"/>
      <c r="AT170" s="653"/>
    </row>
    <row r="171" ht="14.25" customHeight="1" spans="1:46">
      <c r="A171" s="653"/>
      <c r="B171" s="653"/>
      <c r="C171" s="653"/>
      <c r="D171" s="653"/>
      <c r="E171" s="653"/>
      <c r="F171" s="653"/>
      <c r="G171" s="653"/>
      <c r="H171" s="653"/>
      <c r="I171" s="653"/>
      <c r="J171" s="653"/>
      <c r="K171" s="653"/>
      <c r="L171" s="653"/>
      <c r="M171" s="653"/>
      <c r="N171" s="653"/>
      <c r="O171" s="653"/>
      <c r="P171" s="653"/>
      <c r="Q171" s="653"/>
      <c r="R171" s="653"/>
      <c r="S171" s="653"/>
      <c r="T171" s="653"/>
      <c r="U171" s="653"/>
      <c r="V171" s="653"/>
      <c r="W171" s="653"/>
      <c r="X171" s="653"/>
      <c r="Y171" s="653"/>
      <c r="Z171" s="653"/>
      <c r="AA171" s="653"/>
      <c r="AB171" s="653"/>
      <c r="AC171" s="653"/>
      <c r="AD171" s="653"/>
      <c r="AE171" s="653"/>
      <c r="AF171" s="653"/>
      <c r="AG171" s="653"/>
      <c r="AH171" s="653"/>
      <c r="AI171" s="653"/>
      <c r="AJ171" s="653"/>
      <c r="AK171" s="653"/>
      <c r="AL171" s="653"/>
      <c r="AM171" s="653"/>
      <c r="AN171" s="653"/>
      <c r="AO171" s="653"/>
      <c r="AP171" s="653"/>
      <c r="AQ171" s="653"/>
      <c r="AR171" s="653"/>
      <c r="AS171" s="653"/>
      <c r="AT171" s="653"/>
    </row>
    <row r="172" ht="14.25" customHeight="1" spans="1:46">
      <c r="A172" s="653"/>
      <c r="B172" s="653"/>
      <c r="C172" s="653"/>
      <c r="D172" s="653"/>
      <c r="E172" s="653"/>
      <c r="F172" s="653"/>
      <c r="G172" s="653"/>
      <c r="H172" s="653"/>
      <c r="I172" s="653"/>
      <c r="J172" s="653"/>
      <c r="K172" s="653"/>
      <c r="L172" s="653"/>
      <c r="M172" s="653"/>
      <c r="N172" s="653"/>
      <c r="O172" s="653"/>
      <c r="P172" s="653"/>
      <c r="Q172" s="653"/>
      <c r="R172" s="653"/>
      <c r="S172" s="653"/>
      <c r="T172" s="653"/>
      <c r="U172" s="653"/>
      <c r="V172" s="653"/>
      <c r="W172" s="653"/>
      <c r="X172" s="653"/>
      <c r="Y172" s="653"/>
      <c r="Z172" s="653"/>
      <c r="AA172" s="653"/>
      <c r="AB172" s="653"/>
      <c r="AC172" s="653"/>
      <c r="AD172" s="653"/>
      <c r="AE172" s="653"/>
      <c r="AF172" s="653"/>
      <c r="AG172" s="653"/>
      <c r="AH172" s="653"/>
      <c r="AI172" s="653"/>
      <c r="AJ172" s="653"/>
      <c r="AK172" s="653"/>
      <c r="AL172" s="653"/>
      <c r="AM172" s="653"/>
      <c r="AN172" s="653"/>
      <c r="AO172" s="653"/>
      <c r="AP172" s="653"/>
      <c r="AQ172" s="653"/>
      <c r="AR172" s="653"/>
      <c r="AS172" s="653"/>
      <c r="AT172" s="653"/>
    </row>
    <row r="173" ht="14.25" customHeight="1" spans="1:46">
      <c r="A173" s="653"/>
      <c r="B173" s="653"/>
      <c r="C173" s="653"/>
      <c r="D173" s="653"/>
      <c r="E173" s="653"/>
      <c r="F173" s="653"/>
      <c r="G173" s="653"/>
      <c r="H173" s="653"/>
      <c r="I173" s="653"/>
      <c r="J173" s="653"/>
      <c r="K173" s="653"/>
      <c r="L173" s="653"/>
      <c r="M173" s="653"/>
      <c r="N173" s="653"/>
      <c r="O173" s="653"/>
      <c r="P173" s="653"/>
      <c r="Q173" s="653"/>
      <c r="R173" s="653"/>
      <c r="S173" s="653"/>
      <c r="T173" s="653"/>
      <c r="U173" s="653"/>
      <c r="V173" s="653"/>
      <c r="W173" s="653"/>
      <c r="X173" s="653"/>
      <c r="Y173" s="653"/>
      <c r="Z173" s="653"/>
      <c r="AA173" s="653"/>
      <c r="AB173" s="653"/>
      <c r="AC173" s="653"/>
      <c r="AD173" s="653"/>
      <c r="AE173" s="653"/>
      <c r="AF173" s="653"/>
      <c r="AG173" s="653"/>
      <c r="AH173" s="653"/>
      <c r="AI173" s="653"/>
      <c r="AJ173" s="653"/>
      <c r="AK173" s="653"/>
      <c r="AL173" s="653"/>
      <c r="AM173" s="653"/>
      <c r="AN173" s="653"/>
      <c r="AO173" s="653"/>
      <c r="AP173" s="653"/>
      <c r="AQ173" s="653"/>
      <c r="AR173" s="653"/>
      <c r="AS173" s="653"/>
      <c r="AT173" s="653"/>
    </row>
    <row r="174" ht="14.25" customHeight="1" spans="1:46">
      <c r="A174" s="653"/>
      <c r="B174" s="653"/>
      <c r="C174" s="653"/>
      <c r="D174" s="653"/>
      <c r="E174" s="653"/>
      <c r="F174" s="653"/>
      <c r="G174" s="653"/>
      <c r="H174" s="653"/>
      <c r="I174" s="653"/>
      <c r="J174" s="653"/>
      <c r="K174" s="653"/>
      <c r="L174" s="653"/>
      <c r="M174" s="653"/>
      <c r="N174" s="653"/>
      <c r="O174" s="653"/>
      <c r="P174" s="653"/>
      <c r="Q174" s="653"/>
      <c r="R174" s="653"/>
      <c r="S174" s="653"/>
      <c r="T174" s="653"/>
      <c r="U174" s="653"/>
      <c r="V174" s="653"/>
      <c r="W174" s="653"/>
      <c r="X174" s="653"/>
      <c r="Y174" s="653"/>
      <c r="Z174" s="653"/>
      <c r="AA174" s="653"/>
      <c r="AB174" s="653"/>
      <c r="AC174" s="653"/>
      <c r="AD174" s="653"/>
      <c r="AE174" s="653"/>
      <c r="AF174" s="653"/>
      <c r="AG174" s="653"/>
      <c r="AH174" s="653"/>
      <c r="AI174" s="653"/>
      <c r="AJ174" s="653"/>
      <c r="AK174" s="653"/>
      <c r="AL174" s="653"/>
      <c r="AM174" s="653"/>
      <c r="AN174" s="653"/>
      <c r="AO174" s="653"/>
      <c r="AP174" s="653"/>
      <c r="AQ174" s="653"/>
      <c r="AR174" s="653"/>
      <c r="AS174" s="653"/>
      <c r="AT174" s="653"/>
    </row>
    <row r="175" ht="14.25" customHeight="1" spans="1:46">
      <c r="A175" s="653"/>
      <c r="B175" s="653"/>
      <c r="C175" s="653"/>
      <c r="D175" s="653"/>
      <c r="E175" s="653"/>
      <c r="F175" s="653"/>
      <c r="G175" s="653"/>
      <c r="H175" s="653"/>
      <c r="I175" s="653"/>
      <c r="J175" s="653"/>
      <c r="K175" s="653"/>
      <c r="L175" s="653"/>
      <c r="M175" s="653"/>
      <c r="N175" s="653"/>
      <c r="O175" s="653"/>
      <c r="P175" s="653"/>
      <c r="Q175" s="653"/>
      <c r="R175" s="653"/>
      <c r="S175" s="653"/>
      <c r="T175" s="653"/>
      <c r="U175" s="653"/>
      <c r="V175" s="653"/>
      <c r="W175" s="653"/>
      <c r="X175" s="653"/>
      <c r="Y175" s="653"/>
      <c r="Z175" s="653"/>
      <c r="AA175" s="653"/>
      <c r="AB175" s="653"/>
      <c r="AC175" s="653"/>
      <c r="AD175" s="653"/>
      <c r="AE175" s="653"/>
      <c r="AF175" s="653"/>
      <c r="AG175" s="653"/>
      <c r="AH175" s="653"/>
      <c r="AI175" s="653"/>
      <c r="AJ175" s="653"/>
      <c r="AK175" s="653"/>
      <c r="AL175" s="653"/>
      <c r="AM175" s="653"/>
      <c r="AN175" s="653"/>
      <c r="AO175" s="653"/>
      <c r="AP175" s="653"/>
      <c r="AQ175" s="653"/>
      <c r="AR175" s="653"/>
      <c r="AS175" s="653"/>
      <c r="AT175" s="653"/>
    </row>
    <row r="176" ht="14.25" customHeight="1" spans="1:46">
      <c r="A176" s="653"/>
      <c r="B176" s="653"/>
      <c r="C176" s="653"/>
      <c r="D176" s="653"/>
      <c r="E176" s="653"/>
      <c r="F176" s="653"/>
      <c r="G176" s="653"/>
      <c r="H176" s="653"/>
      <c r="I176" s="653"/>
      <c r="J176" s="653"/>
      <c r="K176" s="653"/>
      <c r="L176" s="653"/>
      <c r="M176" s="653"/>
      <c r="N176" s="653"/>
      <c r="O176" s="653"/>
      <c r="P176" s="653"/>
      <c r="Q176" s="653"/>
      <c r="R176" s="653"/>
      <c r="S176" s="653"/>
      <c r="T176" s="653"/>
      <c r="U176" s="653"/>
      <c r="V176" s="653"/>
      <c r="W176" s="653"/>
      <c r="X176" s="653"/>
      <c r="Y176" s="653"/>
      <c r="Z176" s="653"/>
      <c r="AA176" s="653"/>
      <c r="AB176" s="653"/>
      <c r="AC176" s="653"/>
      <c r="AD176" s="653"/>
      <c r="AE176" s="653"/>
      <c r="AF176" s="653"/>
      <c r="AG176" s="653"/>
      <c r="AH176" s="653"/>
      <c r="AI176" s="653"/>
      <c r="AJ176" s="653"/>
      <c r="AK176" s="653"/>
      <c r="AL176" s="653"/>
      <c r="AM176" s="653"/>
      <c r="AN176" s="653"/>
      <c r="AO176" s="653"/>
      <c r="AP176" s="653"/>
      <c r="AQ176" s="653"/>
      <c r="AR176" s="653"/>
      <c r="AS176" s="653"/>
      <c r="AT176" s="653"/>
    </row>
    <row r="177" ht="14.25" customHeight="1" spans="1:46">
      <c r="A177" s="653"/>
      <c r="B177" s="653"/>
      <c r="C177" s="653"/>
      <c r="D177" s="653"/>
      <c r="E177" s="653"/>
      <c r="F177" s="653"/>
      <c r="G177" s="653"/>
      <c r="H177" s="653"/>
      <c r="I177" s="653"/>
      <c r="J177" s="653"/>
      <c r="K177" s="653"/>
      <c r="L177" s="653"/>
      <c r="M177" s="653"/>
      <c r="N177" s="653"/>
      <c r="O177" s="653"/>
      <c r="P177" s="653"/>
      <c r="Q177" s="653"/>
      <c r="R177" s="653"/>
      <c r="S177" s="653"/>
      <c r="T177" s="653"/>
      <c r="U177" s="653"/>
      <c r="V177" s="653"/>
      <c r="W177" s="653"/>
      <c r="X177" s="653"/>
      <c r="Y177" s="653"/>
      <c r="Z177" s="653"/>
      <c r="AA177" s="653"/>
      <c r="AB177" s="653"/>
      <c r="AC177" s="653"/>
      <c r="AD177" s="653"/>
      <c r="AE177" s="653"/>
      <c r="AF177" s="653"/>
      <c r="AG177" s="653"/>
      <c r="AH177" s="653"/>
      <c r="AI177" s="653"/>
      <c r="AJ177" s="653"/>
      <c r="AK177" s="653"/>
      <c r="AL177" s="653"/>
      <c r="AM177" s="653"/>
      <c r="AN177" s="653"/>
      <c r="AO177" s="653"/>
      <c r="AP177" s="653"/>
      <c r="AQ177" s="653"/>
      <c r="AR177" s="653"/>
      <c r="AS177" s="653"/>
      <c r="AT177" s="653"/>
    </row>
    <row r="178" ht="14.25" customHeight="1" spans="1:46">
      <c r="A178" s="653"/>
      <c r="B178" s="653"/>
      <c r="C178" s="653"/>
      <c r="D178" s="653"/>
      <c r="E178" s="653"/>
      <c r="F178" s="653"/>
      <c r="G178" s="653"/>
      <c r="H178" s="653"/>
      <c r="I178" s="653"/>
      <c r="J178" s="653"/>
      <c r="K178" s="653"/>
      <c r="L178" s="653"/>
      <c r="M178" s="653"/>
      <c r="N178" s="653"/>
      <c r="O178" s="653"/>
      <c r="P178" s="653"/>
      <c r="Q178" s="653"/>
      <c r="R178" s="653"/>
      <c r="S178" s="653"/>
      <c r="T178" s="653"/>
      <c r="U178" s="653"/>
      <c r="V178" s="653"/>
      <c r="W178" s="653"/>
      <c r="X178" s="653"/>
      <c r="Y178" s="653"/>
      <c r="Z178" s="653"/>
      <c r="AA178" s="653"/>
      <c r="AB178" s="653"/>
      <c r="AC178" s="653"/>
      <c r="AD178" s="653"/>
      <c r="AE178" s="653"/>
      <c r="AF178" s="653"/>
      <c r="AG178" s="653"/>
      <c r="AH178" s="653"/>
      <c r="AI178" s="653"/>
      <c r="AJ178" s="653"/>
      <c r="AK178" s="653"/>
      <c r="AL178" s="653"/>
      <c r="AM178" s="653"/>
      <c r="AN178" s="653"/>
      <c r="AO178" s="653"/>
      <c r="AP178" s="653"/>
      <c r="AQ178" s="653"/>
      <c r="AR178" s="653"/>
      <c r="AS178" s="653"/>
      <c r="AT178" s="653"/>
    </row>
    <row r="179" ht="14.25" customHeight="1" spans="1:46">
      <c r="A179" s="653"/>
      <c r="B179" s="653"/>
      <c r="C179" s="653"/>
      <c r="D179" s="653"/>
      <c r="E179" s="653"/>
      <c r="F179" s="653"/>
      <c r="G179" s="653"/>
      <c r="H179" s="653"/>
      <c r="I179" s="653"/>
      <c r="J179" s="653"/>
      <c r="K179" s="653"/>
      <c r="L179" s="653"/>
      <c r="M179" s="653"/>
      <c r="N179" s="653"/>
      <c r="O179" s="653"/>
      <c r="P179" s="653"/>
      <c r="Q179" s="653"/>
      <c r="R179" s="653"/>
      <c r="S179" s="653"/>
      <c r="T179" s="653"/>
      <c r="U179" s="653"/>
      <c r="V179" s="653"/>
      <c r="W179" s="653"/>
      <c r="X179" s="653"/>
      <c r="Y179" s="653"/>
      <c r="Z179" s="653"/>
      <c r="AA179" s="653"/>
      <c r="AB179" s="653"/>
      <c r="AC179" s="653"/>
      <c r="AD179" s="653"/>
      <c r="AE179" s="653"/>
      <c r="AF179" s="653"/>
      <c r="AG179" s="653"/>
      <c r="AH179" s="653"/>
      <c r="AI179" s="653"/>
      <c r="AJ179" s="653"/>
      <c r="AK179" s="653"/>
      <c r="AL179" s="653"/>
      <c r="AM179" s="653"/>
      <c r="AN179" s="653"/>
      <c r="AO179" s="653"/>
      <c r="AP179" s="653"/>
      <c r="AQ179" s="653"/>
      <c r="AR179" s="653"/>
      <c r="AS179" s="653"/>
      <c r="AT179" s="653"/>
    </row>
    <row r="180" ht="14.25" customHeight="1" spans="1:46">
      <c r="A180" s="653"/>
      <c r="B180" s="653"/>
      <c r="C180" s="653"/>
      <c r="D180" s="653"/>
      <c r="E180" s="653"/>
      <c r="F180" s="653"/>
      <c r="G180" s="653"/>
      <c r="H180" s="653"/>
      <c r="I180" s="653"/>
      <c r="J180" s="653"/>
      <c r="K180" s="653"/>
      <c r="L180" s="653"/>
      <c r="M180" s="653"/>
      <c r="N180" s="653"/>
      <c r="O180" s="653"/>
      <c r="P180" s="653"/>
      <c r="Q180" s="653"/>
      <c r="R180" s="653"/>
      <c r="S180" s="653"/>
      <c r="T180" s="653"/>
      <c r="U180" s="653"/>
      <c r="V180" s="653"/>
      <c r="W180" s="653"/>
      <c r="X180" s="653"/>
      <c r="Y180" s="653"/>
      <c r="Z180" s="653"/>
      <c r="AA180" s="653"/>
      <c r="AB180" s="653"/>
      <c r="AC180" s="653"/>
      <c r="AD180" s="653"/>
      <c r="AE180" s="653"/>
      <c r="AF180" s="653"/>
      <c r="AG180" s="653"/>
      <c r="AH180" s="653"/>
      <c r="AI180" s="653"/>
      <c r="AJ180" s="653"/>
      <c r="AK180" s="653"/>
      <c r="AL180" s="653"/>
      <c r="AM180" s="653"/>
      <c r="AN180" s="653"/>
      <c r="AO180" s="653"/>
      <c r="AP180" s="653"/>
      <c r="AQ180" s="653"/>
      <c r="AR180" s="653"/>
      <c r="AS180" s="653"/>
      <c r="AT180" s="653"/>
    </row>
    <row r="181" ht="14.25" customHeight="1" spans="1:46">
      <c r="A181" s="653"/>
      <c r="B181" s="653"/>
      <c r="C181" s="653"/>
      <c r="D181" s="653"/>
      <c r="E181" s="653"/>
      <c r="F181" s="653"/>
      <c r="G181" s="653"/>
      <c r="H181" s="653"/>
      <c r="I181" s="653"/>
      <c r="J181" s="653"/>
      <c r="K181" s="653"/>
      <c r="L181" s="653"/>
      <c r="M181" s="653"/>
      <c r="N181" s="653"/>
      <c r="O181" s="653"/>
      <c r="P181" s="653"/>
      <c r="Q181" s="653"/>
      <c r="R181" s="653"/>
      <c r="S181" s="653"/>
      <c r="T181" s="653"/>
      <c r="U181" s="653"/>
      <c r="V181" s="653"/>
      <c r="W181" s="653"/>
      <c r="X181" s="653"/>
      <c r="Y181" s="653"/>
      <c r="Z181" s="653"/>
      <c r="AA181" s="653"/>
      <c r="AB181" s="653"/>
      <c r="AC181" s="653"/>
      <c r="AD181" s="653"/>
      <c r="AE181" s="653"/>
      <c r="AF181" s="653"/>
      <c r="AG181" s="653"/>
      <c r="AH181" s="653"/>
      <c r="AI181" s="653"/>
      <c r="AJ181" s="653"/>
      <c r="AK181" s="653"/>
      <c r="AL181" s="653"/>
      <c r="AM181" s="653"/>
      <c r="AN181" s="653"/>
      <c r="AO181" s="653"/>
      <c r="AP181" s="653"/>
      <c r="AQ181" s="653"/>
      <c r="AR181" s="653"/>
      <c r="AS181" s="653"/>
      <c r="AT181" s="653"/>
    </row>
    <row r="182" ht="14.25" customHeight="1" spans="1:46">
      <c r="A182" s="653"/>
      <c r="B182" s="653"/>
      <c r="C182" s="653"/>
      <c r="D182" s="653"/>
      <c r="E182" s="653"/>
      <c r="F182" s="653"/>
      <c r="G182" s="653"/>
      <c r="H182" s="653"/>
      <c r="I182" s="653"/>
      <c r="J182" s="653"/>
      <c r="K182" s="653"/>
      <c r="L182" s="653"/>
      <c r="M182" s="653"/>
      <c r="N182" s="653"/>
      <c r="O182" s="653"/>
      <c r="P182" s="653"/>
      <c r="Q182" s="653"/>
      <c r="R182" s="653"/>
      <c r="S182" s="653"/>
      <c r="T182" s="653"/>
      <c r="U182" s="653"/>
      <c r="V182" s="653"/>
      <c r="W182" s="653"/>
      <c r="X182" s="653"/>
      <c r="Y182" s="653"/>
      <c r="Z182" s="653"/>
      <c r="AA182" s="653"/>
      <c r="AB182" s="653"/>
      <c r="AC182" s="653"/>
      <c r="AD182" s="653"/>
      <c r="AE182" s="653"/>
      <c r="AF182" s="653"/>
      <c r="AG182" s="653"/>
      <c r="AH182" s="653"/>
      <c r="AI182" s="653"/>
      <c r="AJ182" s="653"/>
      <c r="AK182" s="653"/>
      <c r="AL182" s="653"/>
      <c r="AM182" s="653"/>
      <c r="AN182" s="653"/>
      <c r="AO182" s="653"/>
      <c r="AP182" s="653"/>
      <c r="AQ182" s="653"/>
      <c r="AR182" s="653"/>
      <c r="AS182" s="653"/>
      <c r="AT182" s="653"/>
    </row>
    <row r="183" ht="14.25" customHeight="1" spans="1:46">
      <c r="A183" s="653"/>
      <c r="B183" s="653"/>
      <c r="C183" s="653"/>
      <c r="D183" s="653"/>
      <c r="E183" s="653"/>
      <c r="F183" s="653"/>
      <c r="G183" s="653"/>
      <c r="H183" s="653"/>
      <c r="I183" s="653"/>
      <c r="J183" s="653"/>
      <c r="K183" s="653"/>
      <c r="L183" s="653"/>
      <c r="M183" s="653"/>
      <c r="N183" s="653"/>
      <c r="O183" s="653"/>
      <c r="P183" s="653"/>
      <c r="Q183" s="653"/>
      <c r="R183" s="653"/>
      <c r="S183" s="653"/>
      <c r="T183" s="653"/>
      <c r="U183" s="653"/>
      <c r="V183" s="653"/>
      <c r="W183" s="653"/>
      <c r="X183" s="653"/>
      <c r="Y183" s="653"/>
      <c r="Z183" s="653"/>
      <c r="AA183" s="653"/>
      <c r="AB183" s="653"/>
      <c r="AC183" s="653"/>
      <c r="AD183" s="653"/>
      <c r="AE183" s="653"/>
      <c r="AF183" s="653"/>
      <c r="AG183" s="653"/>
      <c r="AH183" s="653"/>
      <c r="AI183" s="653"/>
      <c r="AJ183" s="653"/>
      <c r="AK183" s="653"/>
      <c r="AL183" s="653"/>
      <c r="AM183" s="653"/>
      <c r="AN183" s="653"/>
      <c r="AO183" s="653"/>
      <c r="AP183" s="653"/>
      <c r="AQ183" s="653"/>
      <c r="AR183" s="653"/>
      <c r="AS183" s="653"/>
      <c r="AT183" s="653"/>
    </row>
    <row r="184" ht="14.25" customHeight="1" spans="1:46">
      <c r="A184" s="653"/>
      <c r="B184" s="653"/>
      <c r="C184" s="653"/>
      <c r="D184" s="653"/>
      <c r="E184" s="653"/>
      <c r="F184" s="653"/>
      <c r="G184" s="653"/>
      <c r="H184" s="653"/>
      <c r="I184" s="653"/>
      <c r="J184" s="653"/>
      <c r="K184" s="653"/>
      <c r="L184" s="653"/>
      <c r="M184" s="653"/>
      <c r="N184" s="653"/>
      <c r="O184" s="653"/>
      <c r="P184" s="653"/>
      <c r="Q184" s="653"/>
      <c r="R184" s="653"/>
      <c r="S184" s="653"/>
      <c r="T184" s="653"/>
      <c r="U184" s="653"/>
      <c r="V184" s="653"/>
      <c r="W184" s="653"/>
      <c r="X184" s="653"/>
      <c r="Y184" s="653"/>
      <c r="Z184" s="653"/>
      <c r="AA184" s="653"/>
      <c r="AB184" s="653"/>
      <c r="AC184" s="653"/>
      <c r="AD184" s="653"/>
      <c r="AE184" s="653"/>
      <c r="AF184" s="653"/>
      <c r="AG184" s="653"/>
      <c r="AH184" s="653"/>
      <c r="AI184" s="653"/>
      <c r="AJ184" s="653"/>
      <c r="AK184" s="653"/>
      <c r="AL184" s="653"/>
      <c r="AM184" s="653"/>
      <c r="AN184" s="653"/>
      <c r="AO184" s="653"/>
      <c r="AP184" s="653"/>
      <c r="AQ184" s="653"/>
      <c r="AR184" s="653"/>
      <c r="AS184" s="653"/>
      <c r="AT184" s="653"/>
    </row>
    <row r="185" ht="14.25" customHeight="1" spans="1:46">
      <c r="A185" s="653"/>
      <c r="B185" s="653"/>
      <c r="C185" s="653"/>
      <c r="D185" s="653"/>
      <c r="E185" s="653"/>
      <c r="F185" s="653"/>
      <c r="G185" s="653"/>
      <c r="H185" s="653"/>
      <c r="I185" s="653"/>
      <c r="J185" s="653"/>
      <c r="K185" s="653"/>
      <c r="L185" s="653"/>
      <c r="M185" s="653"/>
      <c r="N185" s="653"/>
      <c r="O185" s="653"/>
      <c r="P185" s="653"/>
      <c r="Q185" s="653"/>
      <c r="R185" s="653"/>
      <c r="S185" s="653"/>
      <c r="T185" s="653"/>
      <c r="U185" s="653"/>
      <c r="V185" s="653"/>
      <c r="W185" s="653"/>
      <c r="X185" s="653"/>
      <c r="Y185" s="653"/>
      <c r="Z185" s="653"/>
      <c r="AA185" s="653"/>
      <c r="AB185" s="653"/>
      <c r="AC185" s="653"/>
      <c r="AD185" s="653"/>
      <c r="AE185" s="653"/>
      <c r="AF185" s="653"/>
      <c r="AG185" s="653"/>
      <c r="AH185" s="653"/>
      <c r="AI185" s="653"/>
      <c r="AJ185" s="653"/>
      <c r="AK185" s="653"/>
      <c r="AL185" s="653"/>
      <c r="AM185" s="653"/>
      <c r="AN185" s="653"/>
      <c r="AO185" s="653"/>
      <c r="AP185" s="653"/>
      <c r="AQ185" s="653"/>
      <c r="AR185" s="653"/>
      <c r="AS185" s="653"/>
      <c r="AT185" s="653"/>
    </row>
    <row r="186" ht="14.25" customHeight="1" spans="1:46">
      <c r="A186" s="653"/>
      <c r="B186" s="653"/>
      <c r="C186" s="653"/>
      <c r="D186" s="653"/>
      <c r="E186" s="653"/>
      <c r="F186" s="653"/>
      <c r="G186" s="653"/>
      <c r="H186" s="653"/>
      <c r="I186" s="653"/>
      <c r="J186" s="653"/>
      <c r="K186" s="653"/>
      <c r="L186" s="653"/>
      <c r="M186" s="653"/>
      <c r="N186" s="653"/>
      <c r="O186" s="653"/>
      <c r="P186" s="653"/>
      <c r="Q186" s="653"/>
      <c r="R186" s="653"/>
      <c r="S186" s="653"/>
      <c r="T186" s="653"/>
      <c r="U186" s="653"/>
      <c r="V186" s="653"/>
      <c r="W186" s="653"/>
      <c r="X186" s="653"/>
      <c r="Y186" s="653"/>
      <c r="Z186" s="653"/>
      <c r="AA186" s="653"/>
      <c r="AB186" s="653"/>
      <c r="AC186" s="653"/>
      <c r="AD186" s="653"/>
      <c r="AE186" s="653"/>
      <c r="AF186" s="653"/>
      <c r="AG186" s="653"/>
      <c r="AH186" s="653"/>
      <c r="AI186" s="653"/>
      <c r="AJ186" s="653"/>
      <c r="AK186" s="653"/>
      <c r="AL186" s="653"/>
      <c r="AM186" s="653"/>
      <c r="AN186" s="653"/>
      <c r="AO186" s="653"/>
      <c r="AP186" s="653"/>
      <c r="AQ186" s="653"/>
      <c r="AR186" s="653"/>
      <c r="AS186" s="653"/>
      <c r="AT186" s="653"/>
    </row>
    <row r="187" ht="14.25" customHeight="1" spans="1:46">
      <c r="A187" s="653"/>
      <c r="B187" s="653"/>
      <c r="C187" s="653"/>
      <c r="D187" s="653"/>
      <c r="E187" s="653"/>
      <c r="F187" s="653"/>
      <c r="G187" s="653"/>
      <c r="H187" s="653"/>
      <c r="I187" s="653"/>
      <c r="J187" s="653"/>
      <c r="K187" s="653"/>
      <c r="L187" s="653"/>
      <c r="M187" s="653"/>
      <c r="N187" s="653"/>
      <c r="O187" s="653"/>
      <c r="P187" s="653"/>
      <c r="Q187" s="653"/>
      <c r="R187" s="653"/>
      <c r="S187" s="653"/>
      <c r="T187" s="653"/>
      <c r="U187" s="653"/>
      <c r="V187" s="653"/>
      <c r="W187" s="653"/>
      <c r="X187" s="653"/>
      <c r="Y187" s="653"/>
      <c r="Z187" s="653"/>
      <c r="AA187" s="653"/>
      <c r="AB187" s="653"/>
      <c r="AC187" s="653"/>
      <c r="AD187" s="653"/>
      <c r="AE187" s="653"/>
      <c r="AF187" s="653"/>
      <c r="AG187" s="653"/>
      <c r="AH187" s="653"/>
      <c r="AI187" s="653"/>
      <c r="AJ187" s="653"/>
      <c r="AK187" s="653"/>
      <c r="AL187" s="653"/>
      <c r="AM187" s="653"/>
      <c r="AN187" s="653"/>
      <c r="AO187" s="653"/>
      <c r="AP187" s="653"/>
      <c r="AQ187" s="653"/>
      <c r="AR187" s="653"/>
      <c r="AS187" s="653"/>
      <c r="AT187" s="653"/>
    </row>
    <row r="188" ht="14.25" customHeight="1" spans="1:46">
      <c r="A188" s="653"/>
      <c r="B188" s="653"/>
      <c r="C188" s="653"/>
      <c r="D188" s="653"/>
      <c r="E188" s="653"/>
      <c r="F188" s="653"/>
      <c r="G188" s="653"/>
      <c r="H188" s="653"/>
      <c r="I188" s="653"/>
      <c r="J188" s="653"/>
      <c r="K188" s="653"/>
      <c r="L188" s="653"/>
      <c r="M188" s="653"/>
      <c r="N188" s="653"/>
      <c r="O188" s="653"/>
      <c r="P188" s="653"/>
      <c r="Q188" s="653"/>
      <c r="R188" s="653"/>
      <c r="S188" s="653"/>
      <c r="T188" s="653"/>
      <c r="U188" s="653"/>
      <c r="V188" s="653"/>
      <c r="W188" s="653"/>
      <c r="X188" s="653"/>
      <c r="Y188" s="653"/>
      <c r="Z188" s="653"/>
      <c r="AA188" s="653"/>
      <c r="AB188" s="653"/>
      <c r="AC188" s="653"/>
      <c r="AD188" s="653"/>
      <c r="AE188" s="653"/>
      <c r="AF188" s="653"/>
      <c r="AG188" s="653"/>
      <c r="AH188" s="653"/>
      <c r="AI188" s="653"/>
      <c r="AJ188" s="653"/>
      <c r="AK188" s="653"/>
      <c r="AL188" s="653"/>
      <c r="AM188" s="653"/>
      <c r="AN188" s="653"/>
      <c r="AO188" s="653"/>
      <c r="AP188" s="653"/>
      <c r="AQ188" s="653"/>
      <c r="AR188" s="653"/>
      <c r="AS188" s="653"/>
      <c r="AT188" s="653"/>
    </row>
    <row r="189" ht="14.25" customHeight="1" spans="1:46">
      <c r="A189" s="653"/>
      <c r="B189" s="653"/>
      <c r="C189" s="653"/>
      <c r="D189" s="653"/>
      <c r="E189" s="653"/>
      <c r="F189" s="653"/>
      <c r="G189" s="653"/>
      <c r="H189" s="653"/>
      <c r="I189" s="653"/>
      <c r="J189" s="653"/>
      <c r="K189" s="653"/>
      <c r="L189" s="653"/>
      <c r="M189" s="653"/>
      <c r="N189" s="653"/>
      <c r="O189" s="653"/>
      <c r="P189" s="653"/>
      <c r="Q189" s="653"/>
      <c r="R189" s="653"/>
      <c r="S189" s="653"/>
      <c r="T189" s="653"/>
      <c r="U189" s="653"/>
      <c r="V189" s="653"/>
      <c r="W189" s="653"/>
      <c r="X189" s="653"/>
      <c r="Y189" s="653"/>
      <c r="Z189" s="653"/>
      <c r="AA189" s="653"/>
      <c r="AB189" s="653"/>
      <c r="AC189" s="653"/>
      <c r="AD189" s="653"/>
      <c r="AE189" s="653"/>
      <c r="AF189" s="653"/>
      <c r="AG189" s="653"/>
      <c r="AH189" s="653"/>
      <c r="AI189" s="653"/>
      <c r="AJ189" s="653"/>
      <c r="AK189" s="653"/>
      <c r="AL189" s="653"/>
      <c r="AM189" s="653"/>
      <c r="AN189" s="653"/>
      <c r="AO189" s="653"/>
      <c r="AP189" s="653"/>
      <c r="AQ189" s="653"/>
      <c r="AR189" s="653"/>
      <c r="AS189" s="653"/>
      <c r="AT189" s="653"/>
    </row>
    <row r="190" ht="14.25" customHeight="1" spans="1:46">
      <c r="A190" s="653"/>
      <c r="B190" s="653"/>
      <c r="C190" s="653"/>
      <c r="D190" s="653"/>
      <c r="E190" s="653"/>
      <c r="F190" s="653"/>
      <c r="G190" s="653"/>
      <c r="H190" s="653"/>
      <c r="I190" s="653"/>
      <c r="J190" s="653"/>
      <c r="K190" s="653"/>
      <c r="L190" s="653"/>
      <c r="M190" s="653"/>
      <c r="N190" s="653"/>
      <c r="O190" s="653"/>
      <c r="P190" s="653"/>
      <c r="Q190" s="653"/>
      <c r="R190" s="653"/>
      <c r="S190" s="653"/>
      <c r="T190" s="653"/>
      <c r="U190" s="653"/>
      <c r="V190" s="653"/>
      <c r="W190" s="653"/>
      <c r="X190" s="653"/>
      <c r="Y190" s="653"/>
      <c r="Z190" s="653"/>
      <c r="AA190" s="653"/>
      <c r="AB190" s="653"/>
      <c r="AC190" s="653"/>
      <c r="AD190" s="653"/>
      <c r="AE190" s="653"/>
      <c r="AF190" s="653"/>
      <c r="AG190" s="653"/>
      <c r="AH190" s="653"/>
      <c r="AI190" s="653"/>
      <c r="AJ190" s="653"/>
      <c r="AK190" s="653"/>
      <c r="AL190" s="653"/>
      <c r="AM190" s="653"/>
      <c r="AN190" s="653"/>
      <c r="AO190" s="653"/>
      <c r="AP190" s="653"/>
      <c r="AQ190" s="653"/>
      <c r="AR190" s="653"/>
      <c r="AS190" s="653"/>
      <c r="AT190" s="653"/>
    </row>
    <row r="191" ht="14.25" customHeight="1" spans="1:46">
      <c r="A191" s="653"/>
      <c r="B191" s="653"/>
      <c r="C191" s="653"/>
      <c r="D191" s="653"/>
      <c r="E191" s="653"/>
      <c r="F191" s="653"/>
      <c r="G191" s="653"/>
      <c r="H191" s="653"/>
      <c r="I191" s="653"/>
      <c r="J191" s="653"/>
      <c r="K191" s="653"/>
      <c r="L191" s="653"/>
      <c r="M191" s="653"/>
      <c r="N191" s="653"/>
      <c r="O191" s="653"/>
      <c r="P191" s="653"/>
      <c r="Q191" s="653"/>
      <c r="R191" s="653"/>
      <c r="S191" s="653"/>
      <c r="T191" s="653"/>
      <c r="U191" s="653"/>
      <c r="V191" s="653"/>
      <c r="W191" s="653"/>
      <c r="X191" s="653"/>
      <c r="Y191" s="653"/>
      <c r="Z191" s="653"/>
      <c r="AA191" s="653"/>
      <c r="AB191" s="653"/>
      <c r="AC191" s="653"/>
      <c r="AD191" s="653"/>
      <c r="AE191" s="653"/>
      <c r="AF191" s="653"/>
      <c r="AG191" s="653"/>
      <c r="AH191" s="653"/>
      <c r="AI191" s="653"/>
      <c r="AJ191" s="653"/>
      <c r="AK191" s="653"/>
      <c r="AL191" s="653"/>
      <c r="AM191" s="653"/>
      <c r="AN191" s="653"/>
      <c r="AO191" s="653"/>
      <c r="AP191" s="653"/>
      <c r="AQ191" s="653"/>
      <c r="AR191" s="653"/>
      <c r="AS191" s="653"/>
      <c r="AT191" s="653"/>
    </row>
    <row r="192" ht="14.25" customHeight="1" spans="1:46">
      <c r="A192" s="653"/>
      <c r="B192" s="653"/>
      <c r="C192" s="653"/>
      <c r="D192" s="653"/>
      <c r="E192" s="653"/>
      <c r="F192" s="653"/>
      <c r="G192" s="653"/>
      <c r="H192" s="653"/>
      <c r="I192" s="653"/>
      <c r="J192" s="653"/>
      <c r="K192" s="653"/>
      <c r="L192" s="653"/>
      <c r="M192" s="653"/>
      <c r="N192" s="653"/>
      <c r="O192" s="653"/>
      <c r="P192" s="653"/>
      <c r="Q192" s="653"/>
      <c r="R192" s="653"/>
      <c r="S192" s="653"/>
      <c r="T192" s="653"/>
      <c r="U192" s="653"/>
      <c r="V192" s="653"/>
      <c r="W192" s="653"/>
      <c r="X192" s="653"/>
      <c r="Y192" s="653"/>
      <c r="Z192" s="653"/>
      <c r="AA192" s="653"/>
      <c r="AB192" s="653"/>
      <c r="AC192" s="653"/>
      <c r="AD192" s="653"/>
      <c r="AE192" s="653"/>
      <c r="AF192" s="653"/>
      <c r="AG192" s="653"/>
      <c r="AH192" s="653"/>
      <c r="AI192" s="653"/>
      <c r="AJ192" s="653"/>
      <c r="AK192" s="653"/>
      <c r="AL192" s="653"/>
      <c r="AM192" s="653"/>
      <c r="AN192" s="653"/>
      <c r="AO192" s="653"/>
      <c r="AP192" s="653"/>
      <c r="AQ192" s="653"/>
      <c r="AR192" s="653"/>
      <c r="AS192" s="653"/>
      <c r="AT192" s="653"/>
    </row>
    <row r="193" ht="14.25" customHeight="1" spans="1:46">
      <c r="A193" s="653"/>
      <c r="B193" s="653"/>
      <c r="C193" s="653"/>
      <c r="D193" s="653"/>
      <c r="E193" s="653"/>
      <c r="F193" s="653"/>
      <c r="G193" s="653"/>
      <c r="H193" s="653"/>
      <c r="I193" s="653"/>
      <c r="J193" s="653"/>
      <c r="K193" s="653"/>
      <c r="L193" s="653"/>
      <c r="M193" s="653"/>
      <c r="N193" s="653"/>
      <c r="O193" s="653"/>
      <c r="P193" s="653"/>
      <c r="Q193" s="653"/>
      <c r="R193" s="653"/>
      <c r="S193" s="653"/>
      <c r="T193" s="653"/>
      <c r="U193" s="653"/>
      <c r="V193" s="653"/>
      <c r="W193" s="653"/>
      <c r="X193" s="653"/>
      <c r="Y193" s="653"/>
      <c r="Z193" s="653"/>
      <c r="AA193" s="653"/>
      <c r="AB193" s="653"/>
      <c r="AC193" s="653"/>
      <c r="AD193" s="653"/>
      <c r="AE193" s="653"/>
      <c r="AF193" s="653"/>
      <c r="AG193" s="653"/>
      <c r="AH193" s="653"/>
      <c r="AI193" s="653"/>
      <c r="AJ193" s="653"/>
      <c r="AK193" s="653"/>
      <c r="AL193" s="653"/>
      <c r="AM193" s="653"/>
      <c r="AN193" s="653"/>
      <c r="AO193" s="653"/>
      <c r="AP193" s="653"/>
      <c r="AQ193" s="653"/>
      <c r="AR193" s="653"/>
      <c r="AS193" s="653"/>
      <c r="AT193" s="653"/>
    </row>
    <row r="194" ht="14.25" customHeight="1" spans="1:46">
      <c r="A194" s="653"/>
      <c r="B194" s="653"/>
      <c r="C194" s="653"/>
      <c r="D194" s="653"/>
      <c r="E194" s="653"/>
      <c r="F194" s="653"/>
      <c r="G194" s="653"/>
      <c r="H194" s="653"/>
      <c r="I194" s="653"/>
      <c r="J194" s="653"/>
      <c r="K194" s="653"/>
      <c r="L194" s="653"/>
      <c r="M194" s="653"/>
      <c r="N194" s="653"/>
      <c r="O194" s="653"/>
      <c r="P194" s="653"/>
      <c r="Q194" s="653"/>
      <c r="R194" s="653"/>
      <c r="S194" s="653"/>
      <c r="T194" s="653"/>
      <c r="U194" s="653"/>
      <c r="V194" s="653"/>
      <c r="W194" s="653"/>
      <c r="X194" s="653"/>
      <c r="Y194" s="653"/>
      <c r="Z194" s="653"/>
      <c r="AA194" s="653"/>
      <c r="AB194" s="653"/>
      <c r="AC194" s="653"/>
      <c r="AD194" s="653"/>
      <c r="AE194" s="653"/>
      <c r="AF194" s="653"/>
      <c r="AG194" s="653"/>
      <c r="AH194" s="653"/>
      <c r="AI194" s="653"/>
      <c r="AJ194" s="653"/>
      <c r="AK194" s="653"/>
      <c r="AL194" s="653"/>
      <c r="AM194" s="653"/>
      <c r="AN194" s="653"/>
      <c r="AO194" s="653"/>
      <c r="AP194" s="653"/>
      <c r="AQ194" s="653"/>
      <c r="AR194" s="653"/>
      <c r="AS194" s="653"/>
      <c r="AT194" s="653"/>
    </row>
    <row r="195" ht="14.25" customHeight="1" spans="1:46">
      <c r="A195" s="653"/>
      <c r="B195" s="653"/>
      <c r="C195" s="653"/>
      <c r="D195" s="653"/>
      <c r="E195" s="653"/>
      <c r="F195" s="653"/>
      <c r="G195" s="653"/>
      <c r="H195" s="653"/>
      <c r="I195" s="653"/>
      <c r="J195" s="653"/>
      <c r="K195" s="653"/>
      <c r="L195" s="653"/>
      <c r="M195" s="653"/>
      <c r="N195" s="653"/>
      <c r="O195" s="653"/>
      <c r="P195" s="653"/>
      <c r="Q195" s="653"/>
      <c r="R195" s="653"/>
      <c r="S195" s="653"/>
      <c r="T195" s="653"/>
      <c r="U195" s="653"/>
      <c r="V195" s="653"/>
      <c r="W195" s="653"/>
      <c r="X195" s="653"/>
      <c r="Y195" s="653"/>
      <c r="Z195" s="653"/>
      <c r="AA195" s="653"/>
      <c r="AB195" s="653"/>
      <c r="AC195" s="653"/>
      <c r="AD195" s="653"/>
      <c r="AE195" s="653"/>
      <c r="AF195" s="653"/>
      <c r="AG195" s="653"/>
      <c r="AH195" s="653"/>
      <c r="AI195" s="653"/>
      <c r="AJ195" s="653"/>
      <c r="AK195" s="653"/>
      <c r="AL195" s="653"/>
      <c r="AM195" s="653"/>
      <c r="AN195" s="653"/>
      <c r="AO195" s="653"/>
      <c r="AP195" s="653"/>
      <c r="AQ195" s="653"/>
      <c r="AR195" s="653"/>
      <c r="AS195" s="653"/>
      <c r="AT195" s="653"/>
    </row>
    <row r="196" ht="14.25" customHeight="1" spans="1:46">
      <c r="A196" s="653"/>
      <c r="B196" s="653"/>
      <c r="C196" s="653"/>
      <c r="D196" s="653"/>
      <c r="E196" s="653"/>
      <c r="F196" s="653"/>
      <c r="G196" s="653"/>
      <c r="H196" s="653"/>
      <c r="I196" s="653"/>
      <c r="J196" s="653"/>
      <c r="K196" s="653"/>
      <c r="L196" s="653"/>
      <c r="M196" s="653"/>
      <c r="N196" s="653"/>
      <c r="O196" s="653"/>
      <c r="P196" s="653"/>
      <c r="Q196" s="653"/>
      <c r="R196" s="653"/>
      <c r="S196" s="653"/>
      <c r="T196" s="653"/>
      <c r="U196" s="653"/>
      <c r="V196" s="653"/>
      <c r="W196" s="653"/>
      <c r="X196" s="653"/>
      <c r="Y196" s="653"/>
      <c r="Z196" s="653"/>
      <c r="AA196" s="653"/>
      <c r="AB196" s="653"/>
      <c r="AC196" s="653"/>
      <c r="AD196" s="653"/>
      <c r="AE196" s="653"/>
      <c r="AF196" s="653"/>
      <c r="AG196" s="653"/>
      <c r="AH196" s="653"/>
      <c r="AI196" s="653"/>
      <c r="AJ196" s="653"/>
      <c r="AK196" s="653"/>
      <c r="AL196" s="653"/>
      <c r="AM196" s="653"/>
      <c r="AN196" s="653"/>
      <c r="AO196" s="653"/>
      <c r="AP196" s="653"/>
      <c r="AQ196" s="653"/>
      <c r="AR196" s="653"/>
      <c r="AS196" s="653"/>
      <c r="AT196" s="653"/>
    </row>
    <row r="197" ht="14.25" customHeight="1" spans="1:46">
      <c r="A197" s="653"/>
      <c r="B197" s="653"/>
      <c r="C197" s="653"/>
      <c r="D197" s="653"/>
      <c r="E197" s="653"/>
      <c r="F197" s="653"/>
      <c r="G197" s="653"/>
      <c r="H197" s="653"/>
      <c r="I197" s="653"/>
      <c r="J197" s="653"/>
      <c r="K197" s="653"/>
      <c r="L197" s="653"/>
      <c r="M197" s="653"/>
      <c r="N197" s="653"/>
      <c r="O197" s="653"/>
      <c r="P197" s="653"/>
      <c r="Q197" s="653"/>
      <c r="R197" s="653"/>
      <c r="S197" s="653"/>
      <c r="T197" s="653"/>
      <c r="U197" s="653"/>
      <c r="V197" s="653"/>
      <c r="W197" s="653"/>
      <c r="X197" s="653"/>
      <c r="Y197" s="653"/>
      <c r="Z197" s="653"/>
      <c r="AA197" s="653"/>
      <c r="AB197" s="653"/>
      <c r="AC197" s="653"/>
      <c r="AD197" s="653"/>
      <c r="AE197" s="653"/>
      <c r="AF197" s="653"/>
      <c r="AG197" s="653"/>
      <c r="AH197" s="653"/>
      <c r="AI197" s="653"/>
      <c r="AJ197" s="653"/>
      <c r="AK197" s="653"/>
      <c r="AL197" s="653"/>
      <c r="AM197" s="653"/>
      <c r="AN197" s="653"/>
      <c r="AO197" s="653"/>
      <c r="AP197" s="653"/>
      <c r="AQ197" s="653"/>
      <c r="AR197" s="653"/>
      <c r="AS197" s="653"/>
      <c r="AT197" s="653"/>
    </row>
    <row r="198" ht="14.25" customHeight="1" spans="1:46">
      <c r="A198" s="653"/>
      <c r="B198" s="653"/>
      <c r="C198" s="653"/>
      <c r="D198" s="653"/>
      <c r="E198" s="653"/>
      <c r="F198" s="653"/>
      <c r="G198" s="653"/>
      <c r="H198" s="653"/>
      <c r="I198" s="653"/>
      <c r="J198" s="653"/>
      <c r="K198" s="653"/>
      <c r="L198" s="653"/>
      <c r="M198" s="653"/>
      <c r="N198" s="653"/>
      <c r="O198" s="653"/>
      <c r="P198" s="653"/>
      <c r="Q198" s="653"/>
      <c r="R198" s="653"/>
      <c r="S198" s="653"/>
      <c r="T198" s="653"/>
      <c r="U198" s="653"/>
      <c r="V198" s="653"/>
      <c r="W198" s="653"/>
      <c r="X198" s="653"/>
      <c r="Y198" s="653"/>
      <c r="Z198" s="653"/>
      <c r="AA198" s="653"/>
      <c r="AB198" s="653"/>
      <c r="AC198" s="653"/>
      <c r="AD198" s="653"/>
      <c r="AE198" s="653"/>
      <c r="AF198" s="653"/>
      <c r="AG198" s="653"/>
      <c r="AH198" s="653"/>
      <c r="AI198" s="653"/>
      <c r="AJ198" s="653"/>
      <c r="AK198" s="653"/>
      <c r="AL198" s="653"/>
      <c r="AM198" s="653"/>
      <c r="AN198" s="653"/>
      <c r="AO198" s="653"/>
      <c r="AP198" s="653"/>
      <c r="AQ198" s="653"/>
      <c r="AR198" s="653"/>
      <c r="AS198" s="653"/>
      <c r="AT198" s="653"/>
    </row>
    <row r="199" ht="14.25" customHeight="1" spans="1:46">
      <c r="A199" s="653"/>
      <c r="B199" s="653"/>
      <c r="C199" s="653"/>
      <c r="D199" s="653"/>
      <c r="E199" s="653"/>
      <c r="F199" s="653"/>
      <c r="G199" s="653"/>
      <c r="H199" s="653"/>
      <c r="I199" s="653"/>
      <c r="J199" s="653"/>
      <c r="K199" s="653"/>
      <c r="L199" s="653"/>
      <c r="M199" s="653"/>
      <c r="N199" s="653"/>
      <c r="O199" s="653"/>
      <c r="P199" s="653"/>
      <c r="Q199" s="653"/>
      <c r="R199" s="653"/>
      <c r="S199" s="653"/>
      <c r="T199" s="653"/>
      <c r="U199" s="653"/>
      <c r="V199" s="653"/>
      <c r="W199" s="653"/>
      <c r="X199" s="653"/>
      <c r="Y199" s="653"/>
      <c r="Z199" s="653"/>
      <c r="AA199" s="653"/>
      <c r="AB199" s="653"/>
      <c r="AC199" s="653"/>
      <c r="AD199" s="653"/>
      <c r="AE199" s="653"/>
      <c r="AF199" s="653"/>
      <c r="AG199" s="653"/>
      <c r="AH199" s="653"/>
      <c r="AI199" s="653"/>
      <c r="AJ199" s="653"/>
      <c r="AK199" s="653"/>
      <c r="AL199" s="653"/>
      <c r="AM199" s="653"/>
      <c r="AN199" s="653"/>
      <c r="AO199" s="653"/>
      <c r="AP199" s="653"/>
      <c r="AQ199" s="653"/>
      <c r="AR199" s="653"/>
      <c r="AS199" s="653"/>
      <c r="AT199" s="653"/>
    </row>
    <row r="200" ht="14.25" customHeight="1" spans="1:46">
      <c r="A200" s="653"/>
      <c r="B200" s="653"/>
      <c r="C200" s="653"/>
      <c r="D200" s="653"/>
      <c r="E200" s="653"/>
      <c r="F200" s="653"/>
      <c r="G200" s="653"/>
      <c r="H200" s="653"/>
      <c r="I200" s="653"/>
      <c r="J200" s="653"/>
      <c r="K200" s="653"/>
      <c r="L200" s="653"/>
      <c r="M200" s="653"/>
      <c r="N200" s="653"/>
      <c r="O200" s="653"/>
      <c r="P200" s="653"/>
      <c r="Q200" s="653"/>
      <c r="R200" s="653"/>
      <c r="S200" s="653"/>
      <c r="T200" s="653"/>
      <c r="U200" s="653"/>
      <c r="V200" s="653"/>
      <c r="W200" s="653"/>
      <c r="X200" s="653"/>
      <c r="Y200" s="653"/>
      <c r="Z200" s="653"/>
      <c r="AA200" s="653"/>
      <c r="AB200" s="653"/>
      <c r="AC200" s="653"/>
      <c r="AD200" s="653"/>
      <c r="AE200" s="653"/>
      <c r="AF200" s="653"/>
      <c r="AG200" s="653"/>
      <c r="AH200" s="653"/>
      <c r="AI200" s="653"/>
      <c r="AJ200" s="653"/>
      <c r="AK200" s="653"/>
      <c r="AL200" s="653"/>
      <c r="AM200" s="653"/>
      <c r="AN200" s="653"/>
      <c r="AO200" s="653"/>
      <c r="AP200" s="653"/>
      <c r="AQ200" s="653"/>
      <c r="AR200" s="653"/>
      <c r="AS200" s="653"/>
      <c r="AT200" s="653"/>
    </row>
    <row r="201" ht="14.25" customHeight="1" spans="1:46">
      <c r="A201" s="653"/>
      <c r="B201" s="653"/>
      <c r="C201" s="653"/>
      <c r="D201" s="653"/>
      <c r="E201" s="653"/>
      <c r="F201" s="653"/>
      <c r="G201" s="653"/>
      <c r="H201" s="653"/>
      <c r="I201" s="653"/>
      <c r="J201" s="653"/>
      <c r="K201" s="653"/>
      <c r="L201" s="653"/>
      <c r="M201" s="653"/>
      <c r="N201" s="653"/>
      <c r="O201" s="653"/>
      <c r="P201" s="653"/>
      <c r="Q201" s="653"/>
      <c r="R201" s="653"/>
      <c r="S201" s="653"/>
      <c r="T201" s="653"/>
      <c r="U201" s="653"/>
      <c r="V201" s="653"/>
      <c r="W201" s="653"/>
      <c r="X201" s="653"/>
      <c r="Y201" s="653"/>
      <c r="Z201" s="653"/>
      <c r="AA201" s="653"/>
      <c r="AB201" s="653"/>
      <c r="AC201" s="653"/>
      <c r="AD201" s="653"/>
      <c r="AE201" s="653"/>
      <c r="AF201" s="653"/>
      <c r="AG201" s="653"/>
      <c r="AH201" s="653"/>
      <c r="AI201" s="653"/>
      <c r="AJ201" s="653"/>
      <c r="AK201" s="653"/>
      <c r="AL201" s="653"/>
      <c r="AM201" s="653"/>
      <c r="AN201" s="653"/>
      <c r="AO201" s="653"/>
      <c r="AP201" s="653"/>
      <c r="AQ201" s="653"/>
      <c r="AR201" s="653"/>
      <c r="AS201" s="653"/>
      <c r="AT201" s="653"/>
    </row>
    <row r="202" ht="14.25" customHeight="1" spans="1:46">
      <c r="A202" s="653"/>
      <c r="B202" s="653"/>
      <c r="C202" s="653"/>
      <c r="D202" s="653"/>
      <c r="E202" s="653"/>
      <c r="F202" s="653"/>
      <c r="G202" s="653"/>
      <c r="H202" s="653"/>
      <c r="I202" s="653"/>
      <c r="J202" s="653"/>
      <c r="K202" s="653"/>
      <c r="L202" s="653"/>
      <c r="M202" s="653"/>
      <c r="N202" s="653"/>
      <c r="O202" s="653"/>
      <c r="P202" s="653"/>
      <c r="Q202" s="653"/>
      <c r="R202" s="653"/>
      <c r="S202" s="653"/>
      <c r="T202" s="653"/>
      <c r="U202" s="653"/>
      <c r="V202" s="653"/>
      <c r="W202" s="653"/>
      <c r="X202" s="653"/>
      <c r="Y202" s="653"/>
      <c r="Z202" s="653"/>
      <c r="AA202" s="653"/>
      <c r="AB202" s="653"/>
      <c r="AC202" s="653"/>
      <c r="AD202" s="653"/>
      <c r="AE202" s="653"/>
      <c r="AF202" s="653"/>
      <c r="AG202" s="653"/>
      <c r="AH202" s="653"/>
      <c r="AI202" s="653"/>
      <c r="AJ202" s="653"/>
      <c r="AK202" s="653"/>
      <c r="AL202" s="653"/>
      <c r="AM202" s="653"/>
      <c r="AN202" s="653"/>
      <c r="AO202" s="653"/>
      <c r="AP202" s="653"/>
      <c r="AQ202" s="653"/>
      <c r="AR202" s="653"/>
      <c r="AS202" s="653"/>
      <c r="AT202" s="653"/>
    </row>
    <row r="203" ht="14.25" customHeight="1" spans="1:46">
      <c r="A203" s="653"/>
      <c r="B203" s="653"/>
      <c r="C203" s="653"/>
      <c r="D203" s="653"/>
      <c r="E203" s="653"/>
      <c r="F203" s="653"/>
      <c r="G203" s="653"/>
      <c r="H203" s="653"/>
      <c r="I203" s="653"/>
      <c r="J203" s="653"/>
      <c r="K203" s="653"/>
      <c r="L203" s="653"/>
      <c r="M203" s="653"/>
      <c r="N203" s="653"/>
      <c r="O203" s="653"/>
      <c r="P203" s="653"/>
      <c r="Q203" s="653"/>
      <c r="R203" s="653"/>
      <c r="S203" s="653"/>
      <c r="T203" s="653"/>
      <c r="U203" s="653"/>
      <c r="V203" s="653"/>
      <c r="W203" s="653"/>
      <c r="X203" s="653"/>
      <c r="Y203" s="653"/>
      <c r="Z203" s="653"/>
      <c r="AA203" s="653"/>
      <c r="AB203" s="653"/>
      <c r="AC203" s="653"/>
      <c r="AD203" s="653"/>
      <c r="AE203" s="653"/>
      <c r="AF203" s="653"/>
      <c r="AG203" s="653"/>
      <c r="AH203" s="653"/>
      <c r="AI203" s="653"/>
      <c r="AJ203" s="653"/>
      <c r="AK203" s="653"/>
      <c r="AL203" s="653"/>
      <c r="AM203" s="653"/>
      <c r="AN203" s="653"/>
      <c r="AO203" s="653"/>
      <c r="AP203" s="653"/>
      <c r="AQ203" s="653"/>
      <c r="AR203" s="653"/>
      <c r="AS203" s="653"/>
      <c r="AT203" s="653"/>
    </row>
    <row r="204" ht="14.25" customHeight="1" spans="1:46">
      <c r="A204" s="653"/>
      <c r="B204" s="653"/>
      <c r="C204" s="653"/>
      <c r="D204" s="653"/>
      <c r="E204" s="653"/>
      <c r="F204" s="653"/>
      <c r="G204" s="653"/>
      <c r="H204" s="653"/>
      <c r="I204" s="653"/>
      <c r="J204" s="653"/>
      <c r="K204" s="653"/>
      <c r="L204" s="653"/>
      <c r="M204" s="653"/>
      <c r="N204" s="653"/>
      <c r="O204" s="653"/>
      <c r="P204" s="653"/>
      <c r="Q204" s="653"/>
      <c r="R204" s="653"/>
      <c r="S204" s="653"/>
      <c r="T204" s="653"/>
      <c r="U204" s="653"/>
      <c r="V204" s="653"/>
      <c r="W204" s="653"/>
      <c r="X204" s="653"/>
      <c r="Y204" s="653"/>
      <c r="Z204" s="653"/>
      <c r="AA204" s="653"/>
      <c r="AB204" s="653"/>
      <c r="AC204" s="653"/>
      <c r="AD204" s="653"/>
      <c r="AE204" s="653"/>
      <c r="AF204" s="653"/>
      <c r="AG204" s="653"/>
      <c r="AH204" s="653"/>
      <c r="AI204" s="653"/>
      <c r="AJ204" s="653"/>
      <c r="AK204" s="653"/>
      <c r="AL204" s="653"/>
      <c r="AM204" s="653"/>
      <c r="AN204" s="653"/>
      <c r="AO204" s="653"/>
      <c r="AP204" s="653"/>
      <c r="AQ204" s="653"/>
      <c r="AR204" s="653"/>
      <c r="AS204" s="653"/>
      <c r="AT204" s="653"/>
    </row>
    <row r="205" ht="14.25" customHeight="1" spans="1:46">
      <c r="A205" s="653"/>
      <c r="B205" s="653"/>
      <c r="C205" s="653"/>
      <c r="D205" s="653"/>
      <c r="E205" s="653"/>
      <c r="F205" s="653"/>
      <c r="G205" s="653"/>
      <c r="H205" s="653"/>
      <c r="I205" s="653"/>
      <c r="J205" s="653"/>
      <c r="K205" s="653"/>
      <c r="L205" s="653"/>
      <c r="M205" s="653"/>
      <c r="N205" s="653"/>
      <c r="O205" s="653"/>
      <c r="P205" s="653"/>
      <c r="Q205" s="653"/>
      <c r="R205" s="653"/>
      <c r="S205" s="653"/>
      <c r="T205" s="653"/>
      <c r="U205" s="653"/>
      <c r="V205" s="653"/>
      <c r="W205" s="653"/>
      <c r="X205" s="653"/>
      <c r="Y205" s="653"/>
      <c r="Z205" s="653"/>
      <c r="AA205" s="653"/>
      <c r="AB205" s="653"/>
      <c r="AC205" s="653"/>
      <c r="AD205" s="653"/>
      <c r="AE205" s="653"/>
      <c r="AF205" s="653"/>
      <c r="AG205" s="653"/>
      <c r="AH205" s="653"/>
      <c r="AI205" s="653"/>
      <c r="AJ205" s="653"/>
      <c r="AK205" s="653"/>
      <c r="AL205" s="653"/>
      <c r="AM205" s="653"/>
      <c r="AN205" s="653"/>
      <c r="AO205" s="653"/>
      <c r="AP205" s="653"/>
      <c r="AQ205" s="653"/>
      <c r="AR205" s="653"/>
      <c r="AS205" s="653"/>
      <c r="AT205" s="653"/>
    </row>
    <row r="206" ht="14.25" customHeight="1" spans="1:46">
      <c r="A206" s="653"/>
      <c r="B206" s="653"/>
      <c r="C206" s="653"/>
      <c r="D206" s="653"/>
      <c r="E206" s="653"/>
      <c r="F206" s="653"/>
      <c r="G206" s="653"/>
      <c r="H206" s="653"/>
      <c r="I206" s="653"/>
      <c r="J206" s="653"/>
      <c r="K206" s="653"/>
      <c r="L206" s="653"/>
      <c r="M206" s="653"/>
      <c r="N206" s="653"/>
      <c r="O206" s="653"/>
      <c r="P206" s="653"/>
      <c r="Q206" s="653"/>
      <c r="R206" s="653"/>
      <c r="S206" s="653"/>
      <c r="T206" s="653"/>
      <c r="U206" s="653"/>
      <c r="V206" s="653"/>
      <c r="W206" s="653"/>
      <c r="X206" s="653"/>
      <c r="Y206" s="653"/>
      <c r="Z206" s="653"/>
      <c r="AA206" s="653"/>
      <c r="AB206" s="653"/>
      <c r="AC206" s="653"/>
      <c r="AD206" s="653"/>
      <c r="AE206" s="653"/>
      <c r="AF206" s="653"/>
      <c r="AG206" s="653"/>
      <c r="AH206" s="653"/>
      <c r="AI206" s="653"/>
      <c r="AJ206" s="653"/>
      <c r="AK206" s="653"/>
      <c r="AL206" s="653"/>
      <c r="AM206" s="653"/>
      <c r="AN206" s="653"/>
      <c r="AO206" s="653"/>
      <c r="AP206" s="653"/>
      <c r="AQ206" s="653"/>
      <c r="AR206" s="653"/>
      <c r="AS206" s="653"/>
      <c r="AT206" s="653"/>
    </row>
    <row r="207" ht="14.25" customHeight="1" spans="1:46">
      <c r="A207" s="653"/>
      <c r="B207" s="653"/>
      <c r="C207" s="653"/>
      <c r="D207" s="653"/>
      <c r="E207" s="653"/>
      <c r="F207" s="653"/>
      <c r="G207" s="653"/>
      <c r="H207" s="653"/>
      <c r="I207" s="653"/>
      <c r="J207" s="653"/>
      <c r="K207" s="653"/>
      <c r="L207" s="653"/>
      <c r="M207" s="653"/>
      <c r="N207" s="653"/>
      <c r="O207" s="653"/>
      <c r="P207" s="653"/>
      <c r="Q207" s="653"/>
      <c r="R207" s="653"/>
      <c r="S207" s="653"/>
      <c r="T207" s="653"/>
      <c r="U207" s="653"/>
      <c r="V207" s="653"/>
      <c r="W207" s="653"/>
      <c r="X207" s="653"/>
      <c r="Y207" s="653"/>
      <c r="Z207" s="653"/>
      <c r="AA207" s="653"/>
      <c r="AB207" s="653"/>
      <c r="AC207" s="653"/>
      <c r="AD207" s="653"/>
      <c r="AE207" s="653"/>
      <c r="AF207" s="653"/>
      <c r="AG207" s="653"/>
      <c r="AH207" s="653"/>
      <c r="AI207" s="653"/>
      <c r="AJ207" s="653"/>
      <c r="AK207" s="653"/>
      <c r="AL207" s="653"/>
      <c r="AM207" s="653"/>
      <c r="AN207" s="653"/>
      <c r="AO207" s="653"/>
      <c r="AP207" s="653"/>
      <c r="AQ207" s="653"/>
      <c r="AR207" s="653"/>
      <c r="AS207" s="653"/>
      <c r="AT207" s="653"/>
    </row>
    <row r="208" ht="14.25" customHeight="1" spans="1:46">
      <c r="A208" s="653"/>
      <c r="B208" s="653"/>
      <c r="C208" s="653"/>
      <c r="D208" s="653"/>
      <c r="E208" s="653"/>
      <c r="F208" s="653"/>
      <c r="G208" s="653"/>
      <c r="H208" s="653"/>
      <c r="I208" s="653"/>
      <c r="J208" s="653"/>
      <c r="K208" s="653"/>
      <c r="L208" s="653"/>
      <c r="M208" s="653"/>
      <c r="N208" s="653"/>
      <c r="O208" s="653"/>
      <c r="P208" s="653"/>
      <c r="Q208" s="653"/>
      <c r="R208" s="653"/>
      <c r="S208" s="653"/>
      <c r="T208" s="653"/>
      <c r="U208" s="653"/>
      <c r="V208" s="653"/>
      <c r="W208" s="653"/>
      <c r="X208" s="653"/>
      <c r="Y208" s="653"/>
      <c r="Z208" s="653"/>
      <c r="AA208" s="653"/>
      <c r="AB208" s="653"/>
      <c r="AC208" s="653"/>
      <c r="AD208" s="653"/>
      <c r="AE208" s="653"/>
      <c r="AF208" s="653"/>
      <c r="AG208" s="653"/>
      <c r="AH208" s="653"/>
      <c r="AI208" s="653"/>
      <c r="AJ208" s="653"/>
      <c r="AK208" s="653"/>
      <c r="AL208" s="653"/>
      <c r="AM208" s="653"/>
      <c r="AN208" s="653"/>
      <c r="AO208" s="653"/>
      <c r="AP208" s="653"/>
      <c r="AQ208" s="653"/>
      <c r="AR208" s="653"/>
      <c r="AS208" s="653"/>
      <c r="AT208" s="653"/>
    </row>
    <row r="209" ht="14.25" customHeight="1" spans="1:46">
      <c r="A209" s="653"/>
      <c r="B209" s="653"/>
      <c r="C209" s="653"/>
      <c r="D209" s="653"/>
      <c r="E209" s="653"/>
      <c r="F209" s="653"/>
      <c r="G209" s="653"/>
      <c r="H209" s="653"/>
      <c r="I209" s="653"/>
      <c r="J209" s="653"/>
      <c r="K209" s="653"/>
      <c r="L209" s="653"/>
      <c r="M209" s="653"/>
      <c r="N209" s="653"/>
      <c r="O209" s="653"/>
      <c r="P209" s="653"/>
      <c r="Q209" s="653"/>
      <c r="R209" s="653"/>
      <c r="S209" s="653"/>
      <c r="T209" s="653"/>
      <c r="U209" s="653"/>
      <c r="V209" s="653"/>
      <c r="W209" s="653"/>
      <c r="X209" s="653"/>
      <c r="Y209" s="653"/>
      <c r="Z209" s="653"/>
      <c r="AA209" s="653"/>
      <c r="AB209" s="653"/>
      <c r="AC209" s="653"/>
      <c r="AD209" s="653"/>
      <c r="AE209" s="653"/>
      <c r="AF209" s="653"/>
      <c r="AG209" s="653"/>
      <c r="AH209" s="653"/>
      <c r="AI209" s="653"/>
      <c r="AJ209" s="653"/>
      <c r="AK209" s="653"/>
      <c r="AL209" s="653"/>
      <c r="AM209" s="653"/>
      <c r="AN209" s="653"/>
      <c r="AO209" s="653"/>
      <c r="AP209" s="653"/>
      <c r="AQ209" s="653"/>
      <c r="AR209" s="653"/>
      <c r="AS209" s="653"/>
      <c r="AT209" s="653"/>
    </row>
    <row r="210" ht="14.25" customHeight="1" spans="1:46">
      <c r="A210" s="653"/>
      <c r="B210" s="653"/>
      <c r="C210" s="653"/>
      <c r="D210" s="653"/>
      <c r="E210" s="653"/>
      <c r="F210" s="653"/>
      <c r="G210" s="653"/>
      <c r="H210" s="653"/>
      <c r="I210" s="653"/>
      <c r="J210" s="653"/>
      <c r="K210" s="653"/>
      <c r="L210" s="653"/>
      <c r="M210" s="653"/>
      <c r="N210" s="653"/>
      <c r="O210" s="653"/>
      <c r="P210" s="653"/>
      <c r="Q210" s="653"/>
      <c r="R210" s="653"/>
      <c r="S210" s="653"/>
      <c r="T210" s="653"/>
      <c r="U210" s="653"/>
      <c r="V210" s="653"/>
      <c r="W210" s="653"/>
      <c r="X210" s="653"/>
      <c r="Y210" s="653"/>
      <c r="Z210" s="653"/>
      <c r="AA210" s="653"/>
      <c r="AB210" s="653"/>
      <c r="AC210" s="653"/>
      <c r="AD210" s="653"/>
      <c r="AE210" s="653"/>
      <c r="AF210" s="653"/>
      <c r="AG210" s="653"/>
      <c r="AH210" s="653"/>
      <c r="AI210" s="653"/>
      <c r="AJ210" s="653"/>
      <c r="AK210" s="653"/>
      <c r="AL210" s="653"/>
      <c r="AM210" s="653"/>
      <c r="AN210" s="653"/>
      <c r="AO210" s="653"/>
      <c r="AP210" s="653"/>
      <c r="AQ210" s="653"/>
      <c r="AR210" s="653"/>
      <c r="AS210" s="653"/>
      <c r="AT210" s="653"/>
    </row>
    <row r="211" ht="14.25" customHeight="1" spans="1:46">
      <c r="A211" s="653"/>
      <c r="B211" s="653"/>
      <c r="C211" s="653"/>
      <c r="D211" s="653"/>
      <c r="E211" s="653"/>
      <c r="F211" s="653"/>
      <c r="G211" s="653"/>
      <c r="H211" s="653"/>
      <c r="I211" s="653"/>
      <c r="J211" s="653"/>
      <c r="K211" s="653"/>
      <c r="L211" s="653"/>
      <c r="M211" s="653"/>
      <c r="N211" s="653"/>
      <c r="O211" s="653"/>
      <c r="P211" s="653"/>
      <c r="Q211" s="653"/>
      <c r="R211" s="653"/>
      <c r="S211" s="653"/>
      <c r="T211" s="653"/>
      <c r="U211" s="653"/>
      <c r="V211" s="653"/>
      <c r="W211" s="653"/>
      <c r="X211" s="653"/>
      <c r="Y211" s="653"/>
      <c r="Z211" s="653"/>
      <c r="AA211" s="653"/>
      <c r="AB211" s="653"/>
      <c r="AC211" s="653"/>
      <c r="AD211" s="653"/>
      <c r="AE211" s="653"/>
      <c r="AF211" s="653"/>
      <c r="AG211" s="653"/>
      <c r="AH211" s="653"/>
      <c r="AI211" s="653"/>
      <c r="AJ211" s="653"/>
      <c r="AK211" s="653"/>
      <c r="AL211" s="653"/>
      <c r="AM211" s="653"/>
      <c r="AN211" s="653"/>
      <c r="AO211" s="653"/>
      <c r="AP211" s="653"/>
      <c r="AQ211" s="653"/>
      <c r="AR211" s="653"/>
      <c r="AS211" s="653"/>
      <c r="AT211" s="653"/>
    </row>
    <row r="212" ht="14.25" customHeight="1" spans="1:46">
      <c r="A212" s="653"/>
      <c r="B212" s="653"/>
      <c r="C212" s="653"/>
      <c r="D212" s="653"/>
      <c r="E212" s="653"/>
      <c r="F212" s="653"/>
      <c r="G212" s="653"/>
      <c r="H212" s="653"/>
      <c r="I212" s="653"/>
      <c r="J212" s="653"/>
      <c r="K212" s="653"/>
      <c r="L212" s="653"/>
      <c r="M212" s="653"/>
      <c r="N212" s="653"/>
      <c r="O212" s="653"/>
      <c r="P212" s="653"/>
      <c r="Q212" s="653"/>
      <c r="R212" s="653"/>
      <c r="S212" s="653"/>
      <c r="T212" s="653"/>
      <c r="U212" s="653"/>
      <c r="V212" s="653"/>
      <c r="W212" s="653"/>
      <c r="X212" s="653"/>
      <c r="Y212" s="653"/>
      <c r="Z212" s="653"/>
      <c r="AA212" s="653"/>
      <c r="AB212" s="653"/>
      <c r="AC212" s="653"/>
      <c r="AD212" s="653"/>
      <c r="AE212" s="653"/>
      <c r="AF212" s="653"/>
      <c r="AG212" s="653"/>
      <c r="AH212" s="653"/>
      <c r="AI212" s="653"/>
      <c r="AJ212" s="653"/>
      <c r="AK212" s="653"/>
      <c r="AL212" s="653"/>
      <c r="AM212" s="653"/>
      <c r="AN212" s="653"/>
      <c r="AO212" s="653"/>
      <c r="AP212" s="653"/>
      <c r="AQ212" s="653"/>
      <c r="AR212" s="653"/>
      <c r="AS212" s="653"/>
      <c r="AT212" s="653"/>
    </row>
    <row r="213" ht="14.25" customHeight="1" spans="1:46">
      <c r="A213" s="653"/>
      <c r="B213" s="653"/>
      <c r="C213" s="653"/>
      <c r="D213" s="653"/>
      <c r="E213" s="653"/>
      <c r="F213" s="653"/>
      <c r="G213" s="653"/>
      <c r="H213" s="653"/>
      <c r="I213" s="653"/>
      <c r="J213" s="653"/>
      <c r="K213" s="653"/>
      <c r="L213" s="653"/>
      <c r="M213" s="653"/>
      <c r="N213" s="653"/>
      <c r="O213" s="653"/>
      <c r="P213" s="653"/>
      <c r="Q213" s="653"/>
      <c r="R213" s="653"/>
      <c r="S213" s="653"/>
      <c r="T213" s="653"/>
      <c r="U213" s="653"/>
      <c r="V213" s="653"/>
      <c r="W213" s="653"/>
      <c r="X213" s="653"/>
      <c r="Y213" s="653"/>
      <c r="Z213" s="653"/>
      <c r="AA213" s="653"/>
      <c r="AB213" s="653"/>
      <c r="AC213" s="653"/>
      <c r="AD213" s="653"/>
      <c r="AE213" s="653"/>
      <c r="AF213" s="653"/>
      <c r="AG213" s="653"/>
      <c r="AH213" s="653"/>
      <c r="AI213" s="653"/>
      <c r="AJ213" s="653"/>
      <c r="AK213" s="653"/>
      <c r="AL213" s="653"/>
      <c r="AM213" s="653"/>
      <c r="AN213" s="653"/>
      <c r="AO213" s="653"/>
      <c r="AP213" s="653"/>
      <c r="AQ213" s="653"/>
      <c r="AR213" s="653"/>
      <c r="AS213" s="653"/>
      <c r="AT213" s="653"/>
    </row>
    <row r="214" ht="14.25" customHeight="1" spans="1:46">
      <c r="A214" s="653"/>
      <c r="B214" s="653"/>
      <c r="C214" s="653"/>
      <c r="D214" s="653"/>
      <c r="E214" s="653"/>
      <c r="F214" s="653"/>
      <c r="G214" s="653"/>
      <c r="H214" s="653"/>
      <c r="I214" s="653"/>
      <c r="J214" s="653"/>
      <c r="K214" s="653"/>
      <c r="L214" s="653"/>
      <c r="M214" s="653"/>
      <c r="N214" s="653"/>
      <c r="O214" s="653"/>
      <c r="P214" s="653"/>
      <c r="Q214" s="653"/>
      <c r="R214" s="653"/>
      <c r="S214" s="653"/>
      <c r="T214" s="653"/>
      <c r="U214" s="653"/>
      <c r="V214" s="653"/>
      <c r="W214" s="653"/>
      <c r="X214" s="653"/>
      <c r="Y214" s="653"/>
      <c r="Z214" s="653"/>
      <c r="AA214" s="653"/>
      <c r="AB214" s="653"/>
      <c r="AC214" s="653"/>
      <c r="AD214" s="653"/>
      <c r="AE214" s="653"/>
      <c r="AF214" s="653"/>
      <c r="AG214" s="653"/>
      <c r="AH214" s="653"/>
      <c r="AI214" s="653"/>
      <c r="AJ214" s="653"/>
      <c r="AK214" s="653"/>
      <c r="AL214" s="653"/>
      <c r="AM214" s="653"/>
      <c r="AN214" s="653"/>
      <c r="AO214" s="653"/>
      <c r="AP214" s="653"/>
      <c r="AQ214" s="653"/>
      <c r="AR214" s="653"/>
      <c r="AS214" s="653"/>
      <c r="AT214" s="653"/>
    </row>
    <row r="215" ht="14.25" customHeight="1" spans="1:46">
      <c r="A215" s="653"/>
      <c r="B215" s="653"/>
      <c r="C215" s="653"/>
      <c r="D215" s="653"/>
      <c r="E215" s="653"/>
      <c r="F215" s="653"/>
      <c r="G215" s="653"/>
      <c r="H215" s="653"/>
      <c r="I215" s="653"/>
      <c r="J215" s="653"/>
      <c r="K215" s="653"/>
      <c r="L215" s="653"/>
      <c r="M215" s="653"/>
      <c r="N215" s="653"/>
      <c r="O215" s="653"/>
      <c r="P215" s="653"/>
      <c r="Q215" s="653"/>
      <c r="R215" s="653"/>
      <c r="S215" s="653"/>
      <c r="T215" s="653"/>
      <c r="U215" s="653"/>
      <c r="V215" s="653"/>
      <c r="W215" s="653"/>
      <c r="X215" s="653"/>
      <c r="Y215" s="653"/>
      <c r="Z215" s="653"/>
      <c r="AA215" s="653"/>
      <c r="AB215" s="653"/>
      <c r="AC215" s="653"/>
      <c r="AD215" s="653"/>
      <c r="AE215" s="653"/>
      <c r="AF215" s="653"/>
      <c r="AG215" s="653"/>
      <c r="AH215" s="653"/>
      <c r="AI215" s="653"/>
      <c r="AJ215" s="653"/>
      <c r="AK215" s="653"/>
      <c r="AL215" s="653"/>
      <c r="AM215" s="653"/>
      <c r="AN215" s="653"/>
      <c r="AO215" s="653"/>
      <c r="AP215" s="653"/>
      <c r="AQ215" s="653"/>
      <c r="AR215" s="653"/>
      <c r="AS215" s="653"/>
      <c r="AT215" s="653"/>
    </row>
    <row r="216" ht="14.25" customHeight="1" spans="1:46">
      <c r="A216" s="653"/>
      <c r="B216" s="653"/>
      <c r="C216" s="653"/>
      <c r="D216" s="653"/>
      <c r="E216" s="653"/>
      <c r="F216" s="653"/>
      <c r="G216" s="653"/>
      <c r="H216" s="653"/>
      <c r="I216" s="653"/>
      <c r="J216" s="653"/>
      <c r="K216" s="653"/>
      <c r="L216" s="653"/>
      <c r="M216" s="653"/>
      <c r="N216" s="653"/>
      <c r="O216" s="653"/>
      <c r="P216" s="653"/>
      <c r="Q216" s="653"/>
      <c r="R216" s="653"/>
      <c r="S216" s="653"/>
      <c r="T216" s="653"/>
      <c r="U216" s="653"/>
      <c r="V216" s="653"/>
      <c r="W216" s="653"/>
      <c r="X216" s="653"/>
      <c r="Y216" s="653"/>
      <c r="Z216" s="653"/>
      <c r="AA216" s="653"/>
      <c r="AB216" s="653"/>
      <c r="AC216" s="653"/>
      <c r="AD216" s="653"/>
      <c r="AE216" s="653"/>
      <c r="AF216" s="653"/>
      <c r="AG216" s="653"/>
      <c r="AH216" s="653"/>
      <c r="AI216" s="653"/>
      <c r="AJ216" s="653"/>
      <c r="AK216" s="653"/>
      <c r="AL216" s="653"/>
      <c r="AM216" s="653"/>
      <c r="AN216" s="653"/>
      <c r="AO216" s="653"/>
      <c r="AP216" s="653"/>
      <c r="AQ216" s="653"/>
      <c r="AR216" s="653"/>
      <c r="AS216" s="653"/>
      <c r="AT216" s="653"/>
    </row>
    <row r="217" ht="14.25" customHeight="1" spans="1:46">
      <c r="A217" s="653"/>
      <c r="B217" s="653"/>
      <c r="C217" s="653"/>
      <c r="D217" s="653"/>
      <c r="E217" s="653"/>
      <c r="F217" s="653"/>
      <c r="G217" s="653"/>
      <c r="H217" s="653"/>
      <c r="I217" s="653"/>
      <c r="J217" s="653"/>
      <c r="K217" s="653"/>
      <c r="L217" s="653"/>
      <c r="M217" s="653"/>
      <c r="N217" s="653"/>
      <c r="O217" s="653"/>
      <c r="P217" s="653"/>
      <c r="Q217" s="653"/>
      <c r="R217" s="653"/>
      <c r="S217" s="653"/>
      <c r="T217" s="653"/>
      <c r="U217" s="653"/>
      <c r="V217" s="653"/>
      <c r="W217" s="653"/>
      <c r="X217" s="653"/>
      <c r="Y217" s="653"/>
      <c r="Z217" s="653"/>
      <c r="AA217" s="653"/>
      <c r="AB217" s="653"/>
      <c r="AC217" s="653"/>
      <c r="AD217" s="653"/>
      <c r="AE217" s="653"/>
      <c r="AF217" s="653"/>
      <c r="AG217" s="653"/>
      <c r="AH217" s="653"/>
      <c r="AI217" s="653"/>
      <c r="AJ217" s="653"/>
      <c r="AK217" s="653"/>
      <c r="AL217" s="653"/>
      <c r="AM217" s="653"/>
      <c r="AN217" s="653"/>
      <c r="AO217" s="653"/>
      <c r="AP217" s="653"/>
      <c r="AQ217" s="653"/>
      <c r="AR217" s="653"/>
      <c r="AS217" s="653"/>
      <c r="AT217" s="653"/>
    </row>
    <row r="218" ht="14.25" customHeight="1" spans="1:46">
      <c r="A218" s="653"/>
      <c r="B218" s="653"/>
      <c r="C218" s="653"/>
      <c r="D218" s="653"/>
      <c r="E218" s="653"/>
      <c r="F218" s="653"/>
      <c r="G218" s="653"/>
      <c r="H218" s="653"/>
      <c r="I218" s="653"/>
      <c r="J218" s="653"/>
      <c r="K218" s="653"/>
      <c r="L218" s="653"/>
      <c r="M218" s="653"/>
      <c r="N218" s="653"/>
      <c r="O218" s="653"/>
      <c r="P218" s="653"/>
      <c r="Q218" s="653"/>
      <c r="R218" s="653"/>
      <c r="S218" s="653"/>
      <c r="T218" s="653"/>
      <c r="U218" s="653"/>
      <c r="V218" s="653"/>
      <c r="W218" s="653"/>
      <c r="X218" s="653"/>
      <c r="Y218" s="653"/>
      <c r="Z218" s="653"/>
      <c r="AA218" s="653"/>
      <c r="AB218" s="653"/>
      <c r="AC218" s="653"/>
      <c r="AD218" s="653"/>
      <c r="AE218" s="653"/>
      <c r="AF218" s="653"/>
      <c r="AG218" s="653"/>
      <c r="AH218" s="653"/>
      <c r="AI218" s="653"/>
      <c r="AJ218" s="653"/>
      <c r="AK218" s="653"/>
      <c r="AL218" s="653"/>
      <c r="AM218" s="653"/>
      <c r="AN218" s="653"/>
      <c r="AO218" s="653"/>
      <c r="AP218" s="653"/>
      <c r="AQ218" s="653"/>
      <c r="AR218" s="653"/>
      <c r="AS218" s="653"/>
      <c r="AT218" s="653"/>
    </row>
    <row r="219" ht="14.25" customHeight="1" spans="1:46">
      <c r="A219" s="653"/>
      <c r="B219" s="653"/>
      <c r="C219" s="653"/>
      <c r="D219" s="653"/>
      <c r="E219" s="653"/>
      <c r="F219" s="653"/>
      <c r="G219" s="653"/>
      <c r="H219" s="653"/>
      <c r="I219" s="653"/>
      <c r="J219" s="653"/>
      <c r="K219" s="653"/>
      <c r="L219" s="653"/>
      <c r="M219" s="653"/>
      <c r="N219" s="653"/>
      <c r="O219" s="653"/>
      <c r="P219" s="653"/>
      <c r="Q219" s="653"/>
      <c r="R219" s="653"/>
      <c r="S219" s="653"/>
      <c r="T219" s="653"/>
      <c r="U219" s="653"/>
      <c r="V219" s="653"/>
      <c r="W219" s="653"/>
      <c r="X219" s="653"/>
      <c r="Y219" s="653"/>
      <c r="Z219" s="653"/>
      <c r="AA219" s="653"/>
      <c r="AB219" s="653"/>
      <c r="AC219" s="653"/>
      <c r="AD219" s="653"/>
      <c r="AE219" s="653"/>
      <c r="AF219" s="653"/>
      <c r="AG219" s="653"/>
      <c r="AH219" s="653"/>
      <c r="AI219" s="653"/>
      <c r="AJ219" s="653"/>
      <c r="AK219" s="653"/>
      <c r="AL219" s="653"/>
      <c r="AM219" s="653"/>
      <c r="AN219" s="653"/>
      <c r="AO219" s="653"/>
      <c r="AP219" s="653"/>
      <c r="AQ219" s="653"/>
      <c r="AR219" s="653"/>
      <c r="AS219" s="653"/>
      <c r="AT219" s="653"/>
    </row>
    <row r="220" ht="14.25" customHeight="1" spans="1:46">
      <c r="A220" s="653"/>
      <c r="B220" s="653"/>
      <c r="C220" s="653"/>
      <c r="D220" s="653"/>
      <c r="E220" s="653"/>
      <c r="F220" s="653"/>
      <c r="G220" s="653"/>
      <c r="H220" s="653"/>
      <c r="I220" s="653"/>
      <c r="J220" s="653"/>
      <c r="K220" s="653"/>
      <c r="L220" s="653"/>
      <c r="M220" s="653"/>
      <c r="N220" s="653"/>
      <c r="O220" s="653"/>
      <c r="P220" s="653"/>
      <c r="Q220" s="653"/>
      <c r="R220" s="653"/>
      <c r="S220" s="653"/>
      <c r="T220" s="653"/>
      <c r="U220" s="653"/>
      <c r="V220" s="653"/>
      <c r="W220" s="653"/>
      <c r="X220" s="653"/>
      <c r="Y220" s="653"/>
      <c r="Z220" s="653"/>
      <c r="AA220" s="653"/>
      <c r="AB220" s="653"/>
      <c r="AC220" s="653"/>
      <c r="AD220" s="653"/>
      <c r="AE220" s="653"/>
      <c r="AF220" s="653"/>
      <c r="AG220" s="653"/>
      <c r="AH220" s="653"/>
      <c r="AI220" s="653"/>
      <c r="AJ220" s="653"/>
      <c r="AK220" s="653"/>
      <c r="AL220" s="653"/>
      <c r="AM220" s="653"/>
      <c r="AN220" s="653"/>
      <c r="AO220" s="653"/>
      <c r="AP220" s="653"/>
      <c r="AQ220" s="653"/>
      <c r="AR220" s="653"/>
      <c r="AS220" s="653"/>
      <c r="AT220" s="653"/>
    </row>
    <row r="221" ht="14.25" customHeight="1" spans="1:46">
      <c r="A221" s="653"/>
      <c r="B221" s="653"/>
      <c r="C221" s="653"/>
      <c r="D221" s="653"/>
      <c r="E221" s="653"/>
      <c r="F221" s="653"/>
      <c r="G221" s="653"/>
      <c r="H221" s="653"/>
      <c r="I221" s="653"/>
      <c r="J221" s="653"/>
      <c r="K221" s="653"/>
      <c r="L221" s="653"/>
      <c r="M221" s="653"/>
      <c r="N221" s="653"/>
      <c r="O221" s="653"/>
      <c r="P221" s="653"/>
      <c r="Q221" s="653"/>
      <c r="R221" s="653"/>
      <c r="S221" s="653"/>
      <c r="T221" s="653"/>
      <c r="U221" s="653"/>
      <c r="V221" s="653"/>
      <c r="W221" s="653"/>
      <c r="X221" s="653"/>
      <c r="Y221" s="653"/>
      <c r="Z221" s="653"/>
      <c r="AA221" s="653"/>
      <c r="AB221" s="653"/>
      <c r="AC221" s="653"/>
      <c r="AD221" s="653"/>
      <c r="AE221" s="653"/>
      <c r="AF221" s="653"/>
      <c r="AG221" s="653"/>
      <c r="AH221" s="653"/>
      <c r="AI221" s="653"/>
      <c r="AJ221" s="653"/>
      <c r="AK221" s="653"/>
      <c r="AL221" s="653"/>
      <c r="AM221" s="653"/>
      <c r="AN221" s="653"/>
      <c r="AO221" s="653"/>
      <c r="AP221" s="653"/>
      <c r="AQ221" s="653"/>
      <c r="AR221" s="653"/>
      <c r="AS221" s="653"/>
      <c r="AT221" s="653"/>
    </row>
    <row r="222" ht="14.25" customHeight="1" spans="1:46">
      <c r="A222" s="653"/>
      <c r="B222" s="653"/>
      <c r="C222" s="653"/>
      <c r="D222" s="653"/>
      <c r="E222" s="653"/>
      <c r="F222" s="653"/>
      <c r="G222" s="653"/>
      <c r="H222" s="653"/>
      <c r="I222" s="653"/>
      <c r="J222" s="653"/>
      <c r="K222" s="653"/>
      <c r="L222" s="653"/>
      <c r="M222" s="653"/>
      <c r="N222" s="653"/>
      <c r="O222" s="653"/>
      <c r="P222" s="653"/>
      <c r="Q222" s="653"/>
      <c r="R222" s="653"/>
      <c r="S222" s="653"/>
      <c r="T222" s="653"/>
      <c r="U222" s="653"/>
      <c r="V222" s="653"/>
      <c r="W222" s="653"/>
      <c r="X222" s="653"/>
      <c r="Y222" s="653"/>
      <c r="Z222" s="653"/>
      <c r="AA222" s="653"/>
      <c r="AB222" s="653"/>
      <c r="AC222" s="653"/>
      <c r="AD222" s="653"/>
      <c r="AE222" s="653"/>
      <c r="AF222" s="653"/>
      <c r="AG222" s="653"/>
      <c r="AH222" s="653"/>
      <c r="AI222" s="653"/>
      <c r="AJ222" s="653"/>
      <c r="AK222" s="653"/>
      <c r="AL222" s="653"/>
      <c r="AM222" s="653"/>
      <c r="AN222" s="653"/>
      <c r="AO222" s="653"/>
      <c r="AP222" s="653"/>
      <c r="AQ222" s="653"/>
      <c r="AR222" s="653"/>
      <c r="AS222" s="653"/>
      <c r="AT222" s="653"/>
    </row>
    <row r="223" ht="14.25" customHeight="1" spans="1:46">
      <c r="A223" s="653"/>
      <c r="B223" s="653"/>
      <c r="C223" s="653"/>
      <c r="D223" s="653"/>
      <c r="E223" s="653"/>
      <c r="F223" s="653"/>
      <c r="G223" s="653"/>
      <c r="H223" s="653"/>
      <c r="I223" s="653"/>
      <c r="J223" s="653"/>
      <c r="K223" s="653"/>
      <c r="L223" s="653"/>
      <c r="M223" s="653"/>
      <c r="N223" s="653"/>
      <c r="O223" s="653"/>
      <c r="P223" s="653"/>
      <c r="Q223" s="653"/>
      <c r="R223" s="653"/>
      <c r="S223" s="653"/>
      <c r="T223" s="653"/>
      <c r="U223" s="653"/>
      <c r="V223" s="653"/>
      <c r="W223" s="653"/>
      <c r="X223" s="653"/>
      <c r="Y223" s="653"/>
      <c r="Z223" s="653"/>
      <c r="AA223" s="653"/>
      <c r="AB223" s="653"/>
      <c r="AC223" s="653"/>
      <c r="AD223" s="653"/>
      <c r="AE223" s="653"/>
      <c r="AF223" s="653"/>
      <c r="AG223" s="653"/>
      <c r="AH223" s="653"/>
      <c r="AI223" s="653"/>
      <c r="AJ223" s="653"/>
      <c r="AK223" s="653"/>
      <c r="AL223" s="653"/>
      <c r="AM223" s="653"/>
      <c r="AN223" s="653"/>
      <c r="AO223" s="653"/>
      <c r="AP223" s="653"/>
      <c r="AQ223" s="653"/>
      <c r="AR223" s="653"/>
      <c r="AS223" s="653"/>
      <c r="AT223" s="653"/>
    </row>
    <row r="224" ht="14.25" customHeight="1" spans="1:46">
      <c r="A224" s="653"/>
      <c r="B224" s="653"/>
      <c r="C224" s="653"/>
      <c r="D224" s="653"/>
      <c r="E224" s="653"/>
      <c r="F224" s="653"/>
      <c r="G224" s="653"/>
      <c r="H224" s="653"/>
      <c r="I224" s="653"/>
      <c r="J224" s="653"/>
      <c r="K224" s="653"/>
      <c r="L224" s="653"/>
      <c r="M224" s="653"/>
      <c r="N224" s="653"/>
      <c r="O224" s="653"/>
      <c r="P224" s="653"/>
      <c r="Q224" s="653"/>
      <c r="R224" s="653"/>
      <c r="S224" s="653"/>
      <c r="T224" s="653"/>
      <c r="U224" s="653"/>
      <c r="V224" s="653"/>
      <c r="W224" s="653"/>
      <c r="X224" s="653"/>
      <c r="Y224" s="653"/>
      <c r="Z224" s="653"/>
      <c r="AA224" s="653"/>
      <c r="AB224" s="653"/>
      <c r="AC224" s="653"/>
      <c r="AD224" s="653"/>
      <c r="AE224" s="653"/>
      <c r="AF224" s="653"/>
      <c r="AG224" s="653"/>
      <c r="AH224" s="653"/>
      <c r="AI224" s="653"/>
      <c r="AJ224" s="653"/>
      <c r="AK224" s="653"/>
      <c r="AL224" s="653"/>
      <c r="AM224" s="653"/>
      <c r="AN224" s="653"/>
      <c r="AO224" s="653"/>
      <c r="AP224" s="653"/>
      <c r="AQ224" s="653"/>
      <c r="AR224" s="653"/>
      <c r="AS224" s="653"/>
      <c r="AT224" s="653"/>
    </row>
    <row r="225" ht="14.25" customHeight="1" spans="1:46">
      <c r="A225" s="653"/>
      <c r="B225" s="653"/>
      <c r="C225" s="653"/>
      <c r="D225" s="653"/>
      <c r="E225" s="653"/>
      <c r="F225" s="653"/>
      <c r="G225" s="653"/>
      <c r="H225" s="653"/>
      <c r="I225" s="653"/>
      <c r="J225" s="653"/>
      <c r="K225" s="653"/>
      <c r="L225" s="653"/>
      <c r="M225" s="653"/>
      <c r="N225" s="653"/>
      <c r="O225" s="653"/>
      <c r="P225" s="653"/>
      <c r="Q225" s="653"/>
      <c r="R225" s="653"/>
      <c r="S225" s="653"/>
      <c r="T225" s="653"/>
      <c r="U225" s="653"/>
      <c r="V225" s="653"/>
      <c r="W225" s="653"/>
      <c r="X225" s="653"/>
      <c r="Y225" s="653"/>
      <c r="Z225" s="653"/>
      <c r="AA225" s="653"/>
      <c r="AB225" s="653"/>
      <c r="AC225" s="653"/>
      <c r="AD225" s="653"/>
      <c r="AE225" s="653"/>
      <c r="AF225" s="653"/>
      <c r="AG225" s="653"/>
      <c r="AH225" s="653"/>
      <c r="AI225" s="653"/>
      <c r="AJ225" s="653"/>
      <c r="AK225" s="653"/>
      <c r="AL225" s="653"/>
      <c r="AM225" s="653"/>
      <c r="AN225" s="653"/>
      <c r="AO225" s="653"/>
      <c r="AP225" s="653"/>
      <c r="AQ225" s="653"/>
      <c r="AR225" s="653"/>
      <c r="AS225" s="653"/>
      <c r="AT225" s="653"/>
    </row>
    <row r="226" ht="14.25" customHeight="1" spans="1:46">
      <c r="A226" s="653"/>
      <c r="B226" s="653"/>
      <c r="C226" s="653"/>
      <c r="D226" s="653"/>
      <c r="E226" s="653"/>
      <c r="F226" s="653"/>
      <c r="G226" s="653"/>
      <c r="H226" s="653"/>
      <c r="I226" s="653"/>
      <c r="J226" s="653"/>
      <c r="K226" s="653"/>
      <c r="L226" s="653"/>
      <c r="M226" s="653"/>
      <c r="N226" s="653"/>
      <c r="O226" s="653"/>
      <c r="P226" s="653"/>
      <c r="Q226" s="653"/>
      <c r="R226" s="653"/>
      <c r="S226" s="653"/>
      <c r="T226" s="653"/>
      <c r="U226" s="653"/>
      <c r="V226" s="653"/>
      <c r="W226" s="653"/>
      <c r="X226" s="653"/>
      <c r="Y226" s="653"/>
      <c r="Z226" s="653"/>
      <c r="AA226" s="653"/>
      <c r="AB226" s="653"/>
      <c r="AC226" s="653"/>
      <c r="AD226" s="653"/>
      <c r="AE226" s="653"/>
      <c r="AF226" s="653"/>
      <c r="AG226" s="653"/>
      <c r="AH226" s="653"/>
      <c r="AI226" s="653"/>
      <c r="AJ226" s="653"/>
      <c r="AK226" s="653"/>
      <c r="AL226" s="653"/>
      <c r="AM226" s="653"/>
      <c r="AN226" s="653"/>
      <c r="AO226" s="653"/>
      <c r="AP226" s="653"/>
      <c r="AQ226" s="653"/>
      <c r="AR226" s="653"/>
      <c r="AS226" s="653"/>
      <c r="AT226" s="653"/>
    </row>
    <row r="227" ht="14.25" customHeight="1" spans="1:46">
      <c r="A227" s="653"/>
      <c r="B227" s="653"/>
      <c r="C227" s="653"/>
      <c r="D227" s="653"/>
      <c r="E227" s="653"/>
      <c r="F227" s="653"/>
      <c r="G227" s="653"/>
      <c r="H227" s="653"/>
      <c r="I227" s="653"/>
      <c r="J227" s="653"/>
      <c r="K227" s="653"/>
      <c r="L227" s="653"/>
      <c r="M227" s="653"/>
      <c r="N227" s="653"/>
      <c r="O227" s="653"/>
      <c r="P227" s="653"/>
      <c r="Q227" s="653"/>
      <c r="R227" s="653"/>
      <c r="S227" s="653"/>
      <c r="T227" s="653"/>
      <c r="U227" s="653"/>
      <c r="V227" s="653"/>
      <c r="W227" s="653"/>
      <c r="X227" s="653"/>
      <c r="Y227" s="653"/>
      <c r="Z227" s="653"/>
      <c r="AA227" s="653"/>
      <c r="AB227" s="653"/>
      <c r="AC227" s="653"/>
      <c r="AD227" s="653"/>
      <c r="AE227" s="653"/>
      <c r="AF227" s="653"/>
      <c r="AG227" s="653"/>
      <c r="AH227" s="653"/>
      <c r="AI227" s="653"/>
      <c r="AJ227" s="653"/>
      <c r="AK227" s="653"/>
      <c r="AL227" s="653"/>
      <c r="AM227" s="653"/>
      <c r="AN227" s="653"/>
      <c r="AO227" s="653"/>
      <c r="AP227" s="653"/>
      <c r="AQ227" s="653"/>
      <c r="AR227" s="653"/>
      <c r="AS227" s="653"/>
      <c r="AT227" s="653"/>
    </row>
    <row r="228" ht="14.25" customHeight="1" spans="1:46">
      <c r="A228" s="653"/>
      <c r="B228" s="653"/>
      <c r="C228" s="653"/>
      <c r="D228" s="653"/>
      <c r="E228" s="653"/>
      <c r="F228" s="653"/>
      <c r="G228" s="653"/>
      <c r="H228" s="653"/>
      <c r="I228" s="653"/>
      <c r="J228" s="653"/>
      <c r="K228" s="653"/>
      <c r="L228" s="653"/>
      <c r="M228" s="653"/>
      <c r="N228" s="653"/>
      <c r="O228" s="653"/>
      <c r="P228" s="653"/>
      <c r="Q228" s="653"/>
      <c r="R228" s="653"/>
      <c r="S228" s="653"/>
      <c r="T228" s="653"/>
      <c r="U228" s="653"/>
      <c r="V228" s="653"/>
      <c r="W228" s="653"/>
      <c r="X228" s="653"/>
      <c r="Y228" s="653"/>
      <c r="Z228" s="653"/>
      <c r="AA228" s="653"/>
      <c r="AB228" s="653"/>
      <c r="AC228" s="653"/>
      <c r="AD228" s="653"/>
      <c r="AE228" s="653"/>
      <c r="AF228" s="653"/>
      <c r="AG228" s="653"/>
      <c r="AH228" s="653"/>
      <c r="AI228" s="653"/>
      <c r="AJ228" s="653"/>
      <c r="AK228" s="653"/>
      <c r="AL228" s="653"/>
      <c r="AM228" s="653"/>
      <c r="AN228" s="653"/>
      <c r="AO228" s="653"/>
      <c r="AP228" s="653"/>
      <c r="AQ228" s="653"/>
      <c r="AR228" s="653"/>
      <c r="AS228" s="653"/>
      <c r="AT228" s="653"/>
    </row>
    <row r="229" ht="14.25" customHeight="1" spans="1:46">
      <c r="A229" s="653"/>
      <c r="B229" s="653"/>
      <c r="C229" s="653"/>
      <c r="D229" s="653"/>
      <c r="E229" s="653"/>
      <c r="F229" s="653"/>
      <c r="G229" s="653"/>
      <c r="H229" s="653"/>
      <c r="I229" s="653"/>
      <c r="J229" s="653"/>
      <c r="K229" s="653"/>
      <c r="L229" s="653"/>
      <c r="M229" s="653"/>
      <c r="N229" s="653"/>
      <c r="O229" s="653"/>
      <c r="P229" s="653"/>
      <c r="Q229" s="653"/>
      <c r="R229" s="653"/>
      <c r="S229" s="653"/>
      <c r="T229" s="653"/>
      <c r="U229" s="653"/>
      <c r="V229" s="653"/>
      <c r="W229" s="653"/>
      <c r="X229" s="653"/>
      <c r="Y229" s="653"/>
      <c r="Z229" s="653"/>
      <c r="AA229" s="653"/>
      <c r="AB229" s="653"/>
      <c r="AC229" s="653"/>
      <c r="AD229" s="653"/>
      <c r="AE229" s="653"/>
      <c r="AF229" s="653"/>
      <c r="AG229" s="653"/>
      <c r="AH229" s="653"/>
      <c r="AI229" s="653"/>
      <c r="AJ229" s="653"/>
      <c r="AK229" s="653"/>
      <c r="AL229" s="653"/>
      <c r="AM229" s="653"/>
      <c r="AN229" s="653"/>
      <c r="AO229" s="653"/>
      <c r="AP229" s="653"/>
      <c r="AQ229" s="653"/>
      <c r="AR229" s="653"/>
      <c r="AS229" s="653"/>
      <c r="AT229" s="653"/>
    </row>
    <row r="230" ht="14.25" customHeight="1" spans="1:46">
      <c r="A230" s="653"/>
      <c r="B230" s="653"/>
      <c r="C230" s="653"/>
      <c r="D230" s="653"/>
      <c r="E230" s="653"/>
      <c r="F230" s="653"/>
      <c r="G230" s="653"/>
      <c r="H230" s="653"/>
      <c r="I230" s="653"/>
      <c r="J230" s="653"/>
      <c r="K230" s="653"/>
      <c r="L230" s="653"/>
      <c r="M230" s="653"/>
      <c r="N230" s="653"/>
      <c r="O230" s="653"/>
      <c r="P230" s="653"/>
      <c r="Q230" s="653"/>
      <c r="R230" s="653"/>
      <c r="S230" s="653"/>
      <c r="T230" s="653"/>
      <c r="U230" s="653"/>
      <c r="V230" s="653"/>
      <c r="W230" s="653"/>
      <c r="X230" s="653"/>
      <c r="Y230" s="653"/>
      <c r="Z230" s="653"/>
      <c r="AA230" s="653"/>
      <c r="AB230" s="653"/>
      <c r="AC230" s="653"/>
      <c r="AD230" s="653"/>
      <c r="AE230" s="653"/>
      <c r="AF230" s="653"/>
      <c r="AG230" s="653"/>
      <c r="AH230" s="653"/>
      <c r="AI230" s="653"/>
      <c r="AJ230" s="653"/>
      <c r="AK230" s="653"/>
      <c r="AL230" s="653"/>
      <c r="AM230" s="653"/>
      <c r="AN230" s="653"/>
      <c r="AO230" s="653"/>
      <c r="AP230" s="653"/>
      <c r="AQ230" s="653"/>
      <c r="AR230" s="653"/>
      <c r="AS230" s="653"/>
      <c r="AT230" s="653"/>
    </row>
    <row r="231" ht="14.25" customHeight="1" spans="1:46">
      <c r="A231" s="653"/>
      <c r="B231" s="653"/>
      <c r="C231" s="653"/>
      <c r="D231" s="653"/>
      <c r="E231" s="653"/>
      <c r="F231" s="653"/>
      <c r="G231" s="653"/>
      <c r="H231" s="653"/>
      <c r="I231" s="653"/>
      <c r="J231" s="653"/>
      <c r="K231" s="653"/>
      <c r="L231" s="653"/>
      <c r="M231" s="653"/>
      <c r="N231" s="653"/>
      <c r="O231" s="653"/>
      <c r="P231" s="653"/>
      <c r="Q231" s="653"/>
      <c r="R231" s="653"/>
      <c r="S231" s="653"/>
      <c r="T231" s="653"/>
      <c r="U231" s="653"/>
      <c r="V231" s="653"/>
      <c r="W231" s="653"/>
      <c r="X231" s="653"/>
      <c r="Y231" s="653"/>
      <c r="Z231" s="653"/>
      <c r="AA231" s="653"/>
      <c r="AB231" s="653"/>
      <c r="AC231" s="653"/>
      <c r="AD231" s="653"/>
      <c r="AE231" s="653"/>
      <c r="AF231" s="653"/>
      <c r="AG231" s="653"/>
      <c r="AH231" s="653"/>
      <c r="AI231" s="653"/>
      <c r="AJ231" s="653"/>
      <c r="AK231" s="653"/>
      <c r="AL231" s="653"/>
      <c r="AM231" s="653"/>
      <c r="AN231" s="653"/>
      <c r="AO231" s="653"/>
      <c r="AP231" s="653"/>
      <c r="AQ231" s="653"/>
      <c r="AR231" s="653"/>
      <c r="AS231" s="653"/>
      <c r="AT231" s="653"/>
    </row>
    <row r="232" ht="14.25" customHeight="1" spans="1:46">
      <c r="A232" s="653"/>
      <c r="B232" s="653"/>
      <c r="C232" s="653"/>
      <c r="D232" s="653"/>
      <c r="E232" s="653"/>
      <c r="F232" s="653"/>
      <c r="G232" s="653"/>
      <c r="H232" s="653"/>
      <c r="I232" s="653"/>
      <c r="J232" s="653"/>
      <c r="K232" s="653"/>
      <c r="L232" s="653"/>
      <c r="M232" s="653"/>
      <c r="N232" s="653"/>
      <c r="O232" s="653"/>
      <c r="P232" s="653"/>
      <c r="Q232" s="653"/>
      <c r="R232" s="653"/>
      <c r="S232" s="653"/>
      <c r="T232" s="653"/>
      <c r="U232" s="653"/>
      <c r="V232" s="653"/>
      <c r="W232" s="653"/>
      <c r="X232" s="653"/>
      <c r="Y232" s="653"/>
      <c r="Z232" s="653"/>
      <c r="AA232" s="653"/>
      <c r="AB232" s="653"/>
      <c r="AC232" s="653"/>
      <c r="AD232" s="653"/>
      <c r="AE232" s="653"/>
      <c r="AF232" s="653"/>
      <c r="AG232" s="653"/>
      <c r="AH232" s="653"/>
      <c r="AI232" s="653"/>
      <c r="AJ232" s="653"/>
      <c r="AK232" s="653"/>
      <c r="AL232" s="653"/>
      <c r="AM232" s="653"/>
      <c r="AN232" s="653"/>
      <c r="AO232" s="653"/>
      <c r="AP232" s="653"/>
      <c r="AQ232" s="653"/>
      <c r="AR232" s="653"/>
      <c r="AS232" s="653"/>
      <c r="AT232" s="653"/>
    </row>
    <row r="233" ht="14.25" customHeight="1" spans="1:46">
      <c r="A233" s="653"/>
      <c r="B233" s="653"/>
      <c r="C233" s="653"/>
      <c r="D233" s="653"/>
      <c r="E233" s="653"/>
      <c r="F233" s="653"/>
      <c r="G233" s="653"/>
      <c r="H233" s="653"/>
      <c r="I233" s="653"/>
      <c r="J233" s="653"/>
      <c r="K233" s="653"/>
      <c r="L233" s="653"/>
      <c r="M233" s="653"/>
      <c r="N233" s="653"/>
      <c r="O233" s="653"/>
      <c r="P233" s="653"/>
      <c r="Q233" s="653"/>
      <c r="R233" s="653"/>
      <c r="S233" s="653"/>
      <c r="T233" s="653"/>
      <c r="U233" s="653"/>
      <c r="V233" s="653"/>
      <c r="W233" s="653"/>
      <c r="X233" s="653"/>
      <c r="Y233" s="653"/>
      <c r="Z233" s="653"/>
      <c r="AA233" s="653"/>
      <c r="AB233" s="653"/>
      <c r="AC233" s="653"/>
      <c r="AD233" s="653"/>
      <c r="AE233" s="653"/>
      <c r="AF233" s="653"/>
      <c r="AG233" s="653"/>
      <c r="AH233" s="653"/>
      <c r="AI233" s="653"/>
      <c r="AJ233" s="653"/>
      <c r="AK233" s="653"/>
      <c r="AL233" s="653"/>
      <c r="AM233" s="653"/>
      <c r="AN233" s="653"/>
      <c r="AO233" s="653"/>
      <c r="AP233" s="653"/>
      <c r="AQ233" s="653"/>
      <c r="AR233" s="653"/>
      <c r="AS233" s="653"/>
      <c r="AT233" s="653"/>
    </row>
    <row r="234" ht="14.25" customHeight="1" spans="1:46">
      <c r="A234" s="653"/>
      <c r="B234" s="653"/>
      <c r="C234" s="653"/>
      <c r="D234" s="653"/>
      <c r="E234" s="653"/>
      <c r="F234" s="653"/>
      <c r="G234" s="653"/>
      <c r="H234" s="653"/>
      <c r="I234" s="653"/>
      <c r="J234" s="653"/>
      <c r="K234" s="653"/>
      <c r="L234" s="653"/>
      <c r="M234" s="653"/>
      <c r="N234" s="653"/>
      <c r="O234" s="653"/>
      <c r="P234" s="653"/>
      <c r="Q234" s="653"/>
      <c r="R234" s="653"/>
      <c r="S234" s="653"/>
      <c r="T234" s="653"/>
      <c r="U234" s="653"/>
      <c r="V234" s="653"/>
      <c r="W234" s="653"/>
      <c r="X234" s="653"/>
      <c r="Y234" s="653"/>
      <c r="Z234" s="653"/>
      <c r="AA234" s="653"/>
      <c r="AB234" s="653"/>
      <c r="AC234" s="653"/>
      <c r="AD234" s="653"/>
      <c r="AE234" s="653"/>
      <c r="AF234" s="653"/>
      <c r="AG234" s="653"/>
      <c r="AH234" s="653"/>
      <c r="AI234" s="653"/>
      <c r="AJ234" s="653"/>
      <c r="AK234" s="653"/>
      <c r="AL234" s="653"/>
      <c r="AM234" s="653"/>
      <c r="AN234" s="653"/>
      <c r="AO234" s="653"/>
      <c r="AP234" s="653"/>
      <c r="AQ234" s="653"/>
      <c r="AR234" s="653"/>
      <c r="AS234" s="653"/>
      <c r="AT234" s="653"/>
    </row>
    <row r="235" ht="14.25" customHeight="1" spans="1:46">
      <c r="A235" s="653"/>
      <c r="B235" s="653"/>
      <c r="C235" s="653"/>
      <c r="D235" s="653"/>
      <c r="E235" s="653"/>
      <c r="F235" s="653"/>
      <c r="G235" s="653"/>
      <c r="H235" s="653"/>
      <c r="I235" s="653"/>
      <c r="J235" s="653"/>
      <c r="K235" s="653"/>
      <c r="L235" s="653"/>
      <c r="M235" s="653"/>
      <c r="N235" s="653"/>
      <c r="O235" s="653"/>
      <c r="P235" s="653"/>
      <c r="Q235" s="653"/>
      <c r="R235" s="653"/>
      <c r="S235" s="653"/>
      <c r="T235" s="653"/>
      <c r="U235" s="653"/>
      <c r="V235" s="653"/>
      <c r="W235" s="653"/>
      <c r="X235" s="653"/>
      <c r="Y235" s="653"/>
      <c r="Z235" s="653"/>
      <c r="AA235" s="653"/>
      <c r="AB235" s="653"/>
      <c r="AC235" s="653"/>
      <c r="AD235" s="653"/>
      <c r="AE235" s="653"/>
      <c r="AF235" s="653"/>
      <c r="AG235" s="653"/>
      <c r="AH235" s="653"/>
      <c r="AI235" s="653"/>
      <c r="AJ235" s="653"/>
      <c r="AK235" s="653"/>
      <c r="AL235" s="653"/>
      <c r="AM235" s="653"/>
      <c r="AN235" s="653"/>
      <c r="AO235" s="653"/>
      <c r="AP235" s="653"/>
      <c r="AQ235" s="653"/>
      <c r="AR235" s="653"/>
      <c r="AS235" s="653"/>
      <c r="AT235" s="653"/>
    </row>
    <row r="236" ht="14.25" customHeight="1" spans="1:46">
      <c r="A236" s="653"/>
      <c r="B236" s="653"/>
      <c r="C236" s="653"/>
      <c r="D236" s="653"/>
      <c r="E236" s="653"/>
      <c r="F236" s="653"/>
      <c r="G236" s="653"/>
      <c r="H236" s="653"/>
      <c r="I236" s="653"/>
      <c r="J236" s="653"/>
      <c r="K236" s="653"/>
      <c r="L236" s="653"/>
      <c r="M236" s="653"/>
      <c r="N236" s="653"/>
      <c r="O236" s="653"/>
      <c r="P236" s="653"/>
      <c r="Q236" s="653"/>
      <c r="R236" s="653"/>
      <c r="S236" s="653"/>
      <c r="T236" s="653"/>
      <c r="U236" s="653"/>
      <c r="V236" s="653"/>
      <c r="W236" s="653"/>
      <c r="X236" s="653"/>
      <c r="Y236" s="653"/>
      <c r="Z236" s="653"/>
      <c r="AA236" s="653"/>
      <c r="AB236" s="653"/>
      <c r="AC236" s="653"/>
      <c r="AD236" s="653"/>
      <c r="AE236" s="653"/>
      <c r="AF236" s="653"/>
      <c r="AG236" s="653"/>
      <c r="AH236" s="653"/>
      <c r="AI236" s="653"/>
      <c r="AJ236" s="653"/>
      <c r="AK236" s="653"/>
      <c r="AL236" s="653"/>
      <c r="AM236" s="653"/>
      <c r="AN236" s="653"/>
      <c r="AO236" s="653"/>
      <c r="AP236" s="653"/>
      <c r="AQ236" s="653"/>
      <c r="AR236" s="653"/>
      <c r="AS236" s="653"/>
      <c r="AT236" s="653"/>
    </row>
    <row r="237" ht="14.25" customHeight="1" spans="1:46">
      <c r="A237" s="653"/>
      <c r="B237" s="653"/>
      <c r="C237" s="653"/>
      <c r="D237" s="653"/>
      <c r="E237" s="653"/>
      <c r="F237" s="653"/>
      <c r="G237" s="653"/>
      <c r="H237" s="653"/>
      <c r="I237" s="653"/>
      <c r="J237" s="653"/>
      <c r="K237" s="653"/>
      <c r="L237" s="653"/>
      <c r="M237" s="653"/>
      <c r="N237" s="653"/>
      <c r="O237" s="653"/>
      <c r="P237" s="653"/>
      <c r="Q237" s="653"/>
      <c r="R237" s="653"/>
      <c r="S237" s="653"/>
      <c r="T237" s="653"/>
      <c r="U237" s="653"/>
      <c r="V237" s="653"/>
      <c r="W237" s="653"/>
      <c r="X237" s="653"/>
      <c r="Y237" s="653"/>
      <c r="Z237" s="653"/>
      <c r="AA237" s="653"/>
      <c r="AB237" s="653"/>
      <c r="AC237" s="653"/>
      <c r="AD237" s="653"/>
      <c r="AE237" s="653"/>
      <c r="AF237" s="653"/>
      <c r="AG237" s="653"/>
      <c r="AH237" s="653"/>
      <c r="AI237" s="653"/>
      <c r="AJ237" s="653"/>
      <c r="AK237" s="653"/>
      <c r="AL237" s="653"/>
      <c r="AM237" s="653"/>
      <c r="AN237" s="653"/>
      <c r="AO237" s="653"/>
      <c r="AP237" s="653"/>
      <c r="AQ237" s="653"/>
      <c r="AR237" s="653"/>
      <c r="AS237" s="653"/>
      <c r="AT237" s="653"/>
    </row>
    <row r="238" ht="14.25" customHeight="1" spans="1:46">
      <c r="A238" s="653"/>
      <c r="B238" s="653"/>
      <c r="C238" s="653"/>
      <c r="D238" s="653"/>
      <c r="E238" s="653"/>
      <c r="F238" s="653"/>
      <c r="G238" s="653"/>
      <c r="H238" s="653"/>
      <c r="I238" s="653"/>
      <c r="J238" s="653"/>
      <c r="K238" s="653"/>
      <c r="L238" s="653"/>
      <c r="M238" s="653"/>
      <c r="N238" s="653"/>
      <c r="O238" s="653"/>
      <c r="P238" s="653"/>
      <c r="Q238" s="653"/>
      <c r="R238" s="653"/>
      <c r="S238" s="653"/>
      <c r="T238" s="653"/>
      <c r="U238" s="653"/>
      <c r="V238" s="653"/>
      <c r="W238" s="653"/>
      <c r="X238" s="653"/>
      <c r="Y238" s="653"/>
      <c r="Z238" s="653"/>
      <c r="AA238" s="653"/>
      <c r="AB238" s="653"/>
      <c r="AC238" s="653"/>
      <c r="AD238" s="653"/>
      <c r="AE238" s="653"/>
      <c r="AF238" s="653"/>
      <c r="AG238" s="653"/>
      <c r="AH238" s="653"/>
      <c r="AI238" s="653"/>
      <c r="AJ238" s="653"/>
      <c r="AK238" s="653"/>
      <c r="AL238" s="653"/>
      <c r="AM238" s="653"/>
      <c r="AN238" s="653"/>
      <c r="AO238" s="653"/>
      <c r="AP238" s="653"/>
      <c r="AQ238" s="653"/>
      <c r="AR238" s="653"/>
      <c r="AS238" s="653"/>
      <c r="AT238" s="653"/>
    </row>
    <row r="239" ht="14.25" customHeight="1" spans="1:46">
      <c r="A239" s="653"/>
      <c r="B239" s="653"/>
      <c r="C239" s="653"/>
      <c r="D239" s="653"/>
      <c r="E239" s="653"/>
      <c r="F239" s="653"/>
      <c r="G239" s="653"/>
      <c r="H239" s="653"/>
      <c r="I239" s="653"/>
      <c r="J239" s="653"/>
      <c r="K239" s="653"/>
      <c r="L239" s="653"/>
      <c r="M239" s="653"/>
      <c r="N239" s="653"/>
      <c r="O239" s="653"/>
      <c r="P239" s="653"/>
      <c r="Q239" s="653"/>
      <c r="R239" s="653"/>
      <c r="S239" s="653"/>
      <c r="T239" s="653"/>
      <c r="U239" s="653"/>
      <c r="V239" s="653"/>
      <c r="W239" s="653"/>
      <c r="X239" s="653"/>
      <c r="Y239" s="653"/>
      <c r="Z239" s="653"/>
      <c r="AA239" s="653"/>
      <c r="AB239" s="653"/>
      <c r="AC239" s="653"/>
      <c r="AD239" s="653"/>
      <c r="AE239" s="653"/>
      <c r="AF239" s="653"/>
      <c r="AG239" s="653"/>
      <c r="AH239" s="653"/>
      <c r="AI239" s="653"/>
      <c r="AJ239" s="653"/>
      <c r="AK239" s="653"/>
      <c r="AL239" s="653"/>
      <c r="AM239" s="653"/>
      <c r="AN239" s="653"/>
      <c r="AO239" s="653"/>
      <c r="AP239" s="653"/>
      <c r="AQ239" s="653"/>
      <c r="AR239" s="653"/>
      <c r="AS239" s="653"/>
      <c r="AT239" s="653"/>
    </row>
    <row r="240" ht="14.25" customHeight="1" spans="1:46">
      <c r="A240" s="653"/>
      <c r="B240" s="653"/>
      <c r="C240" s="653"/>
      <c r="D240" s="653"/>
      <c r="E240" s="653"/>
      <c r="F240" s="653"/>
      <c r="G240" s="653"/>
      <c r="H240" s="653"/>
      <c r="I240" s="653"/>
      <c r="J240" s="653"/>
      <c r="K240" s="653"/>
      <c r="L240" s="653"/>
      <c r="M240" s="653"/>
      <c r="N240" s="653"/>
      <c r="O240" s="653"/>
      <c r="P240" s="653"/>
      <c r="Q240" s="653"/>
      <c r="R240" s="653"/>
      <c r="S240" s="653"/>
      <c r="T240" s="653"/>
      <c r="U240" s="653"/>
      <c r="V240" s="653"/>
      <c r="W240" s="653"/>
      <c r="X240" s="653"/>
      <c r="Y240" s="653"/>
      <c r="Z240" s="653"/>
      <c r="AA240" s="653"/>
      <c r="AB240" s="653"/>
      <c r="AC240" s="653"/>
      <c r="AD240" s="653"/>
      <c r="AE240" s="653"/>
      <c r="AF240" s="653"/>
      <c r="AG240" s="653"/>
      <c r="AH240" s="653"/>
      <c r="AI240" s="653"/>
      <c r="AJ240" s="653"/>
      <c r="AK240" s="653"/>
      <c r="AL240" s="653"/>
      <c r="AM240" s="653"/>
      <c r="AN240" s="653"/>
      <c r="AO240" s="653"/>
      <c r="AP240" s="653"/>
      <c r="AQ240" s="653"/>
      <c r="AR240" s="653"/>
      <c r="AS240" s="653"/>
      <c r="AT240" s="653"/>
    </row>
    <row r="241" ht="14.25" customHeight="1" spans="1:46">
      <c r="A241" s="653"/>
      <c r="B241" s="653"/>
      <c r="C241" s="653"/>
      <c r="D241" s="653"/>
      <c r="E241" s="653"/>
      <c r="F241" s="653"/>
      <c r="G241" s="653"/>
      <c r="H241" s="653"/>
      <c r="I241" s="653"/>
      <c r="J241" s="653"/>
      <c r="K241" s="653"/>
      <c r="L241" s="653"/>
      <c r="M241" s="653"/>
      <c r="N241" s="653"/>
      <c r="O241" s="653"/>
      <c r="P241" s="653"/>
      <c r="Q241" s="653"/>
      <c r="R241" s="653"/>
      <c r="S241" s="653"/>
      <c r="T241" s="653"/>
      <c r="U241" s="653"/>
      <c r="V241" s="653"/>
      <c r="W241" s="653"/>
      <c r="X241" s="653"/>
      <c r="Y241" s="653"/>
      <c r="Z241" s="653"/>
      <c r="AA241" s="653"/>
      <c r="AB241" s="653"/>
      <c r="AC241" s="653"/>
      <c r="AD241" s="653"/>
      <c r="AE241" s="653"/>
      <c r="AF241" s="653"/>
      <c r="AG241" s="653"/>
      <c r="AH241" s="653"/>
      <c r="AI241" s="653"/>
      <c r="AJ241" s="653"/>
      <c r="AK241" s="653"/>
      <c r="AL241" s="653"/>
      <c r="AM241" s="653"/>
      <c r="AN241" s="653"/>
      <c r="AO241" s="653"/>
      <c r="AP241" s="653"/>
      <c r="AQ241" s="653"/>
      <c r="AR241" s="653"/>
      <c r="AS241" s="653"/>
      <c r="AT241" s="653"/>
    </row>
    <row r="242" ht="14.25" customHeight="1" spans="1:46">
      <c r="A242" s="653"/>
      <c r="B242" s="653"/>
      <c r="C242" s="653"/>
      <c r="D242" s="653"/>
      <c r="E242" s="653"/>
      <c r="F242" s="653"/>
      <c r="G242" s="653"/>
      <c r="H242" s="653"/>
      <c r="I242" s="653"/>
      <c r="J242" s="653"/>
      <c r="K242" s="653"/>
      <c r="L242" s="653"/>
      <c r="M242" s="653"/>
      <c r="N242" s="653"/>
      <c r="O242" s="653"/>
      <c r="P242" s="653"/>
      <c r="Q242" s="653"/>
      <c r="R242" s="653"/>
      <c r="S242" s="653"/>
      <c r="T242" s="653"/>
      <c r="U242" s="653"/>
      <c r="V242" s="653"/>
      <c r="W242" s="653"/>
      <c r="X242" s="653"/>
      <c r="Y242" s="653"/>
      <c r="Z242" s="653"/>
      <c r="AA242" s="653"/>
      <c r="AB242" s="653"/>
      <c r="AC242" s="653"/>
      <c r="AD242" s="653"/>
      <c r="AE242" s="653"/>
      <c r="AF242" s="653"/>
      <c r="AG242" s="653"/>
      <c r="AH242" s="653"/>
      <c r="AI242" s="653"/>
      <c r="AJ242" s="653"/>
      <c r="AK242" s="653"/>
      <c r="AL242" s="653"/>
      <c r="AM242" s="653"/>
      <c r="AN242" s="653"/>
      <c r="AO242" s="653"/>
      <c r="AP242" s="653"/>
      <c r="AQ242" s="653"/>
      <c r="AR242" s="653"/>
      <c r="AS242" s="653"/>
      <c r="AT242" s="653"/>
    </row>
    <row r="243" ht="14.25" customHeight="1" spans="1:46">
      <c r="A243" s="653"/>
      <c r="B243" s="653"/>
      <c r="C243" s="653"/>
      <c r="D243" s="653"/>
      <c r="E243" s="653"/>
      <c r="F243" s="653"/>
      <c r="G243" s="653"/>
      <c r="H243" s="653"/>
      <c r="I243" s="653"/>
      <c r="J243" s="653"/>
      <c r="K243" s="653"/>
      <c r="L243" s="653"/>
      <c r="M243" s="653"/>
      <c r="N243" s="653"/>
      <c r="O243" s="653"/>
      <c r="P243" s="653"/>
      <c r="Q243" s="653"/>
      <c r="R243" s="653"/>
      <c r="S243" s="653"/>
      <c r="T243" s="653"/>
      <c r="U243" s="653"/>
      <c r="V243" s="653"/>
      <c r="W243" s="653"/>
      <c r="X243" s="653"/>
      <c r="Y243" s="653"/>
      <c r="Z243" s="653"/>
      <c r="AA243" s="653"/>
      <c r="AB243" s="653"/>
      <c r="AC243" s="653"/>
      <c r="AD243" s="653"/>
      <c r="AE243" s="653"/>
      <c r="AF243" s="653"/>
      <c r="AG243" s="653"/>
      <c r="AH243" s="653"/>
      <c r="AI243" s="653"/>
      <c r="AJ243" s="653"/>
      <c r="AK243" s="653"/>
      <c r="AL243" s="653"/>
      <c r="AM243" s="653"/>
      <c r="AN243" s="653"/>
      <c r="AO243" s="653"/>
      <c r="AP243" s="653"/>
      <c r="AQ243" s="653"/>
      <c r="AR243" s="653"/>
      <c r="AS243" s="653"/>
      <c r="AT243" s="653"/>
    </row>
    <row r="244" ht="14.25" customHeight="1" spans="1:46">
      <c r="A244" s="653"/>
      <c r="B244" s="653"/>
      <c r="C244" s="653"/>
      <c r="D244" s="653"/>
      <c r="E244" s="653"/>
      <c r="F244" s="653"/>
      <c r="G244" s="653"/>
      <c r="H244" s="653"/>
      <c r="I244" s="653"/>
      <c r="J244" s="653"/>
      <c r="K244" s="653"/>
      <c r="L244" s="653"/>
      <c r="M244" s="653"/>
      <c r="N244" s="653"/>
      <c r="O244" s="653"/>
      <c r="P244" s="653"/>
      <c r="Q244" s="653"/>
      <c r="R244" s="653"/>
      <c r="S244" s="653"/>
      <c r="T244" s="653"/>
      <c r="U244" s="653"/>
      <c r="V244" s="653"/>
      <c r="W244" s="653"/>
      <c r="X244" s="653"/>
      <c r="Y244" s="653"/>
      <c r="Z244" s="653"/>
      <c r="AA244" s="653"/>
      <c r="AB244" s="653"/>
      <c r="AC244" s="653"/>
      <c r="AD244" s="653"/>
      <c r="AE244" s="653"/>
      <c r="AF244" s="653"/>
      <c r="AG244" s="653"/>
      <c r="AH244" s="653"/>
      <c r="AI244" s="653"/>
      <c r="AJ244" s="653"/>
      <c r="AK244" s="653"/>
      <c r="AL244" s="653"/>
      <c r="AM244" s="653"/>
      <c r="AN244" s="653"/>
      <c r="AO244" s="653"/>
      <c r="AP244" s="653"/>
      <c r="AQ244" s="653"/>
      <c r="AR244" s="653"/>
      <c r="AS244" s="653"/>
      <c r="AT244" s="653"/>
    </row>
    <row r="245" ht="14.25" customHeight="1" spans="1:46">
      <c r="A245" s="653"/>
      <c r="B245" s="653"/>
      <c r="C245" s="653"/>
      <c r="D245" s="653"/>
      <c r="E245" s="653"/>
      <c r="F245" s="653"/>
      <c r="G245" s="653"/>
      <c r="H245" s="653"/>
      <c r="I245" s="653"/>
      <c r="J245" s="653"/>
      <c r="K245" s="653"/>
      <c r="L245" s="653"/>
      <c r="M245" s="653"/>
      <c r="N245" s="653"/>
      <c r="O245" s="653"/>
      <c r="P245" s="653"/>
      <c r="Q245" s="653"/>
      <c r="R245" s="653"/>
      <c r="S245" s="653"/>
      <c r="T245" s="653"/>
      <c r="U245" s="653"/>
      <c r="V245" s="653"/>
      <c r="W245" s="653"/>
      <c r="X245" s="653"/>
      <c r="Y245" s="653"/>
      <c r="Z245" s="653"/>
      <c r="AA245" s="653"/>
      <c r="AB245" s="653"/>
      <c r="AC245" s="653"/>
      <c r="AD245" s="653"/>
      <c r="AE245" s="653"/>
      <c r="AF245" s="653"/>
      <c r="AG245" s="653"/>
      <c r="AH245" s="653"/>
      <c r="AI245" s="653"/>
      <c r="AJ245" s="653"/>
      <c r="AK245" s="653"/>
      <c r="AL245" s="653"/>
      <c r="AM245" s="653"/>
      <c r="AN245" s="653"/>
      <c r="AO245" s="653"/>
      <c r="AP245" s="653"/>
      <c r="AQ245" s="653"/>
      <c r="AR245" s="653"/>
      <c r="AS245" s="653"/>
      <c r="AT245" s="653"/>
    </row>
    <row r="246" ht="14.25" customHeight="1" spans="1:46">
      <c r="A246" s="653"/>
      <c r="B246" s="653"/>
      <c r="C246" s="653"/>
      <c r="D246" s="653"/>
      <c r="E246" s="653"/>
      <c r="F246" s="653"/>
      <c r="G246" s="653"/>
      <c r="H246" s="653"/>
      <c r="I246" s="653"/>
      <c r="J246" s="653"/>
      <c r="K246" s="653"/>
      <c r="L246" s="653"/>
      <c r="M246" s="653"/>
      <c r="N246" s="653"/>
      <c r="O246" s="653"/>
      <c r="P246" s="653"/>
      <c r="Q246" s="653"/>
      <c r="R246" s="653"/>
      <c r="S246" s="653"/>
      <c r="T246" s="653"/>
      <c r="U246" s="653"/>
      <c r="V246" s="653"/>
      <c r="W246" s="653"/>
      <c r="X246" s="653"/>
      <c r="Y246" s="653"/>
      <c r="Z246" s="653"/>
      <c r="AA246" s="653"/>
      <c r="AB246" s="653"/>
      <c r="AC246" s="653"/>
      <c r="AD246" s="653"/>
      <c r="AE246" s="653"/>
      <c r="AF246" s="653"/>
      <c r="AG246" s="653"/>
      <c r="AH246" s="653"/>
      <c r="AI246" s="653"/>
      <c r="AJ246" s="653"/>
      <c r="AK246" s="653"/>
      <c r="AL246" s="653"/>
      <c r="AM246" s="653"/>
      <c r="AN246" s="653"/>
      <c r="AO246" s="653"/>
      <c r="AP246" s="653"/>
      <c r="AQ246" s="653"/>
      <c r="AR246" s="653"/>
      <c r="AS246" s="653"/>
      <c r="AT246" s="653"/>
    </row>
    <row r="247" ht="14.25" customHeight="1" spans="1:46">
      <c r="A247" s="653"/>
      <c r="B247" s="653"/>
      <c r="C247" s="653"/>
      <c r="D247" s="653"/>
      <c r="E247" s="653"/>
      <c r="F247" s="653"/>
      <c r="G247" s="653"/>
      <c r="H247" s="653"/>
      <c r="I247" s="653"/>
      <c r="J247" s="653"/>
      <c r="K247" s="653"/>
      <c r="L247" s="653"/>
      <c r="M247" s="653"/>
      <c r="N247" s="653"/>
      <c r="O247" s="653"/>
      <c r="P247" s="653"/>
      <c r="Q247" s="653"/>
      <c r="R247" s="653"/>
      <c r="S247" s="653"/>
      <c r="T247" s="653"/>
      <c r="U247" s="653"/>
      <c r="V247" s="653"/>
      <c r="W247" s="653"/>
      <c r="X247" s="653"/>
      <c r="Y247" s="653"/>
      <c r="Z247" s="653"/>
      <c r="AA247" s="653"/>
      <c r="AB247" s="653"/>
      <c r="AC247" s="653"/>
      <c r="AD247" s="653"/>
      <c r="AE247" s="653"/>
      <c r="AF247" s="653"/>
      <c r="AG247" s="653"/>
      <c r="AH247" s="653"/>
      <c r="AI247" s="653"/>
      <c r="AJ247" s="653"/>
      <c r="AK247" s="653"/>
      <c r="AL247" s="653"/>
      <c r="AM247" s="653"/>
      <c r="AN247" s="653"/>
      <c r="AO247" s="653"/>
      <c r="AP247" s="653"/>
      <c r="AQ247" s="653"/>
      <c r="AR247" s="653"/>
      <c r="AS247" s="653"/>
      <c r="AT247" s="653"/>
    </row>
    <row r="248" ht="14.25" customHeight="1" spans="1:46">
      <c r="A248" s="653"/>
      <c r="B248" s="653"/>
      <c r="C248" s="653"/>
      <c r="D248" s="653"/>
      <c r="E248" s="653"/>
      <c r="F248" s="653"/>
      <c r="G248" s="653"/>
      <c r="H248" s="653"/>
      <c r="I248" s="653"/>
      <c r="J248" s="653"/>
      <c r="K248" s="653"/>
      <c r="L248" s="653"/>
      <c r="M248" s="653"/>
      <c r="N248" s="653"/>
      <c r="O248" s="653"/>
      <c r="P248" s="653"/>
      <c r="Q248" s="653"/>
      <c r="R248" s="653"/>
      <c r="S248" s="653"/>
      <c r="T248" s="653"/>
      <c r="U248" s="653"/>
      <c r="V248" s="653"/>
      <c r="W248" s="653"/>
      <c r="X248" s="653"/>
      <c r="Y248" s="653"/>
      <c r="Z248" s="653"/>
      <c r="AA248" s="653"/>
      <c r="AB248" s="653"/>
      <c r="AC248" s="653"/>
      <c r="AD248" s="653"/>
      <c r="AE248" s="653"/>
      <c r="AF248" s="653"/>
      <c r="AG248" s="653"/>
      <c r="AH248" s="653"/>
      <c r="AI248" s="653"/>
      <c r="AJ248" s="653"/>
      <c r="AK248" s="653"/>
      <c r="AL248" s="653"/>
      <c r="AM248" s="653"/>
      <c r="AN248" s="653"/>
      <c r="AO248" s="653"/>
      <c r="AP248" s="653"/>
      <c r="AQ248" s="653"/>
      <c r="AR248" s="653"/>
      <c r="AS248" s="653"/>
      <c r="AT248" s="653"/>
    </row>
    <row r="249" ht="14.25" customHeight="1" spans="1:46">
      <c r="A249" s="653"/>
      <c r="B249" s="653"/>
      <c r="C249" s="653"/>
      <c r="D249" s="653"/>
      <c r="E249" s="653"/>
      <c r="F249" s="653"/>
      <c r="G249" s="653"/>
      <c r="H249" s="653"/>
      <c r="I249" s="653"/>
      <c r="J249" s="653"/>
      <c r="K249" s="653"/>
      <c r="L249" s="653"/>
      <c r="M249" s="653"/>
      <c r="N249" s="653"/>
      <c r="O249" s="653"/>
      <c r="P249" s="653"/>
      <c r="Q249" s="653"/>
      <c r="R249" s="653"/>
      <c r="S249" s="653"/>
      <c r="T249" s="653"/>
      <c r="U249" s="653"/>
      <c r="V249" s="653"/>
      <c r="W249" s="653"/>
      <c r="X249" s="653"/>
      <c r="Y249" s="653"/>
      <c r="Z249" s="653"/>
      <c r="AA249" s="653"/>
      <c r="AB249" s="653"/>
      <c r="AC249" s="653"/>
      <c r="AD249" s="653"/>
      <c r="AE249" s="653"/>
      <c r="AF249" s="653"/>
      <c r="AG249" s="653"/>
      <c r="AH249" s="653"/>
      <c r="AI249" s="653"/>
      <c r="AJ249" s="653"/>
      <c r="AK249" s="653"/>
      <c r="AL249" s="653"/>
      <c r="AM249" s="653"/>
      <c r="AN249" s="653"/>
      <c r="AO249" s="653"/>
      <c r="AP249" s="653"/>
      <c r="AQ249" s="653"/>
      <c r="AR249" s="653"/>
      <c r="AS249" s="653"/>
      <c r="AT249" s="653"/>
    </row>
    <row r="250" ht="14.25" customHeight="1" spans="1:46">
      <c r="A250" s="653"/>
      <c r="B250" s="653"/>
      <c r="C250" s="653"/>
      <c r="D250" s="653"/>
      <c r="E250" s="653"/>
      <c r="F250" s="653"/>
      <c r="G250" s="653"/>
      <c r="H250" s="653"/>
      <c r="I250" s="653"/>
      <c r="J250" s="653"/>
      <c r="K250" s="653"/>
      <c r="L250" s="653"/>
      <c r="M250" s="653"/>
      <c r="N250" s="653"/>
      <c r="O250" s="653"/>
      <c r="P250" s="653"/>
      <c r="Q250" s="653"/>
      <c r="R250" s="653"/>
      <c r="S250" s="653"/>
      <c r="T250" s="653"/>
      <c r="U250" s="653"/>
      <c r="V250" s="653"/>
      <c r="W250" s="653"/>
      <c r="X250" s="653"/>
      <c r="Y250" s="653"/>
      <c r="Z250" s="653"/>
      <c r="AA250" s="653"/>
      <c r="AB250" s="653"/>
      <c r="AC250" s="653"/>
      <c r="AD250" s="653"/>
      <c r="AE250" s="653"/>
      <c r="AF250" s="653"/>
      <c r="AG250" s="653"/>
      <c r="AH250" s="653"/>
      <c r="AI250" s="653"/>
      <c r="AJ250" s="653"/>
      <c r="AK250" s="653"/>
      <c r="AL250" s="653"/>
      <c r="AM250" s="653"/>
      <c r="AN250" s="653"/>
      <c r="AO250" s="653"/>
      <c r="AP250" s="653"/>
      <c r="AQ250" s="653"/>
      <c r="AR250" s="653"/>
      <c r="AS250" s="653"/>
      <c r="AT250" s="653"/>
    </row>
    <row r="251" ht="14.25" customHeight="1" spans="1:46">
      <c r="A251" s="653"/>
      <c r="B251" s="653"/>
      <c r="C251" s="653"/>
      <c r="D251" s="653"/>
      <c r="E251" s="653"/>
      <c r="F251" s="653"/>
      <c r="G251" s="653"/>
      <c r="H251" s="653"/>
      <c r="I251" s="653"/>
      <c r="J251" s="653"/>
      <c r="K251" s="653"/>
      <c r="L251" s="653"/>
      <c r="M251" s="653"/>
      <c r="N251" s="653"/>
      <c r="O251" s="653"/>
      <c r="P251" s="653"/>
      <c r="Q251" s="653"/>
      <c r="R251" s="653"/>
      <c r="S251" s="653"/>
      <c r="T251" s="653"/>
      <c r="U251" s="653"/>
      <c r="V251" s="653"/>
      <c r="W251" s="653"/>
      <c r="X251" s="653"/>
      <c r="Y251" s="653"/>
      <c r="Z251" s="653"/>
      <c r="AA251" s="653"/>
      <c r="AB251" s="653"/>
      <c r="AC251" s="653"/>
      <c r="AD251" s="653"/>
      <c r="AE251" s="653"/>
      <c r="AF251" s="653"/>
      <c r="AG251" s="653"/>
      <c r="AH251" s="653"/>
      <c r="AI251" s="653"/>
      <c r="AJ251" s="653"/>
      <c r="AK251" s="653"/>
      <c r="AL251" s="653"/>
      <c r="AM251" s="653"/>
      <c r="AN251" s="653"/>
      <c r="AO251" s="653"/>
      <c r="AP251" s="653"/>
      <c r="AQ251" s="653"/>
      <c r="AR251" s="653"/>
      <c r="AS251" s="653"/>
      <c r="AT251" s="653"/>
    </row>
    <row r="252" ht="14.25" customHeight="1" spans="1:46">
      <c r="A252" s="653"/>
      <c r="B252" s="653"/>
      <c r="C252" s="653"/>
      <c r="D252" s="653"/>
      <c r="E252" s="653"/>
      <c r="F252" s="653"/>
      <c r="G252" s="653"/>
      <c r="H252" s="653"/>
      <c r="I252" s="653"/>
      <c r="J252" s="653"/>
      <c r="K252" s="653"/>
      <c r="L252" s="653"/>
      <c r="M252" s="653"/>
      <c r="N252" s="653"/>
      <c r="O252" s="653"/>
      <c r="P252" s="653"/>
      <c r="Q252" s="653"/>
      <c r="R252" s="653"/>
      <c r="S252" s="653"/>
      <c r="T252" s="653"/>
      <c r="U252" s="653"/>
      <c r="V252" s="653"/>
      <c r="W252" s="653"/>
      <c r="X252" s="653"/>
      <c r="Y252" s="653"/>
      <c r="Z252" s="653"/>
      <c r="AA252" s="653"/>
      <c r="AB252" s="653"/>
      <c r="AC252" s="653"/>
      <c r="AD252" s="653"/>
      <c r="AE252" s="653"/>
      <c r="AF252" s="653"/>
      <c r="AG252" s="653"/>
      <c r="AH252" s="653"/>
      <c r="AI252" s="653"/>
      <c r="AJ252" s="653"/>
      <c r="AK252" s="653"/>
      <c r="AL252" s="653"/>
      <c r="AM252" s="653"/>
      <c r="AN252" s="653"/>
      <c r="AO252" s="653"/>
      <c r="AP252" s="653"/>
      <c r="AQ252" s="653"/>
      <c r="AR252" s="653"/>
      <c r="AS252" s="653"/>
      <c r="AT252" s="653"/>
    </row>
    <row r="253" ht="14.25" customHeight="1" spans="1:46">
      <c r="A253" s="653"/>
      <c r="B253" s="653"/>
      <c r="C253" s="653"/>
      <c r="D253" s="653"/>
      <c r="E253" s="653"/>
      <c r="F253" s="653"/>
      <c r="G253" s="653"/>
      <c r="H253" s="653"/>
      <c r="I253" s="653"/>
      <c r="J253" s="653"/>
      <c r="K253" s="653"/>
      <c r="L253" s="653"/>
      <c r="M253" s="653"/>
      <c r="N253" s="653"/>
      <c r="O253" s="653"/>
      <c r="P253" s="653"/>
      <c r="Q253" s="653"/>
      <c r="R253" s="653"/>
      <c r="S253" s="653"/>
      <c r="T253" s="653"/>
      <c r="U253" s="653"/>
      <c r="V253" s="653"/>
      <c r="W253" s="653"/>
      <c r="X253" s="653"/>
      <c r="Y253" s="653"/>
      <c r="Z253" s="653"/>
      <c r="AA253" s="653"/>
      <c r="AB253" s="653"/>
      <c r="AC253" s="653"/>
      <c r="AD253" s="653"/>
      <c r="AE253" s="653"/>
      <c r="AF253" s="653"/>
      <c r="AG253" s="653"/>
      <c r="AH253" s="653"/>
      <c r="AI253" s="653"/>
      <c r="AJ253" s="653"/>
      <c r="AK253" s="653"/>
      <c r="AL253" s="653"/>
      <c r="AM253" s="653"/>
      <c r="AN253" s="653"/>
      <c r="AO253" s="653"/>
      <c r="AP253" s="653"/>
      <c r="AQ253" s="653"/>
      <c r="AR253" s="653"/>
      <c r="AS253" s="653"/>
      <c r="AT253" s="653"/>
    </row>
    <row r="254" ht="14.25" customHeight="1" spans="1:46">
      <c r="A254" s="653"/>
      <c r="B254" s="653"/>
      <c r="C254" s="653"/>
      <c r="D254" s="653"/>
      <c r="E254" s="653"/>
      <c r="F254" s="653"/>
      <c r="G254" s="653"/>
      <c r="H254" s="653"/>
      <c r="I254" s="653"/>
      <c r="J254" s="653"/>
      <c r="K254" s="653"/>
      <c r="L254" s="653"/>
      <c r="M254" s="653"/>
      <c r="N254" s="653"/>
      <c r="O254" s="653"/>
      <c r="P254" s="653"/>
      <c r="Q254" s="653"/>
      <c r="R254" s="653"/>
      <c r="S254" s="653"/>
      <c r="T254" s="653"/>
      <c r="U254" s="653"/>
      <c r="V254" s="653"/>
      <c r="W254" s="653"/>
      <c r="X254" s="653"/>
      <c r="Y254" s="653"/>
      <c r="Z254" s="653"/>
      <c r="AA254" s="653"/>
      <c r="AB254" s="653"/>
      <c r="AC254" s="653"/>
      <c r="AD254" s="653"/>
      <c r="AE254" s="653"/>
      <c r="AF254" s="653"/>
      <c r="AG254" s="653"/>
      <c r="AH254" s="653"/>
      <c r="AI254" s="653"/>
      <c r="AJ254" s="653"/>
      <c r="AK254" s="653"/>
      <c r="AL254" s="653"/>
      <c r="AM254" s="653"/>
      <c r="AN254" s="653"/>
      <c r="AO254" s="653"/>
      <c r="AP254" s="653"/>
      <c r="AQ254" s="653"/>
      <c r="AR254" s="653"/>
      <c r="AS254" s="653"/>
      <c r="AT254" s="653"/>
    </row>
    <row r="255" ht="14.25" customHeight="1" spans="1:46">
      <c r="A255" s="653"/>
      <c r="B255" s="653"/>
      <c r="C255" s="653"/>
      <c r="D255" s="653"/>
      <c r="E255" s="653"/>
      <c r="F255" s="653"/>
      <c r="G255" s="653"/>
      <c r="H255" s="653"/>
      <c r="I255" s="653"/>
      <c r="J255" s="653"/>
      <c r="K255" s="653"/>
      <c r="L255" s="653"/>
      <c r="M255" s="653"/>
      <c r="N255" s="653"/>
      <c r="O255" s="653"/>
      <c r="P255" s="653"/>
      <c r="Q255" s="653"/>
      <c r="R255" s="653"/>
      <c r="S255" s="653"/>
      <c r="T255" s="653"/>
      <c r="U255" s="653"/>
      <c r="V255" s="653"/>
      <c r="W255" s="653"/>
      <c r="X255" s="653"/>
      <c r="Y255" s="653"/>
      <c r="Z255" s="653"/>
      <c r="AA255" s="653"/>
      <c r="AB255" s="653"/>
      <c r="AC255" s="653"/>
      <c r="AD255" s="653"/>
      <c r="AE255" s="653"/>
      <c r="AF255" s="653"/>
      <c r="AG255" s="653"/>
      <c r="AH255" s="653"/>
      <c r="AI255" s="653"/>
      <c r="AJ255" s="653"/>
      <c r="AK255" s="653"/>
      <c r="AL255" s="653"/>
      <c r="AM255" s="653"/>
      <c r="AN255" s="653"/>
      <c r="AO255" s="653"/>
      <c r="AP255" s="653"/>
      <c r="AQ255" s="653"/>
      <c r="AR255" s="653"/>
      <c r="AS255" s="653"/>
      <c r="AT255" s="653"/>
    </row>
    <row r="256" ht="14.25" customHeight="1" spans="1:46">
      <c r="A256" s="653"/>
      <c r="B256" s="653"/>
      <c r="C256" s="653"/>
      <c r="D256" s="653"/>
      <c r="E256" s="653"/>
      <c r="F256" s="653"/>
      <c r="G256" s="653"/>
      <c r="H256" s="653"/>
      <c r="I256" s="653"/>
      <c r="J256" s="653"/>
      <c r="K256" s="653"/>
      <c r="L256" s="653"/>
      <c r="M256" s="653"/>
      <c r="N256" s="653"/>
      <c r="O256" s="653"/>
      <c r="P256" s="653"/>
      <c r="Q256" s="653"/>
      <c r="R256" s="653"/>
      <c r="S256" s="653"/>
      <c r="T256" s="653"/>
      <c r="U256" s="653"/>
      <c r="V256" s="653"/>
      <c r="W256" s="653"/>
      <c r="X256" s="653"/>
      <c r="Y256" s="653"/>
      <c r="Z256" s="653"/>
      <c r="AA256" s="653"/>
      <c r="AB256" s="653"/>
      <c r="AC256" s="653"/>
      <c r="AD256" s="653"/>
      <c r="AE256" s="653"/>
      <c r="AF256" s="653"/>
      <c r="AG256" s="653"/>
      <c r="AH256" s="653"/>
      <c r="AI256" s="653"/>
      <c r="AJ256" s="653"/>
      <c r="AK256" s="653"/>
      <c r="AL256" s="653"/>
      <c r="AM256" s="653"/>
      <c r="AN256" s="653"/>
      <c r="AO256" s="653"/>
      <c r="AP256" s="653"/>
      <c r="AQ256" s="653"/>
      <c r="AR256" s="653"/>
      <c r="AS256" s="653"/>
      <c r="AT256" s="653"/>
    </row>
    <row r="257" ht="14.25" customHeight="1" spans="1:46">
      <c r="A257" s="653"/>
      <c r="B257" s="653"/>
      <c r="C257" s="653"/>
      <c r="D257" s="653"/>
      <c r="E257" s="653"/>
      <c r="F257" s="653"/>
      <c r="G257" s="653"/>
      <c r="H257" s="653"/>
      <c r="I257" s="653"/>
      <c r="J257" s="653"/>
      <c r="K257" s="653"/>
      <c r="L257" s="653"/>
      <c r="M257" s="653"/>
      <c r="N257" s="653"/>
      <c r="O257" s="653"/>
      <c r="P257" s="653"/>
      <c r="Q257" s="653"/>
      <c r="R257" s="653"/>
      <c r="S257" s="653"/>
      <c r="T257" s="653"/>
      <c r="U257" s="653"/>
      <c r="V257" s="653"/>
      <c r="W257" s="653"/>
      <c r="X257" s="653"/>
      <c r="Y257" s="653"/>
      <c r="Z257" s="653"/>
      <c r="AA257" s="653"/>
      <c r="AB257" s="653"/>
      <c r="AC257" s="653"/>
      <c r="AD257" s="653"/>
      <c r="AE257" s="653"/>
      <c r="AF257" s="653"/>
      <c r="AG257" s="653"/>
      <c r="AH257" s="653"/>
      <c r="AI257" s="653"/>
      <c r="AJ257" s="653"/>
      <c r="AK257" s="653"/>
      <c r="AL257" s="653"/>
      <c r="AM257" s="653"/>
      <c r="AN257" s="653"/>
      <c r="AO257" s="653"/>
      <c r="AP257" s="653"/>
      <c r="AQ257" s="653"/>
      <c r="AR257" s="653"/>
      <c r="AS257" s="653"/>
      <c r="AT257" s="653"/>
    </row>
    <row r="258" ht="14.25" customHeight="1" spans="1:46">
      <c r="A258" s="653"/>
      <c r="B258" s="653"/>
      <c r="C258" s="653"/>
      <c r="D258" s="653"/>
      <c r="E258" s="653"/>
      <c r="F258" s="653"/>
      <c r="G258" s="653"/>
      <c r="H258" s="653"/>
      <c r="I258" s="653"/>
      <c r="J258" s="653"/>
      <c r="K258" s="653"/>
      <c r="L258" s="653"/>
      <c r="M258" s="653"/>
      <c r="N258" s="653"/>
      <c r="O258" s="653"/>
      <c r="P258" s="653"/>
      <c r="Q258" s="653"/>
      <c r="R258" s="653"/>
      <c r="S258" s="653"/>
      <c r="T258" s="653"/>
      <c r="U258" s="653"/>
      <c r="V258" s="653"/>
      <c r="W258" s="653"/>
      <c r="X258" s="653"/>
      <c r="Y258" s="653"/>
      <c r="Z258" s="653"/>
      <c r="AA258" s="653"/>
      <c r="AB258" s="653"/>
      <c r="AC258" s="653"/>
      <c r="AD258" s="653"/>
      <c r="AE258" s="653"/>
      <c r="AF258" s="653"/>
      <c r="AG258" s="653"/>
      <c r="AH258" s="653"/>
      <c r="AI258" s="653"/>
      <c r="AJ258" s="653"/>
      <c r="AK258" s="653"/>
      <c r="AL258" s="653"/>
      <c r="AM258" s="653"/>
      <c r="AN258" s="653"/>
      <c r="AO258" s="653"/>
      <c r="AP258" s="653"/>
      <c r="AQ258" s="653"/>
      <c r="AR258" s="653"/>
      <c r="AS258" s="653"/>
      <c r="AT258" s="653"/>
    </row>
    <row r="259" ht="14.25" customHeight="1" spans="1:46">
      <c r="A259" s="653"/>
      <c r="B259" s="653"/>
      <c r="C259" s="653"/>
      <c r="D259" s="653"/>
      <c r="E259" s="653"/>
      <c r="F259" s="653"/>
      <c r="G259" s="653"/>
      <c r="H259" s="653"/>
      <c r="I259" s="653"/>
      <c r="J259" s="653"/>
      <c r="K259" s="653"/>
      <c r="L259" s="653"/>
      <c r="M259" s="653"/>
      <c r="N259" s="653"/>
      <c r="O259" s="653"/>
      <c r="P259" s="653"/>
      <c r="Q259" s="653"/>
      <c r="R259" s="653"/>
      <c r="S259" s="653"/>
      <c r="T259" s="653"/>
      <c r="U259" s="653"/>
      <c r="V259" s="653"/>
      <c r="W259" s="653"/>
      <c r="X259" s="653"/>
      <c r="Y259" s="653"/>
      <c r="Z259" s="653"/>
      <c r="AA259" s="653"/>
      <c r="AB259" s="653"/>
      <c r="AC259" s="653"/>
      <c r="AD259" s="653"/>
      <c r="AE259" s="653"/>
      <c r="AF259" s="653"/>
      <c r="AG259" s="653"/>
      <c r="AH259" s="653"/>
      <c r="AI259" s="653"/>
      <c r="AJ259" s="653"/>
      <c r="AK259" s="653"/>
      <c r="AL259" s="653"/>
      <c r="AM259" s="653"/>
      <c r="AN259" s="653"/>
      <c r="AO259" s="653"/>
      <c r="AP259" s="653"/>
      <c r="AQ259" s="653"/>
      <c r="AR259" s="653"/>
      <c r="AS259" s="653"/>
      <c r="AT259" s="653"/>
    </row>
    <row r="260" ht="14.25" customHeight="1" spans="1:46">
      <c r="A260" s="653"/>
      <c r="B260" s="653"/>
      <c r="C260" s="653"/>
      <c r="D260" s="653"/>
      <c r="E260" s="653"/>
      <c r="F260" s="653"/>
      <c r="G260" s="653"/>
      <c r="H260" s="653"/>
      <c r="I260" s="653"/>
      <c r="J260" s="653"/>
      <c r="K260" s="653"/>
      <c r="L260" s="653"/>
      <c r="M260" s="653"/>
      <c r="N260" s="653"/>
      <c r="O260" s="653"/>
      <c r="P260" s="653"/>
      <c r="Q260" s="653"/>
      <c r="R260" s="653"/>
      <c r="S260" s="653"/>
      <c r="T260" s="653"/>
      <c r="U260" s="653"/>
      <c r="V260" s="653"/>
      <c r="W260" s="653"/>
      <c r="X260" s="653"/>
      <c r="Y260" s="653"/>
      <c r="Z260" s="653"/>
      <c r="AA260" s="653"/>
      <c r="AB260" s="653"/>
      <c r="AC260" s="653"/>
      <c r="AD260" s="653"/>
      <c r="AE260" s="653"/>
      <c r="AF260" s="653"/>
      <c r="AG260" s="653"/>
      <c r="AH260" s="653"/>
      <c r="AI260" s="653"/>
      <c r="AJ260" s="653"/>
      <c r="AK260" s="653"/>
      <c r="AL260" s="653"/>
      <c r="AM260" s="653"/>
      <c r="AN260" s="653"/>
      <c r="AO260" s="653"/>
      <c r="AP260" s="653"/>
      <c r="AQ260" s="653"/>
      <c r="AR260" s="653"/>
      <c r="AS260" s="653"/>
      <c r="AT260" s="653"/>
    </row>
    <row r="261" ht="14.25" customHeight="1" spans="1:46">
      <c r="A261" s="653"/>
      <c r="B261" s="653"/>
      <c r="C261" s="653"/>
      <c r="D261" s="653"/>
      <c r="E261" s="653"/>
      <c r="F261" s="653"/>
      <c r="G261" s="653"/>
      <c r="H261" s="653"/>
      <c r="I261" s="653"/>
      <c r="J261" s="653"/>
      <c r="K261" s="653"/>
      <c r="L261" s="653"/>
      <c r="M261" s="653"/>
      <c r="N261" s="653"/>
      <c r="O261" s="653"/>
      <c r="P261" s="653"/>
      <c r="Q261" s="653"/>
      <c r="R261" s="653"/>
      <c r="S261" s="653"/>
      <c r="T261" s="653"/>
      <c r="U261" s="653"/>
      <c r="V261" s="653"/>
      <c r="W261" s="653"/>
      <c r="X261" s="653"/>
      <c r="Y261" s="653"/>
      <c r="Z261" s="653"/>
      <c r="AA261" s="653"/>
      <c r="AB261" s="653"/>
      <c r="AC261" s="653"/>
      <c r="AD261" s="653"/>
      <c r="AE261" s="653"/>
      <c r="AF261" s="653"/>
      <c r="AG261" s="653"/>
      <c r="AH261" s="653"/>
      <c r="AI261" s="653"/>
      <c r="AJ261" s="653"/>
      <c r="AK261" s="653"/>
      <c r="AL261" s="653"/>
      <c r="AM261" s="653"/>
      <c r="AN261" s="653"/>
      <c r="AO261" s="653"/>
      <c r="AP261" s="653"/>
      <c r="AQ261" s="653"/>
      <c r="AR261" s="653"/>
      <c r="AS261" s="653"/>
      <c r="AT261" s="653"/>
    </row>
    <row r="262" ht="14.25" customHeight="1" spans="1:46">
      <c r="A262" s="653"/>
      <c r="B262" s="653"/>
      <c r="C262" s="653"/>
      <c r="D262" s="653"/>
      <c r="E262" s="653"/>
      <c r="F262" s="653"/>
      <c r="G262" s="653"/>
      <c r="H262" s="653"/>
      <c r="I262" s="653"/>
      <c r="J262" s="653"/>
      <c r="K262" s="653"/>
      <c r="L262" s="653"/>
      <c r="M262" s="653"/>
      <c r="N262" s="653"/>
      <c r="O262" s="653"/>
      <c r="P262" s="653"/>
      <c r="Q262" s="653"/>
      <c r="R262" s="653"/>
      <c r="S262" s="653"/>
      <c r="T262" s="653"/>
      <c r="U262" s="653"/>
      <c r="V262" s="653"/>
      <c r="W262" s="653"/>
      <c r="X262" s="653"/>
      <c r="Y262" s="653"/>
      <c r="Z262" s="653"/>
      <c r="AA262" s="653"/>
      <c r="AB262" s="653"/>
      <c r="AC262" s="653"/>
      <c r="AD262" s="653"/>
      <c r="AE262" s="653"/>
      <c r="AF262" s="653"/>
      <c r="AG262" s="653"/>
      <c r="AH262" s="653"/>
      <c r="AI262" s="653"/>
      <c r="AJ262" s="653"/>
      <c r="AK262" s="653"/>
      <c r="AL262" s="653"/>
      <c r="AM262" s="653"/>
      <c r="AN262" s="653"/>
      <c r="AO262" s="653"/>
      <c r="AP262" s="653"/>
      <c r="AQ262" s="653"/>
      <c r="AR262" s="653"/>
      <c r="AS262" s="653"/>
      <c r="AT262" s="653"/>
    </row>
    <row r="263" ht="14.25" customHeight="1" spans="1:46">
      <c r="A263" s="653"/>
      <c r="B263" s="653"/>
      <c r="C263" s="653"/>
      <c r="D263" s="653"/>
      <c r="E263" s="653"/>
      <c r="F263" s="653"/>
      <c r="G263" s="653"/>
      <c r="H263" s="653"/>
      <c r="I263" s="653"/>
      <c r="J263" s="653"/>
      <c r="K263" s="653"/>
      <c r="L263" s="653"/>
      <c r="M263" s="653"/>
      <c r="N263" s="653"/>
      <c r="O263" s="653"/>
      <c r="P263" s="653"/>
      <c r="Q263" s="653"/>
      <c r="R263" s="653"/>
      <c r="S263" s="653"/>
      <c r="T263" s="653"/>
      <c r="U263" s="653"/>
      <c r="V263" s="653"/>
      <c r="W263" s="653"/>
      <c r="X263" s="653"/>
      <c r="Y263" s="653"/>
      <c r="Z263" s="653"/>
      <c r="AA263" s="653"/>
      <c r="AB263" s="653"/>
      <c r="AC263" s="653"/>
      <c r="AD263" s="653"/>
      <c r="AE263" s="653"/>
      <c r="AF263" s="653"/>
      <c r="AG263" s="653"/>
      <c r="AH263" s="653"/>
      <c r="AI263" s="653"/>
      <c r="AJ263" s="653"/>
      <c r="AK263" s="653"/>
      <c r="AL263" s="653"/>
      <c r="AM263" s="653"/>
      <c r="AN263" s="653"/>
      <c r="AO263" s="653"/>
      <c r="AP263" s="653"/>
      <c r="AQ263" s="653"/>
      <c r="AR263" s="653"/>
      <c r="AS263" s="653"/>
      <c r="AT263" s="653"/>
    </row>
    <row r="264" ht="14.25" customHeight="1" spans="1:46">
      <c r="A264" s="653"/>
      <c r="B264" s="653"/>
      <c r="C264" s="653"/>
      <c r="D264" s="653"/>
      <c r="E264" s="653"/>
      <c r="F264" s="653"/>
      <c r="G264" s="653"/>
      <c r="H264" s="653"/>
      <c r="I264" s="653"/>
      <c r="J264" s="653"/>
      <c r="K264" s="653"/>
      <c r="L264" s="653"/>
      <c r="M264" s="653"/>
      <c r="N264" s="653"/>
      <c r="O264" s="653"/>
      <c r="P264" s="653"/>
      <c r="Q264" s="653"/>
      <c r="R264" s="653"/>
      <c r="S264" s="653"/>
      <c r="T264" s="653"/>
      <c r="U264" s="653"/>
      <c r="V264" s="653"/>
      <c r="W264" s="653"/>
      <c r="X264" s="653"/>
      <c r="Y264" s="653"/>
      <c r="Z264" s="653"/>
      <c r="AA264" s="653"/>
      <c r="AB264" s="653"/>
      <c r="AC264" s="653"/>
      <c r="AD264" s="653"/>
      <c r="AE264" s="653"/>
      <c r="AF264" s="653"/>
      <c r="AG264" s="653"/>
      <c r="AH264" s="653"/>
      <c r="AI264" s="653"/>
      <c r="AJ264" s="653"/>
      <c r="AK264" s="653"/>
      <c r="AL264" s="653"/>
      <c r="AM264" s="653"/>
      <c r="AN264" s="653"/>
      <c r="AO264" s="653"/>
      <c r="AP264" s="653"/>
      <c r="AQ264" s="653"/>
      <c r="AR264" s="653"/>
      <c r="AS264" s="653"/>
      <c r="AT264" s="653"/>
    </row>
    <row r="265" ht="14.25" customHeight="1" spans="1:46">
      <c r="A265" s="653"/>
      <c r="B265" s="653"/>
      <c r="C265" s="653"/>
      <c r="D265" s="653"/>
      <c r="E265" s="653"/>
      <c r="F265" s="653"/>
      <c r="G265" s="653"/>
      <c r="H265" s="653"/>
      <c r="I265" s="653"/>
      <c r="J265" s="653"/>
      <c r="K265" s="653"/>
      <c r="L265" s="653"/>
      <c r="M265" s="653"/>
      <c r="N265" s="653"/>
      <c r="O265" s="653"/>
      <c r="P265" s="653"/>
      <c r="Q265" s="653"/>
      <c r="R265" s="653"/>
      <c r="S265" s="653"/>
      <c r="T265" s="653"/>
      <c r="U265" s="653"/>
      <c r="V265" s="653"/>
      <c r="W265" s="653"/>
      <c r="X265" s="653"/>
      <c r="Y265" s="653"/>
      <c r="Z265" s="653"/>
      <c r="AA265" s="653"/>
      <c r="AB265" s="653"/>
      <c r="AC265" s="653"/>
      <c r="AD265" s="653"/>
      <c r="AE265" s="653"/>
      <c r="AF265" s="653"/>
      <c r="AG265" s="653"/>
      <c r="AH265" s="653"/>
      <c r="AI265" s="653"/>
      <c r="AJ265" s="653"/>
      <c r="AK265" s="653"/>
      <c r="AL265" s="653"/>
      <c r="AM265" s="653"/>
      <c r="AN265" s="653"/>
      <c r="AO265" s="653"/>
      <c r="AP265" s="653"/>
      <c r="AQ265" s="653"/>
      <c r="AR265" s="653"/>
      <c r="AS265" s="653"/>
      <c r="AT265" s="653"/>
    </row>
    <row r="266" ht="14.25" customHeight="1" spans="1:46">
      <c r="A266" s="653"/>
      <c r="B266" s="653"/>
      <c r="C266" s="653"/>
      <c r="D266" s="653"/>
      <c r="E266" s="653"/>
      <c r="F266" s="653"/>
      <c r="G266" s="653"/>
      <c r="H266" s="653"/>
      <c r="I266" s="653"/>
      <c r="J266" s="653"/>
      <c r="K266" s="653"/>
      <c r="L266" s="653"/>
      <c r="M266" s="653"/>
      <c r="N266" s="653"/>
      <c r="O266" s="653"/>
      <c r="P266" s="653"/>
      <c r="Q266" s="653"/>
      <c r="R266" s="653"/>
      <c r="S266" s="653"/>
      <c r="T266" s="653"/>
      <c r="U266" s="653"/>
      <c r="V266" s="653"/>
      <c r="W266" s="653"/>
      <c r="X266" s="653"/>
      <c r="Y266" s="653"/>
      <c r="Z266" s="653"/>
      <c r="AA266" s="653"/>
      <c r="AB266" s="653"/>
      <c r="AC266" s="653"/>
      <c r="AD266" s="653"/>
      <c r="AE266" s="653"/>
      <c r="AF266" s="653"/>
      <c r="AG266" s="653"/>
      <c r="AH266" s="653"/>
      <c r="AI266" s="653"/>
      <c r="AJ266" s="653"/>
      <c r="AK266" s="653"/>
      <c r="AL266" s="653"/>
      <c r="AM266" s="653"/>
      <c r="AN266" s="653"/>
      <c r="AO266" s="653"/>
      <c r="AP266" s="653"/>
      <c r="AQ266" s="653"/>
      <c r="AR266" s="653"/>
      <c r="AS266" s="653"/>
      <c r="AT266" s="653"/>
    </row>
    <row r="267" ht="14.25" customHeight="1" spans="1:46">
      <c r="A267" s="653"/>
      <c r="B267" s="653"/>
      <c r="C267" s="653"/>
      <c r="D267" s="653"/>
      <c r="E267" s="653"/>
      <c r="F267" s="653"/>
      <c r="G267" s="653"/>
      <c r="H267" s="653"/>
      <c r="I267" s="653"/>
      <c r="J267" s="653"/>
      <c r="K267" s="653"/>
      <c r="L267" s="653"/>
      <c r="M267" s="653"/>
      <c r="N267" s="653"/>
      <c r="O267" s="653"/>
      <c r="P267" s="653"/>
      <c r="Q267" s="653"/>
      <c r="R267" s="653"/>
      <c r="S267" s="653"/>
      <c r="T267" s="653"/>
      <c r="U267" s="653"/>
      <c r="V267" s="653"/>
      <c r="W267" s="653"/>
      <c r="X267" s="653"/>
      <c r="Y267" s="653"/>
      <c r="Z267" s="653"/>
      <c r="AA267" s="653"/>
      <c r="AB267" s="653"/>
      <c r="AC267" s="653"/>
      <c r="AD267" s="653"/>
      <c r="AE267" s="653"/>
      <c r="AF267" s="653"/>
      <c r="AG267" s="653"/>
      <c r="AH267" s="653"/>
      <c r="AI267" s="653"/>
      <c r="AJ267" s="653"/>
      <c r="AK267" s="653"/>
      <c r="AL267" s="653"/>
      <c r="AM267" s="653"/>
      <c r="AN267" s="653"/>
      <c r="AO267" s="653"/>
      <c r="AP267" s="653"/>
      <c r="AQ267" s="653"/>
      <c r="AR267" s="653"/>
      <c r="AS267" s="653"/>
      <c r="AT267" s="653"/>
    </row>
    <row r="268" ht="14.25" customHeight="1" spans="1:46">
      <c r="A268" s="653"/>
      <c r="B268" s="653"/>
      <c r="C268" s="653"/>
      <c r="D268" s="653"/>
      <c r="E268" s="653"/>
      <c r="F268" s="653"/>
      <c r="G268" s="653"/>
      <c r="H268" s="653"/>
      <c r="I268" s="653"/>
      <c r="J268" s="653"/>
      <c r="K268" s="653"/>
      <c r="L268" s="653"/>
      <c r="M268" s="653"/>
      <c r="N268" s="653"/>
      <c r="O268" s="653"/>
      <c r="P268" s="653"/>
      <c r="Q268" s="653"/>
      <c r="R268" s="653"/>
      <c r="S268" s="653"/>
      <c r="T268" s="653"/>
      <c r="U268" s="653"/>
      <c r="V268" s="653"/>
      <c r="W268" s="653"/>
      <c r="X268" s="653"/>
      <c r="Y268" s="653"/>
      <c r="Z268" s="653"/>
      <c r="AA268" s="653"/>
      <c r="AB268" s="653"/>
      <c r="AC268" s="653"/>
      <c r="AD268" s="653"/>
      <c r="AE268" s="653"/>
      <c r="AF268" s="653"/>
      <c r="AG268" s="653"/>
      <c r="AH268" s="653"/>
      <c r="AI268" s="653"/>
      <c r="AJ268" s="653"/>
      <c r="AK268" s="653"/>
      <c r="AL268" s="653"/>
      <c r="AM268" s="653"/>
      <c r="AN268" s="653"/>
      <c r="AO268" s="653"/>
      <c r="AP268" s="653"/>
      <c r="AQ268" s="653"/>
      <c r="AR268" s="653"/>
      <c r="AS268" s="653"/>
      <c r="AT268" s="653"/>
    </row>
    <row r="269" ht="14.25" customHeight="1" spans="1:46">
      <c r="A269" s="653"/>
      <c r="B269" s="653"/>
      <c r="C269" s="653"/>
      <c r="D269" s="653"/>
      <c r="E269" s="653"/>
      <c r="F269" s="653"/>
      <c r="G269" s="653"/>
      <c r="H269" s="653"/>
      <c r="I269" s="653"/>
      <c r="J269" s="653"/>
      <c r="K269" s="653"/>
      <c r="L269" s="653"/>
      <c r="M269" s="653"/>
      <c r="N269" s="653"/>
      <c r="O269" s="653"/>
      <c r="P269" s="653"/>
      <c r="Q269" s="653"/>
      <c r="R269" s="653"/>
      <c r="S269" s="653"/>
      <c r="T269" s="653"/>
      <c r="U269" s="653"/>
      <c r="V269" s="653"/>
      <c r="W269" s="653"/>
      <c r="X269" s="653"/>
      <c r="Y269" s="653"/>
      <c r="Z269" s="653"/>
      <c r="AA269" s="653"/>
      <c r="AB269" s="653"/>
      <c r="AC269" s="653"/>
      <c r="AD269" s="653"/>
      <c r="AE269" s="653"/>
      <c r="AF269" s="653"/>
      <c r="AG269" s="653"/>
      <c r="AH269" s="653"/>
      <c r="AI269" s="653"/>
      <c r="AJ269" s="653"/>
      <c r="AK269" s="653"/>
      <c r="AL269" s="653"/>
      <c r="AM269" s="653"/>
      <c r="AN269" s="653"/>
      <c r="AO269" s="653"/>
      <c r="AP269" s="653"/>
      <c r="AQ269" s="653"/>
      <c r="AR269" s="653"/>
      <c r="AS269" s="653"/>
      <c r="AT269" s="653"/>
    </row>
    <row r="270" ht="14.25" customHeight="1" spans="1:46">
      <c r="A270" s="653"/>
      <c r="B270" s="653"/>
      <c r="C270" s="653"/>
      <c r="D270" s="653"/>
      <c r="E270" s="653"/>
      <c r="F270" s="653"/>
      <c r="G270" s="653"/>
      <c r="H270" s="653"/>
      <c r="I270" s="653"/>
      <c r="J270" s="653"/>
      <c r="K270" s="653"/>
      <c r="L270" s="653"/>
      <c r="M270" s="653"/>
      <c r="N270" s="653"/>
      <c r="O270" s="653"/>
      <c r="P270" s="653"/>
      <c r="Q270" s="653"/>
      <c r="R270" s="653"/>
      <c r="S270" s="653"/>
      <c r="T270" s="653"/>
      <c r="U270" s="653"/>
      <c r="V270" s="653"/>
      <c r="W270" s="653"/>
      <c r="X270" s="653"/>
      <c r="Y270" s="653"/>
      <c r="Z270" s="653"/>
      <c r="AA270" s="653"/>
      <c r="AB270" s="653"/>
      <c r="AC270" s="653"/>
      <c r="AD270" s="653"/>
      <c r="AE270" s="653"/>
      <c r="AF270" s="653"/>
      <c r="AG270" s="653"/>
      <c r="AH270" s="653"/>
      <c r="AI270" s="653"/>
      <c r="AJ270" s="653"/>
      <c r="AK270" s="653"/>
      <c r="AL270" s="653"/>
      <c r="AM270" s="653"/>
      <c r="AN270" s="653"/>
      <c r="AO270" s="653"/>
      <c r="AP270" s="653"/>
      <c r="AQ270" s="653"/>
      <c r="AR270" s="653"/>
      <c r="AS270" s="653"/>
      <c r="AT270" s="653"/>
    </row>
    <row r="271" ht="14.25" customHeight="1" spans="1:46">
      <c r="A271" s="653"/>
      <c r="B271" s="653"/>
      <c r="C271" s="653"/>
      <c r="D271" s="653"/>
      <c r="E271" s="653"/>
      <c r="F271" s="653"/>
      <c r="G271" s="653"/>
      <c r="H271" s="653"/>
      <c r="I271" s="653"/>
      <c r="J271" s="653"/>
      <c r="K271" s="653"/>
      <c r="L271" s="653"/>
      <c r="M271" s="653"/>
      <c r="N271" s="653"/>
      <c r="O271" s="653"/>
      <c r="P271" s="653"/>
      <c r="Q271" s="653"/>
      <c r="R271" s="653"/>
      <c r="S271" s="653"/>
      <c r="T271" s="653"/>
      <c r="U271" s="653"/>
      <c r="V271" s="653"/>
      <c r="W271" s="653"/>
      <c r="X271" s="653"/>
      <c r="Y271" s="653"/>
      <c r="Z271" s="653"/>
      <c r="AA271" s="653"/>
      <c r="AB271" s="653"/>
      <c r="AC271" s="653"/>
      <c r="AD271" s="653"/>
      <c r="AE271" s="653"/>
      <c r="AF271" s="653"/>
      <c r="AG271" s="653"/>
      <c r="AH271" s="653"/>
      <c r="AI271" s="653"/>
      <c r="AJ271" s="653"/>
      <c r="AK271" s="653"/>
      <c r="AL271" s="653"/>
      <c r="AM271" s="653"/>
      <c r="AN271" s="653"/>
      <c r="AO271" s="653"/>
      <c r="AP271" s="653"/>
      <c r="AQ271" s="653"/>
      <c r="AR271" s="653"/>
      <c r="AS271" s="653"/>
      <c r="AT271" s="653"/>
    </row>
    <row r="272" ht="14.25" customHeight="1" spans="1:46">
      <c r="A272" s="653"/>
      <c r="B272" s="653"/>
      <c r="C272" s="653"/>
      <c r="D272" s="653"/>
      <c r="E272" s="653"/>
      <c r="F272" s="653"/>
      <c r="G272" s="653"/>
      <c r="H272" s="653"/>
      <c r="I272" s="653"/>
      <c r="J272" s="653"/>
      <c r="K272" s="653"/>
      <c r="L272" s="653"/>
      <c r="M272" s="653"/>
      <c r="N272" s="653"/>
      <c r="O272" s="653"/>
      <c r="P272" s="653"/>
      <c r="Q272" s="653"/>
      <c r="R272" s="653"/>
      <c r="S272" s="653"/>
      <c r="T272" s="653"/>
      <c r="U272" s="653"/>
      <c r="V272" s="653"/>
      <c r="W272" s="653"/>
      <c r="X272" s="653"/>
      <c r="Y272" s="653"/>
      <c r="Z272" s="653"/>
      <c r="AA272" s="653"/>
      <c r="AB272" s="653"/>
      <c r="AC272" s="653"/>
      <c r="AD272" s="653"/>
      <c r="AE272" s="653"/>
      <c r="AF272" s="653"/>
      <c r="AG272" s="653"/>
      <c r="AH272" s="653"/>
      <c r="AI272" s="653"/>
      <c r="AJ272" s="653"/>
      <c r="AK272" s="653"/>
      <c r="AL272" s="653"/>
      <c r="AM272" s="653"/>
      <c r="AN272" s="653"/>
      <c r="AO272" s="653"/>
      <c r="AP272" s="653"/>
      <c r="AQ272" s="653"/>
      <c r="AR272" s="653"/>
      <c r="AS272" s="653"/>
      <c r="AT272" s="653"/>
    </row>
    <row r="273" ht="14.25" customHeight="1" spans="1:46">
      <c r="A273" s="653"/>
      <c r="B273" s="653"/>
      <c r="C273" s="653"/>
      <c r="D273" s="653"/>
      <c r="E273" s="653"/>
      <c r="F273" s="653"/>
      <c r="G273" s="653"/>
      <c r="H273" s="653"/>
      <c r="I273" s="653"/>
      <c r="J273" s="653"/>
      <c r="K273" s="653"/>
      <c r="L273" s="653"/>
      <c r="M273" s="653"/>
      <c r="N273" s="653"/>
      <c r="O273" s="653"/>
      <c r="P273" s="653"/>
      <c r="Q273" s="653"/>
      <c r="R273" s="653"/>
      <c r="S273" s="653"/>
      <c r="T273" s="653"/>
      <c r="U273" s="653"/>
      <c r="V273" s="653"/>
      <c r="W273" s="653"/>
      <c r="X273" s="653"/>
      <c r="Y273" s="653"/>
      <c r="Z273" s="653"/>
      <c r="AA273" s="653"/>
      <c r="AB273" s="653"/>
      <c r="AC273" s="653"/>
      <c r="AD273" s="653"/>
      <c r="AE273" s="653"/>
      <c r="AF273" s="653"/>
      <c r="AG273" s="653"/>
      <c r="AH273" s="653"/>
      <c r="AI273" s="653"/>
      <c r="AJ273" s="653"/>
      <c r="AK273" s="653"/>
      <c r="AL273" s="653"/>
      <c r="AM273" s="653"/>
      <c r="AN273" s="653"/>
      <c r="AO273" s="653"/>
      <c r="AP273" s="653"/>
      <c r="AQ273" s="653"/>
      <c r="AR273" s="653"/>
      <c r="AS273" s="653"/>
      <c r="AT273" s="653"/>
    </row>
    <row r="274" ht="14.25" customHeight="1" spans="1:46">
      <c r="A274" s="653"/>
      <c r="B274" s="653"/>
      <c r="C274" s="653"/>
      <c r="D274" s="653"/>
      <c r="E274" s="653"/>
      <c r="F274" s="653"/>
      <c r="G274" s="653"/>
      <c r="H274" s="653"/>
      <c r="I274" s="653"/>
      <c r="J274" s="653"/>
      <c r="K274" s="653"/>
      <c r="L274" s="653"/>
      <c r="M274" s="653"/>
      <c r="N274" s="653"/>
      <c r="O274" s="653"/>
      <c r="P274" s="653"/>
      <c r="Q274" s="653"/>
      <c r="R274" s="653"/>
      <c r="S274" s="653"/>
      <c r="T274" s="653"/>
      <c r="U274" s="653"/>
      <c r="V274" s="653"/>
      <c r="W274" s="653"/>
      <c r="X274" s="653"/>
      <c r="Y274" s="653"/>
      <c r="Z274" s="653"/>
      <c r="AA274" s="653"/>
      <c r="AB274" s="653"/>
      <c r="AC274" s="653"/>
      <c r="AD274" s="653"/>
      <c r="AE274" s="653"/>
      <c r="AF274" s="653"/>
      <c r="AG274" s="653"/>
      <c r="AH274" s="653"/>
      <c r="AI274" s="653"/>
      <c r="AJ274" s="653"/>
      <c r="AK274" s="653"/>
      <c r="AL274" s="653"/>
      <c r="AM274" s="653"/>
      <c r="AN274" s="653"/>
      <c r="AO274" s="653"/>
      <c r="AP274" s="653"/>
      <c r="AQ274" s="653"/>
      <c r="AR274" s="653"/>
      <c r="AS274" s="653"/>
      <c r="AT274" s="653"/>
    </row>
  </sheetData>
  <mergeCells count="95">
    <mergeCell ref="C1:M1"/>
    <mergeCell ref="Q1:AB1"/>
    <mergeCell ref="C2:M2"/>
    <mergeCell ref="Q2:AB2"/>
    <mergeCell ref="C3:M3"/>
    <mergeCell ref="Q3:AB3"/>
    <mergeCell ref="A4:B4"/>
    <mergeCell ref="C4:M4"/>
    <mergeCell ref="O4:P4"/>
    <mergeCell ref="Q4:AB4"/>
    <mergeCell ref="A5:M5"/>
    <mergeCell ref="U5:Z5"/>
    <mergeCell ref="AG5:AT5"/>
    <mergeCell ref="F6:K6"/>
    <mergeCell ref="AG6:AT6"/>
    <mergeCell ref="AG7:AT7"/>
    <mergeCell ref="AK8:AP8"/>
    <mergeCell ref="AS8:AT8"/>
    <mergeCell ref="A11:B11"/>
    <mergeCell ref="A15:M15"/>
    <mergeCell ref="F16:K16"/>
    <mergeCell ref="A21:B21"/>
    <mergeCell ref="AG55:AR55"/>
    <mergeCell ref="AG56:AR56"/>
    <mergeCell ref="T57:V57"/>
    <mergeCell ref="Z57:AB57"/>
    <mergeCell ref="AG57:AR57"/>
    <mergeCell ref="Q58:AB58"/>
    <mergeCell ref="Q59:AB59"/>
    <mergeCell ref="Q60:AB60"/>
    <mergeCell ref="O61:P61"/>
    <mergeCell ref="Q61:AB61"/>
    <mergeCell ref="U62:Z62"/>
    <mergeCell ref="O70:P70"/>
    <mergeCell ref="T74:V74"/>
    <mergeCell ref="Z74:AB74"/>
    <mergeCell ref="A6:A7"/>
    <mergeCell ref="A16:A17"/>
    <mergeCell ref="D6:D7"/>
    <mergeCell ref="D16:D17"/>
    <mergeCell ref="E6:E7"/>
    <mergeCell ref="E16:E17"/>
    <mergeCell ref="L6:L7"/>
    <mergeCell ref="L16:L17"/>
    <mergeCell ref="M6:M7"/>
    <mergeCell ref="M16:M17"/>
    <mergeCell ref="O5:O6"/>
    <mergeCell ref="O7:O22"/>
    <mergeCell ref="O23:O38"/>
    <mergeCell ref="O39:O54"/>
    <mergeCell ref="O62:O63"/>
    <mergeCell ref="O64:O65"/>
    <mergeCell ref="O66:O67"/>
    <mergeCell ref="O68:O69"/>
    <mergeCell ref="P5:P6"/>
    <mergeCell ref="P7:P22"/>
    <mergeCell ref="P23:P38"/>
    <mergeCell ref="P39:P54"/>
    <mergeCell ref="P62:P63"/>
    <mergeCell ref="P64:P65"/>
    <mergeCell ref="P66:P67"/>
    <mergeCell ref="P68:P69"/>
    <mergeCell ref="Q5:Q6"/>
    <mergeCell ref="Q62:Q63"/>
    <mergeCell ref="R5:R6"/>
    <mergeCell ref="R62:R63"/>
    <mergeCell ref="S5:S6"/>
    <mergeCell ref="S62:S63"/>
    <mergeCell ref="T5:T6"/>
    <mergeCell ref="T62:T63"/>
    <mergeCell ref="AA5:AA6"/>
    <mergeCell ref="AA62:AA63"/>
    <mergeCell ref="AB5:AB6"/>
    <mergeCell ref="AB62:AB63"/>
    <mergeCell ref="AE8:AE9"/>
    <mergeCell ref="AE10:AE23"/>
    <mergeCell ref="AE24:AE37"/>
    <mergeCell ref="AE38:AE51"/>
    <mergeCell ref="AF8:AF9"/>
    <mergeCell ref="AF10:AF23"/>
    <mergeCell ref="AF24:AF37"/>
    <mergeCell ref="AF38:AF51"/>
    <mergeCell ref="AG8:AG9"/>
    <mergeCell ref="AH8:AH9"/>
    <mergeCell ref="AI8:AI9"/>
    <mergeCell ref="AJ8:AJ9"/>
    <mergeCell ref="AQ8:AQ9"/>
    <mergeCell ref="AR8:AR9"/>
    <mergeCell ref="B16:C17"/>
    <mergeCell ref="AE55:AF57"/>
    <mergeCell ref="O58:P60"/>
    <mergeCell ref="A1:B3"/>
    <mergeCell ref="O1:P3"/>
    <mergeCell ref="AE5:AF7"/>
    <mergeCell ref="B6:C7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E435"/>
  <sheetViews>
    <sheetView tabSelected="1" topLeftCell="A209" workbookViewId="0">
      <selection activeCell="N218" sqref="N218:Q218"/>
    </sheetView>
  </sheetViews>
  <sheetFormatPr defaultColWidth="12.6666666666667" defaultRowHeight="15" customHeight="1"/>
  <cols>
    <col min="1" max="1" width="5.25" style="361" customWidth="1"/>
    <col min="2" max="2" width="16.4166666666667" style="361" customWidth="1"/>
    <col min="3" max="3" width="29.4166666666667" style="361" customWidth="1"/>
    <col min="4" max="5" width="4.41666666666667" style="361" customWidth="1"/>
    <col min="6" max="6" width="9.91666666666667" style="552" customWidth="1"/>
    <col min="7" max="13" width="6.41666666666667" style="361" customWidth="1"/>
    <col min="14" max="14" width="7.75" style="361" customWidth="1"/>
    <col min="15" max="15" width="6.91666666666667" style="361" customWidth="1"/>
    <col min="16" max="16" width="3.41666666666667" style="361" customWidth="1"/>
    <col min="17" max="17" width="7" style="361" customWidth="1"/>
    <col min="18" max="18" width="7.91666666666667" style="361" customWidth="1"/>
    <col min="19" max="21" width="5.75" style="361" customWidth="1"/>
    <col min="22" max="30" width="7" style="361" customWidth="1"/>
    <col min="31" max="31" width="9.5" style="361" customWidth="1"/>
    <col min="32" max="32" width="9.91666666666667" style="361" customWidth="1"/>
    <col min="33" max="34" width="7" style="361" customWidth="1"/>
    <col min="35" max="35" width="7" style="553" customWidth="1"/>
    <col min="36" max="36" width="5.41666666666667" style="361" customWidth="1"/>
    <col min="37" max="37" width="5.91666666666667" style="361" customWidth="1"/>
    <col min="38" max="38" width="5" style="361" customWidth="1"/>
    <col min="39" max="39" width="4.5" style="361" customWidth="1"/>
    <col min="40" max="40" width="5.75" style="361" customWidth="1"/>
    <col min="41" max="42" width="4.5" style="361" customWidth="1"/>
    <col min="43" max="43" width="5.66666666666667" style="361" customWidth="1"/>
    <col min="44" max="44" width="3.41666666666667" style="361" customWidth="1"/>
    <col min="45" max="50" width="4.5" style="361" customWidth="1"/>
    <col min="51" max="51" width="5.66666666666667" style="361" customWidth="1"/>
    <col min="52" max="52" width="4.25" style="361" customWidth="1"/>
    <col min="53" max="53" width="5.91666666666667" style="361" customWidth="1"/>
    <col min="54" max="54" width="5" style="361" customWidth="1"/>
    <col min="55" max="55" width="4.5" style="361" customWidth="1"/>
    <col min="56" max="56" width="5.75" style="361" customWidth="1"/>
    <col min="57" max="57" width="4.5" style="361" customWidth="1"/>
    <col min="58" max="58" width="7.16666666666667" style="361" customWidth="1"/>
    <col min="59" max="59" width="3.41666666666667" style="361" customWidth="1"/>
    <col min="60" max="60" width="3" style="361" customWidth="1"/>
    <col min="61" max="61" width="3.41666666666667" style="361" customWidth="1"/>
    <col min="62" max="62" width="3" style="361" customWidth="1"/>
    <col min="63" max="63" width="2.66666666666667" style="361" customWidth="1"/>
    <col min="64" max="64" width="2.91666666666667" style="361" customWidth="1"/>
    <col min="65" max="66" width="2.66666666666667" style="361" customWidth="1"/>
    <col min="67" max="67" width="6.75" style="361" customWidth="1"/>
    <col min="68" max="68" width="5.5" style="361" customWidth="1"/>
    <col min="69" max="69" width="5.16666666666667" style="361" customWidth="1"/>
    <col min="70" max="70" width="6.16666666666667" style="361" customWidth="1"/>
    <col min="71" max="71" width="5.16666666666667" style="361" customWidth="1"/>
    <col min="72" max="72" width="7" style="361" customWidth="1"/>
    <col min="73" max="73" width="6.66666666666667" style="361" customWidth="1"/>
    <col min="74" max="74" width="7" style="361" customWidth="1"/>
    <col min="75" max="75" width="6.66666666666667" style="361" customWidth="1"/>
    <col min="76" max="76" width="7.16666666666667" style="361" customWidth="1"/>
    <col min="77" max="77" width="4.41666666666667" style="361" customWidth="1"/>
    <col min="78" max="78" width="4" style="361" customWidth="1"/>
    <col min="79" max="79" width="4.41666666666667" style="361" customWidth="1"/>
    <col min="80" max="80" width="4" style="361" customWidth="1"/>
    <col min="81" max="81" width="5.5" style="361" customWidth="1"/>
    <col min="82" max="82" width="5.16666666666667" style="361" customWidth="1"/>
    <col min="83" max="83" width="5.5" style="361" customWidth="1"/>
    <col min="84" max="84" width="5.16666666666667" style="361" customWidth="1"/>
    <col min="85" max="85" width="2.25" style="361" customWidth="1"/>
    <col min="86" max="86" width="2" style="361" customWidth="1"/>
    <col min="87" max="88" width="2.66666666666667" style="361" customWidth="1"/>
    <col min="89" max="94" width="6.75" style="361" customWidth="1"/>
    <col min="95" max="95" width="8.16666666666667" style="361" customWidth="1"/>
    <col min="96" max="96" width="9.66666666666667" style="361" customWidth="1"/>
    <col min="97" max="97" width="9" style="361" customWidth="1"/>
    <col min="98" max="99" width="6.75" style="361" customWidth="1"/>
    <col min="100" max="100" width="13.75" style="361" customWidth="1"/>
    <col min="101" max="101" width="32.6666666666667" style="361" customWidth="1"/>
    <col min="102" max="102" width="49" style="361" customWidth="1"/>
    <col min="103" max="103" width="11.25" style="361" customWidth="1"/>
    <col min="104" max="16384" width="12.6666666666667" style="361"/>
  </cols>
  <sheetData>
    <row r="1" ht="33.75" spans="1:109">
      <c r="A1" s="375"/>
      <c r="B1" s="2"/>
      <c r="C1" s="376" t="s">
        <v>0</v>
      </c>
      <c r="D1" s="4"/>
      <c r="E1" s="4"/>
      <c r="F1" s="37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6"/>
      <c r="U1" s="6"/>
      <c r="V1" s="7"/>
      <c r="W1" s="7"/>
      <c r="X1" s="7"/>
      <c r="Y1" s="7"/>
      <c r="Z1" s="7"/>
      <c r="AA1" s="7"/>
      <c r="AB1" s="7"/>
      <c r="AC1" s="7"/>
      <c r="AD1" s="7"/>
      <c r="AE1" s="6"/>
      <c r="AF1" s="6"/>
      <c r="AG1" s="7"/>
      <c r="AH1" s="7"/>
      <c r="AI1" s="373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</row>
    <row r="2" ht="15.75" spans="1:109">
      <c r="A2" s="8"/>
      <c r="B2" s="9"/>
      <c r="C2" s="378" t="s">
        <v>1</v>
      </c>
      <c r="D2" s="4"/>
      <c r="E2" s="4"/>
      <c r="F2" s="37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  <c r="U2" s="6"/>
      <c r="V2" s="7"/>
      <c r="W2" s="7"/>
      <c r="X2" s="7"/>
      <c r="Y2" s="7"/>
      <c r="Z2" s="7"/>
      <c r="AA2" s="7"/>
      <c r="AB2" s="7"/>
      <c r="AC2" s="7"/>
      <c r="AD2" s="7"/>
      <c r="AE2" s="6"/>
      <c r="AF2" s="6"/>
      <c r="AG2" s="7"/>
      <c r="AH2" s="7"/>
      <c r="AI2" s="373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</row>
    <row r="3" ht="15.75" spans="1:109">
      <c r="A3" s="8"/>
      <c r="B3" s="9"/>
      <c r="C3" s="379" t="s">
        <v>2</v>
      </c>
      <c r="D3" s="4"/>
      <c r="E3" s="4"/>
      <c r="F3" s="37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6"/>
      <c r="U3" s="6"/>
      <c r="V3" s="7"/>
      <c r="W3" s="7"/>
      <c r="X3" s="7"/>
      <c r="Y3" s="7"/>
      <c r="Z3" s="7"/>
      <c r="AA3" s="7"/>
      <c r="AB3" s="7"/>
      <c r="AC3" s="7"/>
      <c r="AD3" s="7"/>
      <c r="AE3" s="6"/>
      <c r="AF3" s="6"/>
      <c r="AG3" s="7"/>
      <c r="AH3" s="7"/>
      <c r="AI3" s="373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</row>
    <row r="4" ht="16.5" spans="1:109">
      <c r="A4" s="11"/>
      <c r="B4" s="12"/>
      <c r="C4" s="380" t="s">
        <v>3</v>
      </c>
      <c r="D4" s="4"/>
      <c r="E4" s="4"/>
      <c r="F4" s="37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6"/>
      <c r="U4" s="6"/>
      <c r="V4" s="7"/>
      <c r="W4" s="7"/>
      <c r="X4" s="7"/>
      <c r="Y4" s="7"/>
      <c r="Z4" s="7"/>
      <c r="AA4" s="7"/>
      <c r="AB4" s="7"/>
      <c r="AC4" s="7"/>
      <c r="AD4" s="7"/>
      <c r="AE4" s="6"/>
      <c r="AF4" s="6"/>
      <c r="AG4" s="7"/>
      <c r="AH4" s="7"/>
      <c r="AI4" s="373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</row>
    <row r="5" ht="15.75" spans="1:109">
      <c r="A5" s="381" t="s">
        <v>587</v>
      </c>
      <c r="B5" s="4"/>
      <c r="C5" s="4"/>
      <c r="D5" s="4"/>
      <c r="E5" s="4"/>
      <c r="F5" s="37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6"/>
      <c r="U5" s="6"/>
      <c r="V5" s="7"/>
      <c r="W5" s="382" t="str">
        <f t="shared" ref="W5:AB5" si="0">G7</f>
        <v>EES</v>
      </c>
      <c r="X5" s="382" t="str">
        <f t="shared" si="0"/>
        <v>POC</v>
      </c>
      <c r="Y5" s="382" t="str">
        <f t="shared" si="0"/>
        <v>DAV</v>
      </c>
      <c r="Z5" s="382" t="str">
        <f t="shared" si="0"/>
        <v>EP</v>
      </c>
      <c r="AA5" s="382" t="str">
        <f t="shared" si="0"/>
        <v>MAD</v>
      </c>
      <c r="AB5" s="382" t="str">
        <f t="shared" si="0"/>
        <v>CCP</v>
      </c>
      <c r="AC5" s="382" t="str">
        <f t="array" ref="AC5:AD6">M6:N7</f>
        <v>IT3V13</v>
      </c>
      <c r="AD5" s="382" t="str">
        <v>IT3V15</v>
      </c>
      <c r="AE5" s="382"/>
      <c r="AF5" s="382"/>
      <c r="AG5" s="7"/>
      <c r="AH5" s="7"/>
      <c r="AI5" s="373"/>
      <c r="AJ5" s="383">
        <f>W7+X7+Y7+Z7+AA7+AB7+AC7+AD7</f>
        <v>23</v>
      </c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</row>
    <row r="6" ht="15.75" spans="1:109">
      <c r="A6" s="384" t="s">
        <v>5</v>
      </c>
      <c r="B6" s="385" t="s">
        <v>6</v>
      </c>
      <c r="C6" s="384" t="s">
        <v>7</v>
      </c>
      <c r="D6" s="386" t="s">
        <v>8</v>
      </c>
      <c r="E6" s="386" t="s">
        <v>9</v>
      </c>
      <c r="F6" s="387" t="s">
        <v>10</v>
      </c>
      <c r="G6" s="554" t="s">
        <v>588</v>
      </c>
      <c r="H6" s="555" t="s">
        <v>589</v>
      </c>
      <c r="I6" s="555" t="s">
        <v>590</v>
      </c>
      <c r="J6" s="555" t="s">
        <v>591</v>
      </c>
      <c r="K6" s="555" t="s">
        <v>592</v>
      </c>
      <c r="L6" s="555" t="s">
        <v>593</v>
      </c>
      <c r="M6" s="555" t="s">
        <v>594</v>
      </c>
      <c r="N6" s="555" t="s">
        <v>595</v>
      </c>
      <c r="O6" s="389" t="s">
        <v>19</v>
      </c>
      <c r="P6" s="389" t="s">
        <v>20</v>
      </c>
      <c r="Q6" s="390" t="s">
        <v>21</v>
      </c>
      <c r="R6" s="391" t="s">
        <v>22</v>
      </c>
      <c r="S6" s="392" t="s">
        <v>23</v>
      </c>
      <c r="T6" s="393"/>
      <c r="U6" s="394" t="s">
        <v>24</v>
      </c>
      <c r="V6" s="395" t="s">
        <v>25</v>
      </c>
      <c r="W6" s="396" t="str">
        <f t="shared" ref="W6:AB6" si="1">G6</f>
        <v>ES3501</v>
      </c>
      <c r="X6" s="396" t="str">
        <f t="shared" si="1"/>
        <v>IT3501</v>
      </c>
      <c r="Y6" s="396" t="str">
        <f t="shared" si="1"/>
        <v>IT3502</v>
      </c>
      <c r="Z6" s="396" t="str">
        <f t="shared" si="1"/>
        <v>IT3503</v>
      </c>
      <c r="AA6" s="396" t="str">
        <f t="shared" si="1"/>
        <v>IT3504</v>
      </c>
      <c r="AB6" s="396" t="str">
        <f t="shared" si="1"/>
        <v>IT3505</v>
      </c>
      <c r="AC6" s="404" t="str">
        <v>UIUX</v>
      </c>
      <c r="AD6" s="404" t="str">
        <v>DEV</v>
      </c>
      <c r="AE6" s="404"/>
      <c r="AF6" s="404"/>
      <c r="AG6" s="397" t="s">
        <v>26</v>
      </c>
      <c r="AH6" s="398" t="s">
        <v>27</v>
      </c>
      <c r="AI6" s="399" t="s">
        <v>22</v>
      </c>
      <c r="AJ6" s="400" t="s">
        <v>28</v>
      </c>
      <c r="AK6" s="6"/>
      <c r="AL6" s="6"/>
      <c r="AM6" s="6"/>
      <c r="AN6" s="6"/>
      <c r="AO6" s="6"/>
      <c r="AP6" s="6"/>
      <c r="AQ6" s="6"/>
      <c r="AR6" s="6"/>
      <c r="AS6" s="6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</row>
    <row r="7" ht="30.75" spans="1:109">
      <c r="A7" s="21"/>
      <c r="B7" s="12"/>
      <c r="C7" s="21"/>
      <c r="D7" s="401"/>
      <c r="E7" s="401"/>
      <c r="F7" s="402"/>
      <c r="G7" s="403" t="s">
        <v>29</v>
      </c>
      <c r="H7" s="403" t="s">
        <v>596</v>
      </c>
      <c r="I7" s="403" t="s">
        <v>597</v>
      </c>
      <c r="J7" s="403" t="s">
        <v>598</v>
      </c>
      <c r="K7" s="403" t="s">
        <v>599</v>
      </c>
      <c r="L7" s="403" t="s">
        <v>35</v>
      </c>
      <c r="M7" s="556" t="s">
        <v>600</v>
      </c>
      <c r="N7" s="556" t="s">
        <v>601</v>
      </c>
      <c r="O7" s="21"/>
      <c r="P7" s="21"/>
      <c r="Q7" s="11"/>
      <c r="R7" s="21"/>
      <c r="S7" s="12"/>
      <c r="T7" s="6"/>
      <c r="U7" s="21"/>
      <c r="V7" s="12"/>
      <c r="W7" s="396">
        <v>1</v>
      </c>
      <c r="X7" s="404">
        <v>4</v>
      </c>
      <c r="Y7" s="404">
        <v>4</v>
      </c>
      <c r="Z7" s="404">
        <v>4</v>
      </c>
      <c r="AA7" s="404">
        <v>3</v>
      </c>
      <c r="AB7" s="404">
        <v>1</v>
      </c>
      <c r="AC7" s="404">
        <v>3</v>
      </c>
      <c r="AD7" s="404">
        <v>3</v>
      </c>
      <c r="AE7" s="404"/>
      <c r="AF7" s="404"/>
      <c r="AG7" s="21"/>
      <c r="AH7" s="21"/>
      <c r="AI7" s="405"/>
      <c r="AJ7" s="21"/>
      <c r="AK7" s="406">
        <v>180</v>
      </c>
      <c r="AL7" s="407">
        <v>160</v>
      </c>
      <c r="AM7" s="407">
        <v>140</v>
      </c>
      <c r="AN7" s="407">
        <v>120</v>
      </c>
      <c r="AO7" s="407">
        <v>110</v>
      </c>
      <c r="AP7" s="407">
        <v>100</v>
      </c>
      <c r="AQ7" s="407" t="s">
        <v>37</v>
      </c>
      <c r="AR7" s="6"/>
      <c r="AS7" s="408">
        <f t="shared" ref="AS7:AY7" si="2">AK7</f>
        <v>180</v>
      </c>
      <c r="AT7" s="408">
        <f t="shared" si="2"/>
        <v>160</v>
      </c>
      <c r="AU7" s="408">
        <f t="shared" si="2"/>
        <v>140</v>
      </c>
      <c r="AV7" s="408">
        <f t="shared" si="2"/>
        <v>120</v>
      </c>
      <c r="AW7" s="408">
        <f t="shared" si="2"/>
        <v>110</v>
      </c>
      <c r="AX7" s="408">
        <f t="shared" si="2"/>
        <v>100</v>
      </c>
      <c r="AY7" s="408" t="str">
        <f t="shared" si="2"/>
        <v>&lt;100</v>
      </c>
      <c r="AZ7" s="409" t="s">
        <v>9</v>
      </c>
      <c r="BA7" s="409" t="s">
        <v>25</v>
      </c>
      <c r="BB7" s="409" t="s">
        <v>38</v>
      </c>
      <c r="BC7" s="409" t="s">
        <v>39</v>
      </c>
      <c r="BD7" s="409" t="s">
        <v>36</v>
      </c>
      <c r="BE7" s="409" t="s">
        <v>40</v>
      </c>
      <c r="BF7" s="409"/>
      <c r="BG7" s="409" t="s">
        <v>38</v>
      </c>
      <c r="BH7" s="409" t="s">
        <v>39</v>
      </c>
      <c r="BI7" s="409" t="s">
        <v>36</v>
      </c>
      <c r="BJ7" s="409" t="s">
        <v>40</v>
      </c>
      <c r="BK7" s="409" t="s">
        <v>41</v>
      </c>
      <c r="BL7" s="409" t="s">
        <v>42</v>
      </c>
      <c r="BM7" s="7"/>
      <c r="BN7" s="7"/>
      <c r="BO7" s="7"/>
      <c r="BP7" s="410" t="s">
        <v>43</v>
      </c>
      <c r="BQ7" s="410" t="s">
        <v>44</v>
      </c>
      <c r="BR7" s="410" t="s">
        <v>45</v>
      </c>
      <c r="BS7" s="410" t="s">
        <v>46</v>
      </c>
      <c r="BT7" s="410" t="s">
        <v>47</v>
      </c>
      <c r="BU7" s="410" t="s">
        <v>48</v>
      </c>
      <c r="BV7" s="410" t="s">
        <v>49</v>
      </c>
      <c r="BW7" s="410" t="s">
        <v>50</v>
      </c>
      <c r="BX7" s="409"/>
      <c r="BY7" s="410" t="s">
        <v>43</v>
      </c>
      <c r="BZ7" s="410" t="s">
        <v>44</v>
      </c>
      <c r="CA7" s="410" t="s">
        <v>45</v>
      </c>
      <c r="CB7" s="410" t="s">
        <v>46</v>
      </c>
      <c r="CC7" s="410" t="s">
        <v>47</v>
      </c>
      <c r="CD7" s="410" t="s">
        <v>48</v>
      </c>
      <c r="CE7" s="410" t="s">
        <v>49</v>
      </c>
      <c r="CF7" s="410" t="s">
        <v>50</v>
      </c>
      <c r="CG7" s="410" t="s">
        <v>41</v>
      </c>
      <c r="CH7" s="410" t="s">
        <v>42</v>
      </c>
      <c r="CI7" s="7"/>
      <c r="CJ7" s="7"/>
      <c r="CK7" s="409" t="str">
        <f t="shared" ref="CK7:CP7" si="3">G6</f>
        <v>ES3501</v>
      </c>
      <c r="CL7" s="409" t="str">
        <f t="shared" si="3"/>
        <v>IT3501</v>
      </c>
      <c r="CM7" s="409" t="str">
        <f t="shared" si="3"/>
        <v>IT3502</v>
      </c>
      <c r="CN7" s="409" t="str">
        <f t="shared" si="3"/>
        <v>IT3503</v>
      </c>
      <c r="CO7" s="409" t="str">
        <f t="shared" si="3"/>
        <v>IT3504</v>
      </c>
      <c r="CP7" s="409" t="str">
        <f t="shared" si="3"/>
        <v>IT3505</v>
      </c>
      <c r="CQ7" s="409" t="str">
        <f t="array" ref="CQ7:CR7">M6:N6</f>
        <v>IT3V13</v>
      </c>
      <c r="CR7" s="409" t="str">
        <v>IT3V15</v>
      </c>
      <c r="CS7" s="409"/>
      <c r="CT7" s="409" t="s">
        <v>51</v>
      </c>
      <c r="CU7" s="409" t="str">
        <f t="shared" ref="CU7:CW7" si="4">A6</f>
        <v>Sno</v>
      </c>
      <c r="CV7" s="372" t="str">
        <f t="shared" si="4"/>
        <v>Reg No</v>
      </c>
      <c r="CW7" s="409" t="str">
        <f t="shared" si="4"/>
        <v>Name of the Students</v>
      </c>
      <c r="CX7" s="409" t="s">
        <v>52</v>
      </c>
      <c r="CY7" s="411" t="s">
        <v>53</v>
      </c>
      <c r="CZ7" s="7"/>
      <c r="DA7" s="412" t="s">
        <v>54</v>
      </c>
      <c r="DB7" s="412" t="s">
        <v>55</v>
      </c>
      <c r="DC7" s="7"/>
      <c r="DD7" s="7"/>
      <c r="DE7" s="7"/>
    </row>
    <row r="8" ht="24.75" customHeight="1" spans="1:109">
      <c r="A8" s="413">
        <v>1</v>
      </c>
      <c r="B8" s="557" t="s">
        <v>602</v>
      </c>
      <c r="C8" s="558" t="s">
        <v>603</v>
      </c>
      <c r="D8" s="559" t="s">
        <v>41</v>
      </c>
      <c r="E8" s="560" t="s">
        <v>55</v>
      </c>
      <c r="F8" s="561">
        <v>181</v>
      </c>
      <c r="G8" s="562" t="s">
        <v>58</v>
      </c>
      <c r="H8" s="563" t="s">
        <v>60</v>
      </c>
      <c r="I8" s="563" t="s">
        <v>60</v>
      </c>
      <c r="J8" s="563" t="s">
        <v>60</v>
      </c>
      <c r="K8" s="563" t="s">
        <v>61</v>
      </c>
      <c r="L8" s="563" t="s">
        <v>58</v>
      </c>
      <c r="M8" s="563" t="s">
        <v>60</v>
      </c>
      <c r="N8" s="564" t="s">
        <v>60</v>
      </c>
      <c r="O8" s="421">
        <f>COUNTIF(G8:N8,"U")+COUNTIF(G8:N8,"UA")+COUNTIF(G8:N8,"WH")</f>
        <v>0</v>
      </c>
      <c r="P8" s="422"/>
      <c r="Q8" s="423">
        <f t="shared" ref="Q8:Q71" si="5">AH8</f>
        <v>23</v>
      </c>
      <c r="R8" s="565">
        <f t="shared" ref="R8:R71" si="6">IF(O8=0,AI8," ")</f>
        <v>8.95652173913044</v>
      </c>
      <c r="S8" s="425"/>
      <c r="T8" s="426"/>
      <c r="U8" s="427"/>
      <c r="V8" s="428" t="s">
        <v>62</v>
      </c>
      <c r="W8" s="429">
        <f>IF(G8="O",10,IF(G8="A+",9,IF(G8="A",8,IF(G8="B+",7,IF(G8="B",6,IF(G8="C",5,IF(G8="RA",0,IF(G8="U",0,IF(G8="UA",0,0)))))))))</f>
        <v>10</v>
      </c>
      <c r="X8" s="429">
        <f t="shared" ref="X8:AD23" si="7">IF(H8="O",10,IF(H8="A+",9,IF(H8="A",8,IF(H8="B+",7,IF(H8="B",6,IF(H8="C",5,IF(H8="RA",0,IF(H8="U",0,IF(H8="UA",0,0)))))))))</f>
        <v>9</v>
      </c>
      <c r="Y8" s="429">
        <f t="shared" si="7"/>
        <v>9</v>
      </c>
      <c r="Z8" s="429">
        <f t="shared" si="7"/>
        <v>9</v>
      </c>
      <c r="AA8" s="429">
        <f t="shared" si="7"/>
        <v>8</v>
      </c>
      <c r="AB8" s="429">
        <f t="shared" si="7"/>
        <v>10</v>
      </c>
      <c r="AC8" s="429">
        <f t="shared" si="7"/>
        <v>9</v>
      </c>
      <c r="AD8" s="429">
        <f t="shared" si="7"/>
        <v>9</v>
      </c>
      <c r="AE8" s="429"/>
      <c r="AF8" s="429"/>
      <c r="AG8" s="430">
        <f>(W8*W$7)+(X8*X$7)+(Y8*Y$7)+(Z8*Z$7)+(AA8*AA$7)+(AB8*AB$7)+(AC8*AC$7)+(AD8*AD$7)</f>
        <v>206</v>
      </c>
      <c r="AH8" s="430">
        <f>IF(W8=0,0,W$7)+IF(X8=0,0,X$7)+IF(Y8=0,0,Y$7)+IF(Z8=0,0,Z$7)+IF(AA8=0,0,AA$7)+IF(AB8=0,0,AB$7)+IF(AC8=0,0,AC$7)+IF(AD8=0,0,AD$7)</f>
        <v>23</v>
      </c>
      <c r="AI8" s="431">
        <f t="shared" ref="AI8:AI71" si="8">IF(AH8=0,0,AG8/AH8)</f>
        <v>8.95652173913044</v>
      </c>
      <c r="AJ8" s="408" t="str">
        <f>IF(AH8=23,"P","F")</f>
        <v>P</v>
      </c>
      <c r="AK8" s="408">
        <f t="shared" ref="AK8:AK71" si="9">IF(F8&gt;179,1,0)</f>
        <v>1</v>
      </c>
      <c r="AL8" s="408">
        <f t="shared" ref="AL8:AL71" si="10">IF(F8&gt;159,1,0)-AK8</f>
        <v>0</v>
      </c>
      <c r="AM8" s="408">
        <f t="shared" ref="AM8:AM71" si="11">IF(F8&gt;139,1,0)-(AK8+AL8)</f>
        <v>0</v>
      </c>
      <c r="AN8" s="408">
        <f t="shared" ref="AN8:AN71" si="12">IF(F8&gt;119,1,0)-(AK8+AL8+AM8)</f>
        <v>0</v>
      </c>
      <c r="AO8" s="408">
        <f t="shared" ref="AO8:AO71" si="13">IF(F8&gt;109,1,0)-(AK8+AL8+AM8+AN8)</f>
        <v>0</v>
      </c>
      <c r="AP8" s="408">
        <f t="shared" ref="AP8:AP71" si="14">IF(F8&gt;=100,1,0)-(AK8+AL8+AM8+AN8+AO8)</f>
        <v>0</v>
      </c>
      <c r="AQ8" s="408">
        <f t="shared" ref="AQ8:AQ71" si="15">IF(F8&lt;100,1,0)</f>
        <v>0</v>
      </c>
      <c r="AR8" s="6"/>
      <c r="AS8" s="408" t="str">
        <f t="shared" ref="AS8:AS71" si="16">IF(AK8=0,0,AJ8)</f>
        <v>P</v>
      </c>
      <c r="AT8" s="408">
        <f t="shared" ref="AT8:AT71" si="17">IF(AL8=0,0,AJ8)</f>
        <v>0</v>
      </c>
      <c r="AU8" s="408">
        <f t="shared" ref="AU8:AU71" si="18">IF(AM8=0,0,AJ8)</f>
        <v>0</v>
      </c>
      <c r="AV8" s="408">
        <f t="shared" ref="AV8:AV71" si="19">IF(AN8=0,0,AJ8)</f>
        <v>0</v>
      </c>
      <c r="AW8" s="408">
        <f t="shared" ref="AW8:AW71" si="20">IF(AO8=0,0,AJ8)</f>
        <v>0</v>
      </c>
      <c r="AX8" s="408">
        <f t="shared" ref="AX8:AX71" si="21">IF(AP8=0,0,AJ8)</f>
        <v>0</v>
      </c>
      <c r="AY8" s="408">
        <f t="shared" ref="AY8:AY71" si="22">IF(AQ8=0,0,AJ8)</f>
        <v>0</v>
      </c>
      <c r="AZ8" s="409" t="str">
        <f t="shared" ref="AZ8:AZ71" si="23">CONCATENATE(E8,D8)</f>
        <v>DM</v>
      </c>
      <c r="BA8" s="409" t="str">
        <f t="shared" ref="BA8:BA71" si="24">CONCATENATE(AZ8,V8)</f>
        <v>DMT</v>
      </c>
      <c r="BB8" s="409" t="str">
        <f t="shared" ref="BB8:BB71" si="25">IF(AZ8="HM",AJ8,"#")</f>
        <v>#</v>
      </c>
      <c r="BC8" s="409" t="str">
        <f t="shared" ref="BC8:BC71" si="26">IF(AZ8="HF",AJ8,"#")</f>
        <v>#</v>
      </c>
      <c r="BD8" s="409" t="str">
        <f t="shared" ref="BD8:BD71" si="27">IF(AZ8="DM",AJ8,"#")</f>
        <v>P</v>
      </c>
      <c r="BE8" s="409" t="str">
        <f t="shared" ref="BE8:BE71" si="28">IF(AZ8="DF",AJ8,"#")</f>
        <v>#</v>
      </c>
      <c r="BF8" s="409"/>
      <c r="BG8" s="409" t="str">
        <f t="shared" ref="BG8:BG71" si="29">IF(AZ8="HM",O8,"#")</f>
        <v>#</v>
      </c>
      <c r="BH8" s="409" t="str">
        <f t="shared" ref="BH8:BH71" si="30">IF(AZ8="HF",O8,"#")</f>
        <v>#</v>
      </c>
      <c r="BI8" s="409">
        <f t="shared" ref="BI8:BI71" si="31">IF(AZ8="DM",O8,"#")</f>
        <v>0</v>
      </c>
      <c r="BJ8" s="409" t="str">
        <f t="shared" ref="BJ8:BJ71" si="32">IF(AZ8="DF",O8,"#")</f>
        <v>#</v>
      </c>
      <c r="BK8" s="409">
        <f t="shared" ref="BK8:BK71" si="33">IF(D8="M",O8,"#")</f>
        <v>0</v>
      </c>
      <c r="BL8" s="409" t="str">
        <f t="shared" ref="BL8:BL71" si="34">IF(D8="F",O8,"#")</f>
        <v>#</v>
      </c>
      <c r="BM8" s="7"/>
      <c r="BN8" s="7"/>
      <c r="BO8" s="7"/>
      <c r="BP8" s="409" t="str">
        <f t="shared" ref="BP8:BP71" si="35">IF(BA8="HMT",AJ8,"#")</f>
        <v>#</v>
      </c>
      <c r="BQ8" s="409" t="str">
        <f t="shared" ref="BQ8:BQ71" si="36">IF(BA8="HFT",AJ8,"#")</f>
        <v>#</v>
      </c>
      <c r="BR8" s="409" t="str">
        <f t="shared" ref="BR8:BR71" si="37">IF(BA8="DMT",AJ8,"#")</f>
        <v>P</v>
      </c>
      <c r="BS8" s="409" t="str">
        <f t="shared" ref="BS8:BS71" si="38">IF(BA8="DFT",AJ8,"#")</f>
        <v>#</v>
      </c>
      <c r="BT8" s="409" t="str">
        <f t="shared" ref="BT8:BT71" si="39">IF(BA8="HMNT",AJ8,"#")</f>
        <v>#</v>
      </c>
      <c r="BU8" s="409" t="str">
        <f t="shared" ref="BU8:BU71" si="40">IF(BA8="HFNT",AJ8,"#")</f>
        <v>#</v>
      </c>
      <c r="BV8" s="409" t="str">
        <f t="shared" ref="BV8:BV71" si="41">IF(BA8="DMNT",AJ8,"#")</f>
        <v>#</v>
      </c>
      <c r="BW8" s="409" t="str">
        <f t="shared" ref="BW8:BW71" si="42">IF(BA8="DFNT",AJ8,"#")</f>
        <v>#</v>
      </c>
      <c r="BX8" s="409"/>
      <c r="BY8" s="409" t="str">
        <f t="shared" ref="BY8:BY71" si="43">IF(BA8="HMT",O8,"#")</f>
        <v>#</v>
      </c>
      <c r="BZ8" s="409" t="str">
        <f t="shared" ref="BZ8:BZ71" si="44">IF(BA8="HFT",O8,"#")</f>
        <v>#</v>
      </c>
      <c r="CA8" s="409">
        <f t="shared" ref="CA8:CA71" si="45">IF(BA8="DMT",O8,"#")</f>
        <v>0</v>
      </c>
      <c r="CB8" s="409" t="str">
        <f t="shared" ref="CB8:CB71" si="46">IF(BA8="DFT",O8,"#")</f>
        <v>#</v>
      </c>
      <c r="CC8" s="409" t="str">
        <f t="shared" ref="CC8:CC71" si="47">IF(BA8="HMNT",O8,"#")</f>
        <v>#</v>
      </c>
      <c r="CD8" s="409" t="str">
        <f t="shared" ref="CD8:CD71" si="48">IF(BA8="HFNT",O8,"#")</f>
        <v>#</v>
      </c>
      <c r="CE8" s="409" t="str">
        <f t="shared" ref="CE8:CE71" si="49">IF(BA8="DMNT",O8,"#")</f>
        <v>#</v>
      </c>
      <c r="CF8" s="409" t="str">
        <f t="shared" ref="CF8:CF71" si="50">IF(BA8="DFNT",O8,"#")</f>
        <v>#</v>
      </c>
      <c r="CG8" s="409">
        <f t="shared" ref="CG8:CG71" si="51">IF(D8="M",O8,"#")</f>
        <v>0</v>
      </c>
      <c r="CH8" s="409" t="str">
        <f t="shared" ref="CH8:CH71" si="52">IF(D8="F",O8,"#")</f>
        <v>#</v>
      </c>
      <c r="CI8" s="7"/>
      <c r="CJ8" s="7"/>
      <c r="CK8" s="409" t="str">
        <f>IF(W8=0,"EEP,"," ")</f>
        <v> </v>
      </c>
      <c r="CL8" s="409" t="str">
        <f>IF(X8=0,"POC,"," ")</f>
        <v> </v>
      </c>
      <c r="CM8" s="409" t="str">
        <f>IF(Y8=0,"DAV,"," ")</f>
        <v> </v>
      </c>
      <c r="CN8" s="409" t="str">
        <f>IF(Z8=0,"EP,"," ")</f>
        <v> </v>
      </c>
      <c r="CO8" s="409" t="str">
        <f>IF(AA8=0,"MAD,"," ")</f>
        <v> </v>
      </c>
      <c r="CP8" s="409" t="str">
        <f>IF(AB8=0,"CCP,"," ")</f>
        <v> </v>
      </c>
      <c r="CQ8" s="409" t="str">
        <f>IF(AC8=0,"UIUX,"," ")</f>
        <v> </v>
      </c>
      <c r="CR8" s="409" t="str">
        <f>IF(AD8=0,"DEV,"," ")</f>
        <v> </v>
      </c>
      <c r="CS8" s="409"/>
      <c r="CT8" s="409">
        <f t="shared" ref="CT8:CT71" si="53">O8</f>
        <v>0</v>
      </c>
      <c r="CU8" s="409">
        <f t="shared" ref="CU8:CW23" si="54">A8</f>
        <v>1</v>
      </c>
      <c r="CV8" s="372" t="str">
        <f t="shared" si="54"/>
        <v>23IT001</v>
      </c>
      <c r="CW8" s="432" t="str">
        <f t="shared" si="54"/>
        <v>A THRISYANTH</v>
      </c>
      <c r="CX8" s="433" t="str">
        <f t="shared" ref="CX8:CX68" si="55">CONCATENATE(CK8,CL8,CM8,CN8,CO8,CP8,CQ8,CR8,CS8)</f>
        <v>        </v>
      </c>
      <c r="CY8" s="409">
        <f t="shared" ref="CY8:CY71" si="56">CT8</f>
        <v>0</v>
      </c>
      <c r="CZ8" s="7"/>
      <c r="DA8" s="409" t="str">
        <f t="shared" ref="DA8:DA71" si="57">IF(E8="H",O8,"#")</f>
        <v>#</v>
      </c>
      <c r="DB8" s="409">
        <f t="shared" ref="DB8:DB71" si="58">IF(E8="D",O8,"#")</f>
        <v>0</v>
      </c>
      <c r="DC8" s="7"/>
      <c r="DD8" s="7"/>
      <c r="DE8" s="7"/>
    </row>
    <row r="9" ht="24.75" customHeight="1" spans="1:109">
      <c r="A9" s="413">
        <v>2</v>
      </c>
      <c r="B9" s="566" t="s">
        <v>604</v>
      </c>
      <c r="C9" s="567" t="s">
        <v>605</v>
      </c>
      <c r="D9" s="442" t="s">
        <v>41</v>
      </c>
      <c r="E9" s="440" t="s">
        <v>54</v>
      </c>
      <c r="F9" s="561">
        <v>190</v>
      </c>
      <c r="G9" s="568" t="s">
        <v>58</v>
      </c>
      <c r="H9" s="569" t="s">
        <v>61</v>
      </c>
      <c r="I9" s="569" t="s">
        <v>61</v>
      </c>
      <c r="J9" s="569" t="s">
        <v>59</v>
      </c>
      <c r="K9" s="569" t="s">
        <v>61</v>
      </c>
      <c r="L9" s="569" t="s">
        <v>58</v>
      </c>
      <c r="M9" s="569" t="s">
        <v>61</v>
      </c>
      <c r="N9" s="570" t="s">
        <v>61</v>
      </c>
      <c r="O9" s="421">
        <f t="shared" ref="O9:O72" si="59">COUNTIF(G9:N9,"U")+COUNTIF(G9:N9,"UA")+COUNTIF(G9:N9,"WH")</f>
        <v>0</v>
      </c>
      <c r="P9" s="422"/>
      <c r="Q9" s="423">
        <f t="shared" si="5"/>
        <v>23</v>
      </c>
      <c r="R9" s="565">
        <f t="shared" si="6"/>
        <v>8</v>
      </c>
      <c r="S9" s="425"/>
      <c r="T9" s="426"/>
      <c r="U9" s="427"/>
      <c r="V9" s="428" t="s">
        <v>62</v>
      </c>
      <c r="W9" s="429">
        <f t="shared" ref="W9:AD40" si="60">IF(G9="O",10,IF(G9="A+",9,IF(G9="A",8,IF(G9="B+",7,IF(G9="B",6,IF(G9="C",5,IF(G9="RA",0,IF(G9="U",0,IF(G9="UA",0,0)))))))))</f>
        <v>10</v>
      </c>
      <c r="X9" s="429">
        <f t="shared" si="7"/>
        <v>8</v>
      </c>
      <c r="Y9" s="429">
        <f t="shared" si="7"/>
        <v>8</v>
      </c>
      <c r="Z9" s="429">
        <f t="shared" si="7"/>
        <v>7</v>
      </c>
      <c r="AA9" s="429">
        <f t="shared" si="7"/>
        <v>8</v>
      </c>
      <c r="AB9" s="429">
        <f t="shared" si="7"/>
        <v>10</v>
      </c>
      <c r="AC9" s="429">
        <f t="shared" si="7"/>
        <v>8</v>
      </c>
      <c r="AD9" s="429">
        <f t="shared" si="7"/>
        <v>8</v>
      </c>
      <c r="AE9" s="429"/>
      <c r="AF9" s="429"/>
      <c r="AG9" s="430">
        <f t="shared" ref="AG9:AG72" si="61">(W9*W$7)+(X9*X$7)+(Y9*Y$7)+(Z9*Z$7)+(AA9*AA$7)+(AB9*AB$7)+(AC9*AC$7)+(AD9*AD$7)</f>
        <v>184</v>
      </c>
      <c r="AH9" s="430">
        <f t="shared" ref="AH9:AH72" si="62">IF(W9=0,0,W$7)+IF(X9=0,0,X$7)+IF(Y9=0,0,Y$7)+IF(Z9=0,0,Z$7)+IF(AA9=0,0,AA$7)+IF(AB9=0,0,AB$7)+IF(AC9=0,0,AC$7)+IF(AD9=0,0,AD$7)</f>
        <v>23</v>
      </c>
      <c r="AI9" s="431">
        <f t="shared" si="8"/>
        <v>8</v>
      </c>
      <c r="AJ9" s="408" t="str">
        <f t="shared" ref="AJ9:AJ72" si="63">IF(AH9=23,"P","F")</f>
        <v>P</v>
      </c>
      <c r="AK9" s="408">
        <f t="shared" si="9"/>
        <v>1</v>
      </c>
      <c r="AL9" s="408">
        <f t="shared" si="10"/>
        <v>0</v>
      </c>
      <c r="AM9" s="408">
        <f t="shared" si="11"/>
        <v>0</v>
      </c>
      <c r="AN9" s="408">
        <f t="shared" si="12"/>
        <v>0</v>
      </c>
      <c r="AO9" s="408">
        <f t="shared" si="13"/>
        <v>0</v>
      </c>
      <c r="AP9" s="408">
        <f t="shared" si="14"/>
        <v>0</v>
      </c>
      <c r="AQ9" s="408">
        <f t="shared" si="15"/>
        <v>0</v>
      </c>
      <c r="AR9" s="6"/>
      <c r="AS9" s="408" t="str">
        <f t="shared" si="16"/>
        <v>P</v>
      </c>
      <c r="AT9" s="408">
        <f t="shared" si="17"/>
        <v>0</v>
      </c>
      <c r="AU9" s="408">
        <f t="shared" si="18"/>
        <v>0</v>
      </c>
      <c r="AV9" s="408">
        <f t="shared" si="19"/>
        <v>0</v>
      </c>
      <c r="AW9" s="408">
        <f t="shared" si="20"/>
        <v>0</v>
      </c>
      <c r="AX9" s="408">
        <f t="shared" si="21"/>
        <v>0</v>
      </c>
      <c r="AY9" s="408">
        <f t="shared" si="22"/>
        <v>0</v>
      </c>
      <c r="AZ9" s="409" t="str">
        <f t="shared" si="23"/>
        <v>HM</v>
      </c>
      <c r="BA9" s="409" t="str">
        <f t="shared" si="24"/>
        <v>HMT</v>
      </c>
      <c r="BB9" s="409" t="str">
        <f t="shared" si="25"/>
        <v>P</v>
      </c>
      <c r="BC9" s="409" t="str">
        <f t="shared" si="26"/>
        <v>#</v>
      </c>
      <c r="BD9" s="409" t="str">
        <f t="shared" si="27"/>
        <v>#</v>
      </c>
      <c r="BE9" s="409" t="str">
        <f t="shared" si="28"/>
        <v>#</v>
      </c>
      <c r="BF9" s="409"/>
      <c r="BG9" s="409">
        <f t="shared" si="29"/>
        <v>0</v>
      </c>
      <c r="BH9" s="409" t="str">
        <f t="shared" si="30"/>
        <v>#</v>
      </c>
      <c r="BI9" s="409" t="str">
        <f t="shared" si="31"/>
        <v>#</v>
      </c>
      <c r="BJ9" s="409" t="str">
        <f t="shared" si="32"/>
        <v>#</v>
      </c>
      <c r="BK9" s="409">
        <f t="shared" si="33"/>
        <v>0</v>
      </c>
      <c r="BL9" s="409" t="str">
        <f t="shared" si="34"/>
        <v>#</v>
      </c>
      <c r="BM9" s="7"/>
      <c r="BN9" s="7"/>
      <c r="BO9" s="7"/>
      <c r="BP9" s="409" t="str">
        <f t="shared" si="35"/>
        <v>P</v>
      </c>
      <c r="BQ9" s="409" t="str">
        <f t="shared" si="36"/>
        <v>#</v>
      </c>
      <c r="BR9" s="409" t="str">
        <f t="shared" si="37"/>
        <v>#</v>
      </c>
      <c r="BS9" s="409" t="str">
        <f t="shared" si="38"/>
        <v>#</v>
      </c>
      <c r="BT9" s="409" t="str">
        <f t="shared" si="39"/>
        <v>#</v>
      </c>
      <c r="BU9" s="409" t="str">
        <f t="shared" si="40"/>
        <v>#</v>
      </c>
      <c r="BV9" s="409" t="str">
        <f t="shared" si="41"/>
        <v>#</v>
      </c>
      <c r="BW9" s="409" t="str">
        <f t="shared" si="42"/>
        <v>#</v>
      </c>
      <c r="BX9" s="409"/>
      <c r="BY9" s="409">
        <f t="shared" si="43"/>
        <v>0</v>
      </c>
      <c r="BZ9" s="409" t="str">
        <f t="shared" si="44"/>
        <v>#</v>
      </c>
      <c r="CA9" s="409" t="str">
        <f t="shared" si="45"/>
        <v>#</v>
      </c>
      <c r="CB9" s="409" t="str">
        <f t="shared" si="46"/>
        <v>#</v>
      </c>
      <c r="CC9" s="409" t="str">
        <f t="shared" si="47"/>
        <v>#</v>
      </c>
      <c r="CD9" s="409" t="str">
        <f t="shared" si="48"/>
        <v>#</v>
      </c>
      <c r="CE9" s="409" t="str">
        <f t="shared" si="49"/>
        <v>#</v>
      </c>
      <c r="CF9" s="409" t="str">
        <f t="shared" si="50"/>
        <v>#</v>
      </c>
      <c r="CG9" s="409">
        <f t="shared" si="51"/>
        <v>0</v>
      </c>
      <c r="CH9" s="409" t="str">
        <f t="shared" si="52"/>
        <v>#</v>
      </c>
      <c r="CI9" s="7"/>
      <c r="CJ9" s="7"/>
      <c r="CK9" s="409" t="str">
        <f t="shared" ref="CK9:CK72" si="64">IF(W9=0,"EEP,"," ")</f>
        <v> </v>
      </c>
      <c r="CL9" s="409" t="str">
        <f t="shared" ref="CL9:CL72" si="65">IF(X9=0,"POC,"," ")</f>
        <v> </v>
      </c>
      <c r="CM9" s="409" t="str">
        <f t="shared" ref="CM9:CM72" si="66">IF(Y9=0,"DAV,"," ")</f>
        <v> </v>
      </c>
      <c r="CN9" s="409" t="str">
        <f t="shared" ref="CN9:CN72" si="67">IF(Z9=0,"EP,"," ")</f>
        <v> </v>
      </c>
      <c r="CO9" s="409" t="str">
        <f t="shared" ref="CO9:CO72" si="68">IF(AA9=0,"MAD,"," ")</f>
        <v> </v>
      </c>
      <c r="CP9" s="409" t="str">
        <f t="shared" ref="CP9:CP72" si="69">IF(AB9=0,"CCP,"," ")</f>
        <v> </v>
      </c>
      <c r="CQ9" s="409" t="str">
        <f t="shared" ref="CQ9:CQ72" si="70">IF(AC9=0,"UIUX,"," ")</f>
        <v> </v>
      </c>
      <c r="CR9" s="409" t="str">
        <f t="shared" ref="CR9:CR72" si="71">IF(AD9=0,"DEV,"," ")</f>
        <v> </v>
      </c>
      <c r="CS9" s="409"/>
      <c r="CT9" s="409">
        <f t="shared" si="53"/>
        <v>0</v>
      </c>
      <c r="CU9" s="409">
        <f t="shared" si="54"/>
        <v>2</v>
      </c>
      <c r="CV9" s="372" t="str">
        <f t="shared" si="54"/>
        <v>23IT002</v>
      </c>
      <c r="CW9" s="432" t="str">
        <f t="shared" si="54"/>
        <v>AATHISWARAN N</v>
      </c>
      <c r="CX9" s="433" t="str">
        <f t="shared" si="55"/>
        <v>        </v>
      </c>
      <c r="CY9" s="409">
        <f t="shared" si="56"/>
        <v>0</v>
      </c>
      <c r="CZ9" s="7"/>
      <c r="DA9" s="409">
        <f t="shared" si="57"/>
        <v>0</v>
      </c>
      <c r="DB9" s="409" t="str">
        <f t="shared" si="58"/>
        <v>#</v>
      </c>
      <c r="DC9" s="7"/>
      <c r="DD9" s="7"/>
      <c r="DE9" s="7"/>
    </row>
    <row r="10" ht="24.75" customHeight="1" spans="1:109">
      <c r="A10" s="413">
        <v>3</v>
      </c>
      <c r="B10" s="566" t="s">
        <v>606</v>
      </c>
      <c r="C10" s="567" t="s">
        <v>607</v>
      </c>
      <c r="D10" s="442" t="s">
        <v>41</v>
      </c>
      <c r="E10" s="440" t="s">
        <v>54</v>
      </c>
      <c r="F10" s="561">
        <v>138.5</v>
      </c>
      <c r="G10" s="568" t="s">
        <v>58</v>
      </c>
      <c r="H10" s="569" t="s">
        <v>61</v>
      </c>
      <c r="I10" s="569" t="s">
        <v>59</v>
      </c>
      <c r="J10" s="569" t="s">
        <v>61</v>
      </c>
      <c r="K10" s="569" t="s">
        <v>61</v>
      </c>
      <c r="L10" s="569" t="s">
        <v>58</v>
      </c>
      <c r="M10" s="569" t="s">
        <v>59</v>
      </c>
      <c r="N10" s="570" t="s">
        <v>61</v>
      </c>
      <c r="O10" s="421">
        <f t="shared" si="59"/>
        <v>0</v>
      </c>
      <c r="P10" s="422"/>
      <c r="Q10" s="423">
        <f t="shared" si="5"/>
        <v>23</v>
      </c>
      <c r="R10" s="565">
        <f t="shared" si="6"/>
        <v>7.8695652173913</v>
      </c>
      <c r="S10" s="425"/>
      <c r="T10" s="426"/>
      <c r="U10" s="427"/>
      <c r="V10" s="428" t="s">
        <v>62</v>
      </c>
      <c r="W10" s="429">
        <f t="shared" si="60"/>
        <v>10</v>
      </c>
      <c r="X10" s="429">
        <f t="shared" si="7"/>
        <v>8</v>
      </c>
      <c r="Y10" s="429">
        <f t="shared" si="7"/>
        <v>7</v>
      </c>
      <c r="Z10" s="429">
        <f t="shared" si="7"/>
        <v>8</v>
      </c>
      <c r="AA10" s="429">
        <f t="shared" si="7"/>
        <v>8</v>
      </c>
      <c r="AB10" s="429">
        <f t="shared" si="7"/>
        <v>10</v>
      </c>
      <c r="AC10" s="429">
        <f t="shared" si="7"/>
        <v>7</v>
      </c>
      <c r="AD10" s="429">
        <f t="shared" si="7"/>
        <v>8</v>
      </c>
      <c r="AE10" s="429"/>
      <c r="AF10" s="429"/>
      <c r="AG10" s="430">
        <f t="shared" si="61"/>
        <v>181</v>
      </c>
      <c r="AH10" s="430">
        <f t="shared" si="62"/>
        <v>23</v>
      </c>
      <c r="AI10" s="431">
        <f t="shared" si="8"/>
        <v>7.8695652173913</v>
      </c>
      <c r="AJ10" s="408" t="str">
        <f t="shared" si="63"/>
        <v>P</v>
      </c>
      <c r="AK10" s="408">
        <f t="shared" si="9"/>
        <v>0</v>
      </c>
      <c r="AL10" s="408">
        <f t="shared" si="10"/>
        <v>0</v>
      </c>
      <c r="AM10" s="408">
        <f t="shared" si="11"/>
        <v>0</v>
      </c>
      <c r="AN10" s="408">
        <f t="shared" si="12"/>
        <v>1</v>
      </c>
      <c r="AO10" s="408">
        <f t="shared" si="13"/>
        <v>0</v>
      </c>
      <c r="AP10" s="408">
        <f t="shared" si="14"/>
        <v>0</v>
      </c>
      <c r="AQ10" s="408">
        <f t="shared" si="15"/>
        <v>0</v>
      </c>
      <c r="AR10" s="6"/>
      <c r="AS10" s="408">
        <f t="shared" si="16"/>
        <v>0</v>
      </c>
      <c r="AT10" s="408">
        <f t="shared" si="17"/>
        <v>0</v>
      </c>
      <c r="AU10" s="408">
        <f t="shared" si="18"/>
        <v>0</v>
      </c>
      <c r="AV10" s="408" t="str">
        <f t="shared" si="19"/>
        <v>P</v>
      </c>
      <c r="AW10" s="408">
        <f t="shared" si="20"/>
        <v>0</v>
      </c>
      <c r="AX10" s="408">
        <f t="shared" si="21"/>
        <v>0</v>
      </c>
      <c r="AY10" s="408">
        <f t="shared" si="22"/>
        <v>0</v>
      </c>
      <c r="AZ10" s="409" t="str">
        <f t="shared" si="23"/>
        <v>HM</v>
      </c>
      <c r="BA10" s="409" t="str">
        <f t="shared" si="24"/>
        <v>HMT</v>
      </c>
      <c r="BB10" s="409" t="str">
        <f t="shared" si="25"/>
        <v>P</v>
      </c>
      <c r="BC10" s="409" t="str">
        <f t="shared" si="26"/>
        <v>#</v>
      </c>
      <c r="BD10" s="409" t="str">
        <f t="shared" si="27"/>
        <v>#</v>
      </c>
      <c r="BE10" s="409" t="str">
        <f t="shared" si="28"/>
        <v>#</v>
      </c>
      <c r="BF10" s="409"/>
      <c r="BG10" s="409">
        <f t="shared" si="29"/>
        <v>0</v>
      </c>
      <c r="BH10" s="409" t="str">
        <f t="shared" si="30"/>
        <v>#</v>
      </c>
      <c r="BI10" s="409" t="str">
        <f t="shared" si="31"/>
        <v>#</v>
      </c>
      <c r="BJ10" s="409" t="str">
        <f t="shared" si="32"/>
        <v>#</v>
      </c>
      <c r="BK10" s="409">
        <f t="shared" si="33"/>
        <v>0</v>
      </c>
      <c r="BL10" s="409" t="str">
        <f t="shared" si="34"/>
        <v>#</v>
      </c>
      <c r="BM10" s="7"/>
      <c r="BN10" s="7"/>
      <c r="BO10" s="7"/>
      <c r="BP10" s="409" t="str">
        <f t="shared" si="35"/>
        <v>P</v>
      </c>
      <c r="BQ10" s="409" t="str">
        <f t="shared" si="36"/>
        <v>#</v>
      </c>
      <c r="BR10" s="409" t="str">
        <f t="shared" si="37"/>
        <v>#</v>
      </c>
      <c r="BS10" s="409" t="str">
        <f t="shared" si="38"/>
        <v>#</v>
      </c>
      <c r="BT10" s="409" t="str">
        <f t="shared" si="39"/>
        <v>#</v>
      </c>
      <c r="BU10" s="409" t="str">
        <f t="shared" si="40"/>
        <v>#</v>
      </c>
      <c r="BV10" s="409" t="str">
        <f t="shared" si="41"/>
        <v>#</v>
      </c>
      <c r="BW10" s="409" t="str">
        <f t="shared" si="42"/>
        <v>#</v>
      </c>
      <c r="BX10" s="409"/>
      <c r="BY10" s="409">
        <f t="shared" si="43"/>
        <v>0</v>
      </c>
      <c r="BZ10" s="409" t="str">
        <f t="shared" si="44"/>
        <v>#</v>
      </c>
      <c r="CA10" s="409" t="str">
        <f t="shared" si="45"/>
        <v>#</v>
      </c>
      <c r="CB10" s="409" t="str">
        <f t="shared" si="46"/>
        <v>#</v>
      </c>
      <c r="CC10" s="409" t="str">
        <f t="shared" si="47"/>
        <v>#</v>
      </c>
      <c r="CD10" s="409" t="str">
        <f t="shared" si="48"/>
        <v>#</v>
      </c>
      <c r="CE10" s="409" t="str">
        <f t="shared" si="49"/>
        <v>#</v>
      </c>
      <c r="CF10" s="409" t="str">
        <f t="shared" si="50"/>
        <v>#</v>
      </c>
      <c r="CG10" s="409">
        <f t="shared" si="51"/>
        <v>0</v>
      </c>
      <c r="CH10" s="409" t="str">
        <f t="shared" si="52"/>
        <v>#</v>
      </c>
      <c r="CI10" s="7"/>
      <c r="CJ10" s="7"/>
      <c r="CK10" s="409" t="str">
        <f t="shared" si="64"/>
        <v> </v>
      </c>
      <c r="CL10" s="409" t="str">
        <f t="shared" si="65"/>
        <v> </v>
      </c>
      <c r="CM10" s="409" t="str">
        <f t="shared" si="66"/>
        <v> </v>
      </c>
      <c r="CN10" s="409" t="str">
        <f t="shared" si="67"/>
        <v> </v>
      </c>
      <c r="CO10" s="409" t="str">
        <f t="shared" si="68"/>
        <v> </v>
      </c>
      <c r="CP10" s="409" t="str">
        <f t="shared" si="69"/>
        <v> </v>
      </c>
      <c r="CQ10" s="409" t="str">
        <f t="shared" si="70"/>
        <v> </v>
      </c>
      <c r="CR10" s="409" t="str">
        <f t="shared" si="71"/>
        <v> </v>
      </c>
      <c r="CS10" s="409"/>
      <c r="CT10" s="409">
        <f t="shared" si="53"/>
        <v>0</v>
      </c>
      <c r="CU10" s="409">
        <f t="shared" si="54"/>
        <v>3</v>
      </c>
      <c r="CV10" s="372" t="str">
        <f t="shared" si="54"/>
        <v>23IT003</v>
      </c>
      <c r="CW10" s="432" t="str">
        <f t="shared" si="54"/>
        <v>ADITHYA P</v>
      </c>
      <c r="CX10" s="433" t="str">
        <f t="shared" si="55"/>
        <v>        </v>
      </c>
      <c r="CY10" s="409">
        <f t="shared" si="56"/>
        <v>0</v>
      </c>
      <c r="CZ10" s="7"/>
      <c r="DA10" s="409">
        <f t="shared" si="57"/>
        <v>0</v>
      </c>
      <c r="DB10" s="409" t="str">
        <f t="shared" si="58"/>
        <v>#</v>
      </c>
      <c r="DC10" s="7"/>
      <c r="DD10" s="7"/>
      <c r="DE10" s="7"/>
    </row>
    <row r="11" ht="24.75" customHeight="1" spans="1:109">
      <c r="A11" s="413">
        <v>4</v>
      </c>
      <c r="B11" s="566" t="s">
        <v>608</v>
      </c>
      <c r="C11" s="567" t="s">
        <v>609</v>
      </c>
      <c r="D11" s="442" t="s">
        <v>41</v>
      </c>
      <c r="E11" s="440" t="s">
        <v>54</v>
      </c>
      <c r="F11" s="561">
        <v>153</v>
      </c>
      <c r="G11" s="568" t="s">
        <v>58</v>
      </c>
      <c r="H11" s="569" t="s">
        <v>61</v>
      </c>
      <c r="I11" s="569" t="s">
        <v>61</v>
      </c>
      <c r="J11" s="569" t="s">
        <v>61</v>
      </c>
      <c r="K11" s="569" t="s">
        <v>61</v>
      </c>
      <c r="L11" s="569" t="s">
        <v>58</v>
      </c>
      <c r="M11" s="569" t="s">
        <v>59</v>
      </c>
      <c r="N11" s="570" t="s">
        <v>61</v>
      </c>
      <c r="O11" s="421">
        <f t="shared" si="59"/>
        <v>0</v>
      </c>
      <c r="P11" s="422"/>
      <c r="Q11" s="423">
        <f t="shared" si="5"/>
        <v>23</v>
      </c>
      <c r="R11" s="565">
        <f t="shared" si="6"/>
        <v>8.04347826086956</v>
      </c>
      <c r="S11" s="425"/>
      <c r="T11" s="426"/>
      <c r="U11" s="427"/>
      <c r="V11" s="428" t="s">
        <v>62</v>
      </c>
      <c r="W11" s="429">
        <f t="shared" si="60"/>
        <v>10</v>
      </c>
      <c r="X11" s="429">
        <f t="shared" si="7"/>
        <v>8</v>
      </c>
      <c r="Y11" s="429">
        <f t="shared" si="7"/>
        <v>8</v>
      </c>
      <c r="Z11" s="429">
        <f t="shared" si="7"/>
        <v>8</v>
      </c>
      <c r="AA11" s="429">
        <f t="shared" si="7"/>
        <v>8</v>
      </c>
      <c r="AB11" s="429">
        <f t="shared" si="7"/>
        <v>10</v>
      </c>
      <c r="AC11" s="429">
        <f t="shared" si="7"/>
        <v>7</v>
      </c>
      <c r="AD11" s="429">
        <f t="shared" si="7"/>
        <v>8</v>
      </c>
      <c r="AE11" s="429"/>
      <c r="AF11" s="429"/>
      <c r="AG11" s="430">
        <f t="shared" si="61"/>
        <v>185</v>
      </c>
      <c r="AH11" s="430">
        <f t="shared" si="62"/>
        <v>23</v>
      </c>
      <c r="AI11" s="431">
        <f t="shared" si="8"/>
        <v>8.04347826086956</v>
      </c>
      <c r="AJ11" s="408" t="str">
        <f t="shared" si="63"/>
        <v>P</v>
      </c>
      <c r="AK11" s="408">
        <f t="shared" si="9"/>
        <v>0</v>
      </c>
      <c r="AL11" s="408">
        <f t="shared" si="10"/>
        <v>0</v>
      </c>
      <c r="AM11" s="408">
        <f t="shared" si="11"/>
        <v>1</v>
      </c>
      <c r="AN11" s="408">
        <f t="shared" si="12"/>
        <v>0</v>
      </c>
      <c r="AO11" s="408">
        <f t="shared" si="13"/>
        <v>0</v>
      </c>
      <c r="AP11" s="408">
        <f t="shared" si="14"/>
        <v>0</v>
      </c>
      <c r="AQ11" s="408">
        <f t="shared" si="15"/>
        <v>0</v>
      </c>
      <c r="AR11" s="6"/>
      <c r="AS11" s="408">
        <f t="shared" si="16"/>
        <v>0</v>
      </c>
      <c r="AT11" s="408">
        <f t="shared" si="17"/>
        <v>0</v>
      </c>
      <c r="AU11" s="408" t="str">
        <f t="shared" si="18"/>
        <v>P</v>
      </c>
      <c r="AV11" s="408">
        <f t="shared" si="19"/>
        <v>0</v>
      </c>
      <c r="AW11" s="408">
        <f t="shared" si="20"/>
        <v>0</v>
      </c>
      <c r="AX11" s="408">
        <f t="shared" si="21"/>
        <v>0</v>
      </c>
      <c r="AY11" s="408">
        <f t="shared" si="22"/>
        <v>0</v>
      </c>
      <c r="AZ11" s="409" t="str">
        <f t="shared" si="23"/>
        <v>HM</v>
      </c>
      <c r="BA11" s="409" t="str">
        <f t="shared" si="24"/>
        <v>HMT</v>
      </c>
      <c r="BB11" s="409" t="str">
        <f t="shared" si="25"/>
        <v>P</v>
      </c>
      <c r="BC11" s="409" t="str">
        <f t="shared" si="26"/>
        <v>#</v>
      </c>
      <c r="BD11" s="409" t="str">
        <f t="shared" si="27"/>
        <v>#</v>
      </c>
      <c r="BE11" s="409" t="str">
        <f t="shared" si="28"/>
        <v>#</v>
      </c>
      <c r="BF11" s="409"/>
      <c r="BG11" s="409">
        <f t="shared" si="29"/>
        <v>0</v>
      </c>
      <c r="BH11" s="409" t="str">
        <f t="shared" si="30"/>
        <v>#</v>
      </c>
      <c r="BI11" s="409" t="str">
        <f t="shared" si="31"/>
        <v>#</v>
      </c>
      <c r="BJ11" s="409" t="str">
        <f t="shared" si="32"/>
        <v>#</v>
      </c>
      <c r="BK11" s="409">
        <f t="shared" si="33"/>
        <v>0</v>
      </c>
      <c r="BL11" s="409" t="str">
        <f t="shared" si="34"/>
        <v>#</v>
      </c>
      <c r="BM11" s="7"/>
      <c r="BN11" s="7"/>
      <c r="BO11" s="7"/>
      <c r="BP11" s="409" t="str">
        <f t="shared" si="35"/>
        <v>P</v>
      </c>
      <c r="BQ11" s="409" t="str">
        <f t="shared" si="36"/>
        <v>#</v>
      </c>
      <c r="BR11" s="409" t="str">
        <f t="shared" si="37"/>
        <v>#</v>
      </c>
      <c r="BS11" s="409" t="str">
        <f t="shared" si="38"/>
        <v>#</v>
      </c>
      <c r="BT11" s="409" t="str">
        <f t="shared" si="39"/>
        <v>#</v>
      </c>
      <c r="BU11" s="409" t="str">
        <f t="shared" si="40"/>
        <v>#</v>
      </c>
      <c r="BV11" s="409" t="str">
        <f t="shared" si="41"/>
        <v>#</v>
      </c>
      <c r="BW11" s="409" t="str">
        <f t="shared" si="42"/>
        <v>#</v>
      </c>
      <c r="BX11" s="409"/>
      <c r="BY11" s="409">
        <f t="shared" si="43"/>
        <v>0</v>
      </c>
      <c r="BZ11" s="409" t="str">
        <f t="shared" si="44"/>
        <v>#</v>
      </c>
      <c r="CA11" s="409" t="str">
        <f t="shared" si="45"/>
        <v>#</v>
      </c>
      <c r="CB11" s="409" t="str">
        <f t="shared" si="46"/>
        <v>#</v>
      </c>
      <c r="CC11" s="409" t="str">
        <f t="shared" si="47"/>
        <v>#</v>
      </c>
      <c r="CD11" s="409" t="str">
        <f t="shared" si="48"/>
        <v>#</v>
      </c>
      <c r="CE11" s="409" t="str">
        <f t="shared" si="49"/>
        <v>#</v>
      </c>
      <c r="CF11" s="409" t="str">
        <f t="shared" si="50"/>
        <v>#</v>
      </c>
      <c r="CG11" s="409">
        <f t="shared" si="51"/>
        <v>0</v>
      </c>
      <c r="CH11" s="409" t="str">
        <f t="shared" si="52"/>
        <v>#</v>
      </c>
      <c r="CI11" s="7"/>
      <c r="CJ11" s="7"/>
      <c r="CK11" s="409" t="str">
        <f t="shared" si="64"/>
        <v> </v>
      </c>
      <c r="CL11" s="409" t="str">
        <f t="shared" si="65"/>
        <v> </v>
      </c>
      <c r="CM11" s="409" t="str">
        <f t="shared" si="66"/>
        <v> </v>
      </c>
      <c r="CN11" s="409" t="str">
        <f t="shared" si="67"/>
        <v> </v>
      </c>
      <c r="CO11" s="409" t="str">
        <f t="shared" si="68"/>
        <v> </v>
      </c>
      <c r="CP11" s="409" t="str">
        <f t="shared" si="69"/>
        <v> </v>
      </c>
      <c r="CQ11" s="409" t="str">
        <f t="shared" si="70"/>
        <v> </v>
      </c>
      <c r="CR11" s="409" t="str">
        <f t="shared" si="71"/>
        <v> </v>
      </c>
      <c r="CS11" s="409"/>
      <c r="CT11" s="409">
        <f t="shared" si="53"/>
        <v>0</v>
      </c>
      <c r="CU11" s="409">
        <f t="shared" si="54"/>
        <v>4</v>
      </c>
      <c r="CV11" s="372" t="str">
        <f t="shared" si="54"/>
        <v>23IT004</v>
      </c>
      <c r="CW11" s="432" t="str">
        <f t="shared" si="54"/>
        <v>ADITYA.N.B</v>
      </c>
      <c r="CX11" s="433" t="str">
        <f t="shared" si="55"/>
        <v>        </v>
      </c>
      <c r="CY11" s="409">
        <f t="shared" si="56"/>
        <v>0</v>
      </c>
      <c r="CZ11" s="7"/>
      <c r="DA11" s="409">
        <f t="shared" si="57"/>
        <v>0</v>
      </c>
      <c r="DB11" s="409" t="str">
        <f t="shared" si="58"/>
        <v>#</v>
      </c>
      <c r="DC11" s="7"/>
      <c r="DD11" s="7"/>
      <c r="DE11" s="7"/>
    </row>
    <row r="12" ht="24.75" customHeight="1" spans="1:109">
      <c r="A12" s="413">
        <v>5</v>
      </c>
      <c r="B12" s="566" t="s">
        <v>610</v>
      </c>
      <c r="C12" s="567" t="s">
        <v>611</v>
      </c>
      <c r="D12" s="442" t="s">
        <v>41</v>
      </c>
      <c r="E12" s="440" t="s">
        <v>54</v>
      </c>
      <c r="F12" s="561">
        <v>122.5</v>
      </c>
      <c r="G12" s="568" t="s">
        <v>58</v>
      </c>
      <c r="H12" s="569" t="s">
        <v>59</v>
      </c>
      <c r="I12" s="569" t="s">
        <v>59</v>
      </c>
      <c r="J12" s="571" t="s">
        <v>515</v>
      </c>
      <c r="K12" s="569" t="s">
        <v>59</v>
      </c>
      <c r="L12" s="569" t="s">
        <v>58</v>
      </c>
      <c r="M12" s="569" t="s">
        <v>59</v>
      </c>
      <c r="N12" s="570" t="s">
        <v>59</v>
      </c>
      <c r="O12" s="421">
        <f t="shared" si="59"/>
        <v>1</v>
      </c>
      <c r="P12" s="422"/>
      <c r="Q12" s="423">
        <f t="shared" si="5"/>
        <v>19</v>
      </c>
      <c r="R12" s="565" t="str">
        <f t="shared" si="6"/>
        <v> </v>
      </c>
      <c r="S12" s="425"/>
      <c r="T12" s="426"/>
      <c r="U12" s="427"/>
      <c r="V12" s="428" t="s">
        <v>62</v>
      </c>
      <c r="W12" s="429">
        <f t="shared" si="60"/>
        <v>10</v>
      </c>
      <c r="X12" s="429">
        <f t="shared" si="7"/>
        <v>7</v>
      </c>
      <c r="Y12" s="429">
        <f t="shared" si="7"/>
        <v>7</v>
      </c>
      <c r="Z12" s="429">
        <f t="shared" si="7"/>
        <v>0</v>
      </c>
      <c r="AA12" s="429">
        <f t="shared" si="7"/>
        <v>7</v>
      </c>
      <c r="AB12" s="429">
        <f t="shared" si="7"/>
        <v>10</v>
      </c>
      <c r="AC12" s="429">
        <f t="shared" si="7"/>
        <v>7</v>
      </c>
      <c r="AD12" s="429">
        <f t="shared" si="7"/>
        <v>7</v>
      </c>
      <c r="AE12" s="429"/>
      <c r="AF12" s="429"/>
      <c r="AG12" s="430">
        <f t="shared" si="61"/>
        <v>139</v>
      </c>
      <c r="AH12" s="430">
        <f t="shared" si="62"/>
        <v>19</v>
      </c>
      <c r="AI12" s="431">
        <f t="shared" si="8"/>
        <v>7.31578947368421</v>
      </c>
      <c r="AJ12" s="408" t="str">
        <f t="shared" si="63"/>
        <v>F</v>
      </c>
      <c r="AK12" s="408">
        <f t="shared" si="9"/>
        <v>0</v>
      </c>
      <c r="AL12" s="408">
        <f t="shared" si="10"/>
        <v>0</v>
      </c>
      <c r="AM12" s="408">
        <f t="shared" si="11"/>
        <v>0</v>
      </c>
      <c r="AN12" s="408">
        <f t="shared" si="12"/>
        <v>1</v>
      </c>
      <c r="AO12" s="408">
        <f t="shared" si="13"/>
        <v>0</v>
      </c>
      <c r="AP12" s="408">
        <f t="shared" si="14"/>
        <v>0</v>
      </c>
      <c r="AQ12" s="408">
        <f t="shared" si="15"/>
        <v>0</v>
      </c>
      <c r="AR12" s="6"/>
      <c r="AS12" s="408">
        <f t="shared" si="16"/>
        <v>0</v>
      </c>
      <c r="AT12" s="408">
        <f t="shared" si="17"/>
        <v>0</v>
      </c>
      <c r="AU12" s="408">
        <f t="shared" si="18"/>
        <v>0</v>
      </c>
      <c r="AV12" s="408" t="str">
        <f t="shared" si="19"/>
        <v>F</v>
      </c>
      <c r="AW12" s="408">
        <f t="shared" si="20"/>
        <v>0</v>
      </c>
      <c r="AX12" s="408">
        <f t="shared" si="21"/>
        <v>0</v>
      </c>
      <c r="AY12" s="408">
        <f t="shared" si="22"/>
        <v>0</v>
      </c>
      <c r="AZ12" s="409" t="str">
        <f t="shared" si="23"/>
        <v>HM</v>
      </c>
      <c r="BA12" s="409" t="str">
        <f t="shared" si="24"/>
        <v>HMT</v>
      </c>
      <c r="BB12" s="409" t="str">
        <f t="shared" si="25"/>
        <v>F</v>
      </c>
      <c r="BC12" s="409" t="str">
        <f t="shared" si="26"/>
        <v>#</v>
      </c>
      <c r="BD12" s="409" t="str">
        <f t="shared" si="27"/>
        <v>#</v>
      </c>
      <c r="BE12" s="409" t="str">
        <f t="shared" si="28"/>
        <v>#</v>
      </c>
      <c r="BF12" s="409"/>
      <c r="BG12" s="409">
        <f t="shared" si="29"/>
        <v>1</v>
      </c>
      <c r="BH12" s="409" t="str">
        <f t="shared" si="30"/>
        <v>#</v>
      </c>
      <c r="BI12" s="409" t="str">
        <f t="shared" si="31"/>
        <v>#</v>
      </c>
      <c r="BJ12" s="409" t="str">
        <f t="shared" si="32"/>
        <v>#</v>
      </c>
      <c r="BK12" s="409">
        <f t="shared" si="33"/>
        <v>1</v>
      </c>
      <c r="BL12" s="409" t="str">
        <f t="shared" si="34"/>
        <v>#</v>
      </c>
      <c r="BM12" s="7"/>
      <c r="BN12" s="7"/>
      <c r="BO12" s="7"/>
      <c r="BP12" s="409" t="str">
        <f t="shared" si="35"/>
        <v>F</v>
      </c>
      <c r="BQ12" s="409" t="str">
        <f t="shared" si="36"/>
        <v>#</v>
      </c>
      <c r="BR12" s="409" t="str">
        <f t="shared" si="37"/>
        <v>#</v>
      </c>
      <c r="BS12" s="409" t="str">
        <f t="shared" si="38"/>
        <v>#</v>
      </c>
      <c r="BT12" s="409" t="str">
        <f t="shared" si="39"/>
        <v>#</v>
      </c>
      <c r="BU12" s="409" t="str">
        <f t="shared" si="40"/>
        <v>#</v>
      </c>
      <c r="BV12" s="409" t="str">
        <f t="shared" si="41"/>
        <v>#</v>
      </c>
      <c r="BW12" s="409" t="str">
        <f t="shared" si="42"/>
        <v>#</v>
      </c>
      <c r="BX12" s="409"/>
      <c r="BY12" s="409">
        <f t="shared" si="43"/>
        <v>1</v>
      </c>
      <c r="BZ12" s="409" t="str">
        <f t="shared" si="44"/>
        <v>#</v>
      </c>
      <c r="CA12" s="409" t="str">
        <f t="shared" si="45"/>
        <v>#</v>
      </c>
      <c r="CB12" s="409" t="str">
        <f t="shared" si="46"/>
        <v>#</v>
      </c>
      <c r="CC12" s="409" t="str">
        <f t="shared" si="47"/>
        <v>#</v>
      </c>
      <c r="CD12" s="409" t="str">
        <f t="shared" si="48"/>
        <v>#</v>
      </c>
      <c r="CE12" s="409" t="str">
        <f t="shared" si="49"/>
        <v>#</v>
      </c>
      <c r="CF12" s="409" t="str">
        <f t="shared" si="50"/>
        <v>#</v>
      </c>
      <c r="CG12" s="409">
        <f t="shared" si="51"/>
        <v>1</v>
      </c>
      <c r="CH12" s="409" t="str">
        <f t="shared" si="52"/>
        <v>#</v>
      </c>
      <c r="CI12" s="7"/>
      <c r="CJ12" s="7"/>
      <c r="CK12" s="409" t="str">
        <f t="shared" si="64"/>
        <v> </v>
      </c>
      <c r="CL12" s="409" t="str">
        <f t="shared" si="65"/>
        <v> </v>
      </c>
      <c r="CM12" s="409" t="str">
        <f t="shared" si="66"/>
        <v> </v>
      </c>
      <c r="CN12" s="409" t="str">
        <f t="shared" si="67"/>
        <v>EP,</v>
      </c>
      <c r="CO12" s="409" t="str">
        <f t="shared" si="68"/>
        <v> </v>
      </c>
      <c r="CP12" s="409" t="str">
        <f t="shared" si="69"/>
        <v> </v>
      </c>
      <c r="CQ12" s="409" t="str">
        <f t="shared" si="70"/>
        <v> </v>
      </c>
      <c r="CR12" s="409" t="str">
        <f t="shared" si="71"/>
        <v> </v>
      </c>
      <c r="CS12" s="409"/>
      <c r="CT12" s="409">
        <f t="shared" si="53"/>
        <v>1</v>
      </c>
      <c r="CU12" s="409">
        <f t="shared" si="54"/>
        <v>5</v>
      </c>
      <c r="CV12" s="372" t="str">
        <f t="shared" si="54"/>
        <v>23IT005</v>
      </c>
      <c r="CW12" s="432" t="str">
        <f t="shared" si="54"/>
        <v>AJAY BABU .B</v>
      </c>
      <c r="CX12" s="433" t="str">
        <f t="shared" si="55"/>
        <v>   EP,    </v>
      </c>
      <c r="CY12" s="409">
        <f t="shared" si="56"/>
        <v>1</v>
      </c>
      <c r="CZ12" s="7"/>
      <c r="DA12" s="409">
        <f t="shared" si="57"/>
        <v>1</v>
      </c>
      <c r="DB12" s="409" t="str">
        <f t="shared" si="58"/>
        <v>#</v>
      </c>
      <c r="DC12" s="7"/>
      <c r="DD12" s="7"/>
      <c r="DE12" s="7"/>
    </row>
    <row r="13" ht="24.75" customHeight="1" spans="1:109">
      <c r="A13" s="413">
        <v>6</v>
      </c>
      <c r="B13" s="566" t="s">
        <v>612</v>
      </c>
      <c r="C13" s="567" t="s">
        <v>613</v>
      </c>
      <c r="D13" s="442" t="s">
        <v>41</v>
      </c>
      <c r="E13" s="438" t="s">
        <v>55</v>
      </c>
      <c r="F13" s="561">
        <v>158.5</v>
      </c>
      <c r="G13" s="568" t="s">
        <v>58</v>
      </c>
      <c r="H13" s="569" t="s">
        <v>61</v>
      </c>
      <c r="I13" s="569" t="s">
        <v>61</v>
      </c>
      <c r="J13" s="569" t="s">
        <v>61</v>
      </c>
      <c r="K13" s="569" t="s">
        <v>61</v>
      </c>
      <c r="L13" s="569" t="s">
        <v>58</v>
      </c>
      <c r="M13" s="569" t="s">
        <v>61</v>
      </c>
      <c r="N13" s="570" t="s">
        <v>61</v>
      </c>
      <c r="O13" s="421">
        <f t="shared" si="59"/>
        <v>0</v>
      </c>
      <c r="P13" s="422"/>
      <c r="Q13" s="423">
        <f t="shared" si="5"/>
        <v>23</v>
      </c>
      <c r="R13" s="565">
        <f t="shared" si="6"/>
        <v>8.17391304347826</v>
      </c>
      <c r="S13" s="425"/>
      <c r="T13" s="426"/>
      <c r="U13" s="427"/>
      <c r="V13" s="428" t="s">
        <v>62</v>
      </c>
      <c r="W13" s="429">
        <f t="shared" si="60"/>
        <v>10</v>
      </c>
      <c r="X13" s="429">
        <f t="shared" si="7"/>
        <v>8</v>
      </c>
      <c r="Y13" s="429">
        <f t="shared" si="7"/>
        <v>8</v>
      </c>
      <c r="Z13" s="429">
        <f t="shared" si="7"/>
        <v>8</v>
      </c>
      <c r="AA13" s="429">
        <f t="shared" si="7"/>
        <v>8</v>
      </c>
      <c r="AB13" s="429">
        <f t="shared" si="7"/>
        <v>10</v>
      </c>
      <c r="AC13" s="429">
        <f t="shared" si="7"/>
        <v>8</v>
      </c>
      <c r="AD13" s="429">
        <f t="shared" si="7"/>
        <v>8</v>
      </c>
      <c r="AE13" s="429"/>
      <c r="AF13" s="429"/>
      <c r="AG13" s="430">
        <f t="shared" si="61"/>
        <v>188</v>
      </c>
      <c r="AH13" s="430">
        <f t="shared" si="62"/>
        <v>23</v>
      </c>
      <c r="AI13" s="431">
        <f t="shared" si="8"/>
        <v>8.17391304347826</v>
      </c>
      <c r="AJ13" s="408" t="str">
        <f t="shared" si="63"/>
        <v>P</v>
      </c>
      <c r="AK13" s="408">
        <f t="shared" si="9"/>
        <v>0</v>
      </c>
      <c r="AL13" s="408">
        <f t="shared" si="10"/>
        <v>0</v>
      </c>
      <c r="AM13" s="408">
        <f t="shared" si="11"/>
        <v>1</v>
      </c>
      <c r="AN13" s="408">
        <f t="shared" si="12"/>
        <v>0</v>
      </c>
      <c r="AO13" s="408">
        <f t="shared" si="13"/>
        <v>0</v>
      </c>
      <c r="AP13" s="408">
        <f t="shared" si="14"/>
        <v>0</v>
      </c>
      <c r="AQ13" s="408">
        <f t="shared" si="15"/>
        <v>0</v>
      </c>
      <c r="AR13" s="6"/>
      <c r="AS13" s="408">
        <f t="shared" si="16"/>
        <v>0</v>
      </c>
      <c r="AT13" s="408">
        <f t="shared" si="17"/>
        <v>0</v>
      </c>
      <c r="AU13" s="408" t="str">
        <f t="shared" si="18"/>
        <v>P</v>
      </c>
      <c r="AV13" s="408">
        <f t="shared" si="19"/>
        <v>0</v>
      </c>
      <c r="AW13" s="408">
        <f t="shared" si="20"/>
        <v>0</v>
      </c>
      <c r="AX13" s="408">
        <f t="shared" si="21"/>
        <v>0</v>
      </c>
      <c r="AY13" s="408">
        <f t="shared" si="22"/>
        <v>0</v>
      </c>
      <c r="AZ13" s="409" t="str">
        <f t="shared" si="23"/>
        <v>DM</v>
      </c>
      <c r="BA13" s="409" t="str">
        <f t="shared" si="24"/>
        <v>DMT</v>
      </c>
      <c r="BB13" s="409" t="str">
        <f t="shared" si="25"/>
        <v>#</v>
      </c>
      <c r="BC13" s="409" t="str">
        <f t="shared" si="26"/>
        <v>#</v>
      </c>
      <c r="BD13" s="409" t="str">
        <f t="shared" si="27"/>
        <v>P</v>
      </c>
      <c r="BE13" s="409" t="str">
        <f t="shared" si="28"/>
        <v>#</v>
      </c>
      <c r="BF13" s="409"/>
      <c r="BG13" s="409" t="str">
        <f t="shared" si="29"/>
        <v>#</v>
      </c>
      <c r="BH13" s="409" t="str">
        <f t="shared" si="30"/>
        <v>#</v>
      </c>
      <c r="BI13" s="409">
        <f t="shared" si="31"/>
        <v>0</v>
      </c>
      <c r="BJ13" s="409" t="str">
        <f t="shared" si="32"/>
        <v>#</v>
      </c>
      <c r="BK13" s="409">
        <f t="shared" si="33"/>
        <v>0</v>
      </c>
      <c r="BL13" s="409" t="str">
        <f t="shared" si="34"/>
        <v>#</v>
      </c>
      <c r="BM13" s="7"/>
      <c r="BN13" s="7"/>
      <c r="BO13" s="7"/>
      <c r="BP13" s="409" t="str">
        <f t="shared" si="35"/>
        <v>#</v>
      </c>
      <c r="BQ13" s="409" t="str">
        <f t="shared" si="36"/>
        <v>#</v>
      </c>
      <c r="BR13" s="409" t="str">
        <f t="shared" si="37"/>
        <v>P</v>
      </c>
      <c r="BS13" s="409" t="str">
        <f t="shared" si="38"/>
        <v>#</v>
      </c>
      <c r="BT13" s="409" t="str">
        <f t="shared" si="39"/>
        <v>#</v>
      </c>
      <c r="BU13" s="409" t="str">
        <f t="shared" si="40"/>
        <v>#</v>
      </c>
      <c r="BV13" s="409" t="str">
        <f t="shared" si="41"/>
        <v>#</v>
      </c>
      <c r="BW13" s="409" t="str">
        <f t="shared" si="42"/>
        <v>#</v>
      </c>
      <c r="BX13" s="409"/>
      <c r="BY13" s="409" t="str">
        <f t="shared" si="43"/>
        <v>#</v>
      </c>
      <c r="BZ13" s="409" t="str">
        <f t="shared" si="44"/>
        <v>#</v>
      </c>
      <c r="CA13" s="409">
        <f t="shared" si="45"/>
        <v>0</v>
      </c>
      <c r="CB13" s="409" t="str">
        <f t="shared" si="46"/>
        <v>#</v>
      </c>
      <c r="CC13" s="409" t="str">
        <f t="shared" si="47"/>
        <v>#</v>
      </c>
      <c r="CD13" s="409" t="str">
        <f t="shared" si="48"/>
        <v>#</v>
      </c>
      <c r="CE13" s="409" t="str">
        <f t="shared" si="49"/>
        <v>#</v>
      </c>
      <c r="CF13" s="409" t="str">
        <f t="shared" si="50"/>
        <v>#</v>
      </c>
      <c r="CG13" s="409">
        <f t="shared" si="51"/>
        <v>0</v>
      </c>
      <c r="CH13" s="409" t="str">
        <f t="shared" si="52"/>
        <v>#</v>
      </c>
      <c r="CI13" s="7"/>
      <c r="CJ13" s="7"/>
      <c r="CK13" s="409" t="str">
        <f t="shared" si="64"/>
        <v> </v>
      </c>
      <c r="CL13" s="409" t="str">
        <f t="shared" si="65"/>
        <v> </v>
      </c>
      <c r="CM13" s="409" t="str">
        <f t="shared" si="66"/>
        <v> </v>
      </c>
      <c r="CN13" s="409" t="str">
        <f t="shared" si="67"/>
        <v> </v>
      </c>
      <c r="CO13" s="409" t="str">
        <f t="shared" si="68"/>
        <v> </v>
      </c>
      <c r="CP13" s="409" t="str">
        <f t="shared" si="69"/>
        <v> </v>
      </c>
      <c r="CQ13" s="409" t="str">
        <f t="shared" si="70"/>
        <v> </v>
      </c>
      <c r="CR13" s="409" t="str">
        <f t="shared" si="71"/>
        <v> </v>
      </c>
      <c r="CS13" s="409"/>
      <c r="CT13" s="409">
        <f t="shared" si="53"/>
        <v>0</v>
      </c>
      <c r="CU13" s="409">
        <f t="shared" si="54"/>
        <v>6</v>
      </c>
      <c r="CV13" s="372" t="str">
        <f t="shared" si="54"/>
        <v>23IT006</v>
      </c>
      <c r="CW13" s="432" t="str">
        <f t="shared" si="54"/>
        <v>AKASH B</v>
      </c>
      <c r="CX13" s="433" t="str">
        <f t="shared" si="55"/>
        <v>        </v>
      </c>
      <c r="CY13" s="409">
        <f t="shared" si="56"/>
        <v>0</v>
      </c>
      <c r="CZ13" s="7"/>
      <c r="DA13" s="409" t="str">
        <f t="shared" si="57"/>
        <v>#</v>
      </c>
      <c r="DB13" s="409">
        <f t="shared" si="58"/>
        <v>0</v>
      </c>
      <c r="DC13" s="7"/>
      <c r="DD13" s="7"/>
      <c r="DE13" s="7"/>
    </row>
    <row r="14" ht="24.75" customHeight="1" spans="1:109">
      <c r="A14" s="413">
        <v>7</v>
      </c>
      <c r="B14" s="566" t="s">
        <v>614</v>
      </c>
      <c r="C14" s="567" t="s">
        <v>615</v>
      </c>
      <c r="D14" s="442" t="s">
        <v>41</v>
      </c>
      <c r="E14" s="440" t="s">
        <v>54</v>
      </c>
      <c r="F14" s="561">
        <v>165</v>
      </c>
      <c r="G14" s="568" t="s">
        <v>58</v>
      </c>
      <c r="H14" s="569" t="s">
        <v>59</v>
      </c>
      <c r="I14" s="569" t="s">
        <v>59</v>
      </c>
      <c r="J14" s="569" t="s">
        <v>61</v>
      </c>
      <c r="K14" s="569" t="s">
        <v>61</v>
      </c>
      <c r="L14" s="569" t="s">
        <v>58</v>
      </c>
      <c r="M14" s="569" t="s">
        <v>59</v>
      </c>
      <c r="N14" s="570" t="s">
        <v>59</v>
      </c>
      <c r="O14" s="421">
        <f t="shared" si="59"/>
        <v>0</v>
      </c>
      <c r="P14" s="422"/>
      <c r="Q14" s="423">
        <f t="shared" si="5"/>
        <v>23</v>
      </c>
      <c r="R14" s="565">
        <f t="shared" si="6"/>
        <v>7.56521739130435</v>
      </c>
      <c r="S14" s="425"/>
      <c r="T14" s="426"/>
      <c r="U14" s="427"/>
      <c r="V14" s="428" t="s">
        <v>62</v>
      </c>
      <c r="W14" s="429">
        <f t="shared" si="60"/>
        <v>10</v>
      </c>
      <c r="X14" s="429">
        <f t="shared" si="7"/>
        <v>7</v>
      </c>
      <c r="Y14" s="429">
        <f t="shared" si="7"/>
        <v>7</v>
      </c>
      <c r="Z14" s="429">
        <f t="shared" si="7"/>
        <v>8</v>
      </c>
      <c r="AA14" s="429">
        <f t="shared" si="7"/>
        <v>8</v>
      </c>
      <c r="AB14" s="429">
        <f t="shared" si="7"/>
        <v>10</v>
      </c>
      <c r="AC14" s="429">
        <f t="shared" si="7"/>
        <v>7</v>
      </c>
      <c r="AD14" s="429">
        <f t="shared" si="7"/>
        <v>7</v>
      </c>
      <c r="AE14" s="429"/>
      <c r="AF14" s="429"/>
      <c r="AG14" s="430">
        <f t="shared" si="61"/>
        <v>174</v>
      </c>
      <c r="AH14" s="430">
        <f t="shared" si="62"/>
        <v>23</v>
      </c>
      <c r="AI14" s="431">
        <f t="shared" si="8"/>
        <v>7.56521739130435</v>
      </c>
      <c r="AJ14" s="408" t="str">
        <f t="shared" si="63"/>
        <v>P</v>
      </c>
      <c r="AK14" s="408">
        <f t="shared" si="9"/>
        <v>0</v>
      </c>
      <c r="AL14" s="408">
        <f t="shared" si="10"/>
        <v>1</v>
      </c>
      <c r="AM14" s="408">
        <f t="shared" si="11"/>
        <v>0</v>
      </c>
      <c r="AN14" s="408">
        <f t="shared" si="12"/>
        <v>0</v>
      </c>
      <c r="AO14" s="408">
        <f t="shared" si="13"/>
        <v>0</v>
      </c>
      <c r="AP14" s="408">
        <f t="shared" si="14"/>
        <v>0</v>
      </c>
      <c r="AQ14" s="408">
        <f t="shared" si="15"/>
        <v>0</v>
      </c>
      <c r="AR14" s="6"/>
      <c r="AS14" s="408">
        <f t="shared" si="16"/>
        <v>0</v>
      </c>
      <c r="AT14" s="408" t="str">
        <f t="shared" si="17"/>
        <v>P</v>
      </c>
      <c r="AU14" s="408">
        <f t="shared" si="18"/>
        <v>0</v>
      </c>
      <c r="AV14" s="408">
        <f t="shared" si="19"/>
        <v>0</v>
      </c>
      <c r="AW14" s="408">
        <f t="shared" si="20"/>
        <v>0</v>
      </c>
      <c r="AX14" s="408">
        <f t="shared" si="21"/>
        <v>0</v>
      </c>
      <c r="AY14" s="408">
        <f t="shared" si="22"/>
        <v>0</v>
      </c>
      <c r="AZ14" s="409" t="str">
        <f t="shared" si="23"/>
        <v>HM</v>
      </c>
      <c r="BA14" s="409" t="str">
        <f t="shared" si="24"/>
        <v>HMT</v>
      </c>
      <c r="BB14" s="409" t="str">
        <f t="shared" si="25"/>
        <v>P</v>
      </c>
      <c r="BC14" s="409" t="str">
        <f t="shared" si="26"/>
        <v>#</v>
      </c>
      <c r="BD14" s="409" t="str">
        <f t="shared" si="27"/>
        <v>#</v>
      </c>
      <c r="BE14" s="409" t="str">
        <f t="shared" si="28"/>
        <v>#</v>
      </c>
      <c r="BF14" s="409"/>
      <c r="BG14" s="409">
        <f t="shared" si="29"/>
        <v>0</v>
      </c>
      <c r="BH14" s="409" t="str">
        <f t="shared" si="30"/>
        <v>#</v>
      </c>
      <c r="BI14" s="409" t="str">
        <f t="shared" si="31"/>
        <v>#</v>
      </c>
      <c r="BJ14" s="409" t="str">
        <f t="shared" si="32"/>
        <v>#</v>
      </c>
      <c r="BK14" s="409">
        <f t="shared" si="33"/>
        <v>0</v>
      </c>
      <c r="BL14" s="409" t="str">
        <f t="shared" si="34"/>
        <v>#</v>
      </c>
      <c r="BM14" s="7"/>
      <c r="BN14" s="7"/>
      <c r="BO14" s="7"/>
      <c r="BP14" s="409" t="str">
        <f t="shared" si="35"/>
        <v>P</v>
      </c>
      <c r="BQ14" s="409" t="str">
        <f t="shared" si="36"/>
        <v>#</v>
      </c>
      <c r="BR14" s="409" t="str">
        <f t="shared" si="37"/>
        <v>#</v>
      </c>
      <c r="BS14" s="409" t="str">
        <f t="shared" si="38"/>
        <v>#</v>
      </c>
      <c r="BT14" s="409" t="str">
        <f t="shared" si="39"/>
        <v>#</v>
      </c>
      <c r="BU14" s="409" t="str">
        <f t="shared" si="40"/>
        <v>#</v>
      </c>
      <c r="BV14" s="409" t="str">
        <f t="shared" si="41"/>
        <v>#</v>
      </c>
      <c r="BW14" s="409" t="str">
        <f t="shared" si="42"/>
        <v>#</v>
      </c>
      <c r="BX14" s="409"/>
      <c r="BY14" s="409">
        <f t="shared" si="43"/>
        <v>0</v>
      </c>
      <c r="BZ14" s="409" t="str">
        <f t="shared" si="44"/>
        <v>#</v>
      </c>
      <c r="CA14" s="409" t="str">
        <f t="shared" si="45"/>
        <v>#</v>
      </c>
      <c r="CB14" s="409" t="str">
        <f t="shared" si="46"/>
        <v>#</v>
      </c>
      <c r="CC14" s="409" t="str">
        <f t="shared" si="47"/>
        <v>#</v>
      </c>
      <c r="CD14" s="409" t="str">
        <f t="shared" si="48"/>
        <v>#</v>
      </c>
      <c r="CE14" s="409" t="str">
        <f t="shared" si="49"/>
        <v>#</v>
      </c>
      <c r="CF14" s="409" t="str">
        <f t="shared" si="50"/>
        <v>#</v>
      </c>
      <c r="CG14" s="409">
        <f t="shared" si="51"/>
        <v>0</v>
      </c>
      <c r="CH14" s="409" t="str">
        <f t="shared" si="52"/>
        <v>#</v>
      </c>
      <c r="CI14" s="7"/>
      <c r="CJ14" s="7"/>
      <c r="CK14" s="409" t="str">
        <f t="shared" si="64"/>
        <v> </v>
      </c>
      <c r="CL14" s="409" t="str">
        <f t="shared" si="65"/>
        <v> </v>
      </c>
      <c r="CM14" s="409" t="str">
        <f t="shared" si="66"/>
        <v> </v>
      </c>
      <c r="CN14" s="409" t="str">
        <f t="shared" si="67"/>
        <v> </v>
      </c>
      <c r="CO14" s="409" t="str">
        <f t="shared" si="68"/>
        <v> </v>
      </c>
      <c r="CP14" s="409" t="str">
        <f t="shared" si="69"/>
        <v> </v>
      </c>
      <c r="CQ14" s="409" t="str">
        <f t="shared" si="70"/>
        <v> </v>
      </c>
      <c r="CR14" s="409" t="str">
        <f t="shared" si="71"/>
        <v> </v>
      </c>
      <c r="CS14" s="409"/>
      <c r="CT14" s="409">
        <f t="shared" si="53"/>
        <v>0</v>
      </c>
      <c r="CU14" s="409">
        <f t="shared" si="54"/>
        <v>7</v>
      </c>
      <c r="CV14" s="372" t="str">
        <f t="shared" si="54"/>
        <v>23IT007</v>
      </c>
      <c r="CW14" s="432" t="str">
        <f t="shared" si="54"/>
        <v>AKASH K</v>
      </c>
      <c r="CX14" s="433" t="str">
        <f t="shared" si="55"/>
        <v>        </v>
      </c>
      <c r="CY14" s="409">
        <f t="shared" si="56"/>
        <v>0</v>
      </c>
      <c r="CZ14" s="7"/>
      <c r="DA14" s="409">
        <f t="shared" si="57"/>
        <v>0</v>
      </c>
      <c r="DB14" s="409" t="str">
        <f t="shared" si="58"/>
        <v>#</v>
      </c>
      <c r="DC14" s="7"/>
      <c r="DD14" s="7"/>
      <c r="DE14" s="7"/>
    </row>
    <row r="15" ht="24.75" customHeight="1" spans="1:109">
      <c r="A15" s="413">
        <v>8</v>
      </c>
      <c r="B15" s="566" t="s">
        <v>616</v>
      </c>
      <c r="C15" s="567" t="s">
        <v>617</v>
      </c>
      <c r="D15" s="442" t="s">
        <v>41</v>
      </c>
      <c r="E15" s="438" t="s">
        <v>55</v>
      </c>
      <c r="F15" s="561">
        <v>159.5</v>
      </c>
      <c r="G15" s="568" t="s">
        <v>58</v>
      </c>
      <c r="H15" s="569" t="s">
        <v>61</v>
      </c>
      <c r="I15" s="569" t="s">
        <v>59</v>
      </c>
      <c r="J15" s="569" t="s">
        <v>59</v>
      </c>
      <c r="K15" s="569" t="s">
        <v>61</v>
      </c>
      <c r="L15" s="569" t="s">
        <v>58</v>
      </c>
      <c r="M15" s="569" t="s">
        <v>61</v>
      </c>
      <c r="N15" s="570" t="s">
        <v>61</v>
      </c>
      <c r="O15" s="421">
        <f t="shared" si="59"/>
        <v>0</v>
      </c>
      <c r="P15" s="422"/>
      <c r="Q15" s="423">
        <f t="shared" si="5"/>
        <v>23</v>
      </c>
      <c r="R15" s="565">
        <f t="shared" si="6"/>
        <v>7.82608695652174</v>
      </c>
      <c r="S15" s="425"/>
      <c r="T15" s="426"/>
      <c r="U15" s="427"/>
      <c r="V15" s="428" t="s">
        <v>62</v>
      </c>
      <c r="W15" s="429">
        <f t="shared" si="60"/>
        <v>10</v>
      </c>
      <c r="X15" s="429">
        <f t="shared" si="7"/>
        <v>8</v>
      </c>
      <c r="Y15" s="429">
        <f t="shared" si="7"/>
        <v>7</v>
      </c>
      <c r="Z15" s="429">
        <f t="shared" si="7"/>
        <v>7</v>
      </c>
      <c r="AA15" s="429">
        <f t="shared" si="7"/>
        <v>8</v>
      </c>
      <c r="AB15" s="429">
        <f t="shared" si="7"/>
        <v>10</v>
      </c>
      <c r="AC15" s="429">
        <f t="shared" si="7"/>
        <v>8</v>
      </c>
      <c r="AD15" s="429">
        <f t="shared" si="7"/>
        <v>8</v>
      </c>
      <c r="AE15" s="429"/>
      <c r="AF15" s="429"/>
      <c r="AG15" s="430">
        <f t="shared" si="61"/>
        <v>180</v>
      </c>
      <c r="AH15" s="430">
        <f t="shared" si="62"/>
        <v>23</v>
      </c>
      <c r="AI15" s="431">
        <f t="shared" si="8"/>
        <v>7.82608695652174</v>
      </c>
      <c r="AJ15" s="408" t="str">
        <f t="shared" si="63"/>
        <v>P</v>
      </c>
      <c r="AK15" s="408">
        <f t="shared" si="9"/>
        <v>0</v>
      </c>
      <c r="AL15" s="408">
        <f t="shared" si="10"/>
        <v>1</v>
      </c>
      <c r="AM15" s="408">
        <f t="shared" si="11"/>
        <v>0</v>
      </c>
      <c r="AN15" s="408">
        <f t="shared" si="12"/>
        <v>0</v>
      </c>
      <c r="AO15" s="408">
        <f t="shared" si="13"/>
        <v>0</v>
      </c>
      <c r="AP15" s="408">
        <f t="shared" si="14"/>
        <v>0</v>
      </c>
      <c r="AQ15" s="408">
        <f t="shared" si="15"/>
        <v>0</v>
      </c>
      <c r="AR15" s="6"/>
      <c r="AS15" s="408">
        <f t="shared" si="16"/>
        <v>0</v>
      </c>
      <c r="AT15" s="408" t="str">
        <f t="shared" si="17"/>
        <v>P</v>
      </c>
      <c r="AU15" s="408">
        <f t="shared" si="18"/>
        <v>0</v>
      </c>
      <c r="AV15" s="408">
        <f t="shared" si="19"/>
        <v>0</v>
      </c>
      <c r="AW15" s="408">
        <f t="shared" si="20"/>
        <v>0</v>
      </c>
      <c r="AX15" s="408">
        <f t="shared" si="21"/>
        <v>0</v>
      </c>
      <c r="AY15" s="408">
        <f t="shared" si="22"/>
        <v>0</v>
      </c>
      <c r="AZ15" s="409" t="str">
        <f t="shared" si="23"/>
        <v>DM</v>
      </c>
      <c r="BA15" s="409" t="str">
        <f t="shared" si="24"/>
        <v>DMT</v>
      </c>
      <c r="BB15" s="409" t="str">
        <f t="shared" si="25"/>
        <v>#</v>
      </c>
      <c r="BC15" s="409" t="str">
        <f t="shared" si="26"/>
        <v>#</v>
      </c>
      <c r="BD15" s="409" t="str">
        <f t="shared" si="27"/>
        <v>P</v>
      </c>
      <c r="BE15" s="409" t="str">
        <f t="shared" si="28"/>
        <v>#</v>
      </c>
      <c r="BF15" s="409"/>
      <c r="BG15" s="409" t="str">
        <f t="shared" si="29"/>
        <v>#</v>
      </c>
      <c r="BH15" s="409" t="str">
        <f t="shared" si="30"/>
        <v>#</v>
      </c>
      <c r="BI15" s="409">
        <f t="shared" si="31"/>
        <v>0</v>
      </c>
      <c r="BJ15" s="409" t="str">
        <f t="shared" si="32"/>
        <v>#</v>
      </c>
      <c r="BK15" s="409">
        <f t="shared" si="33"/>
        <v>0</v>
      </c>
      <c r="BL15" s="409" t="str">
        <f t="shared" si="34"/>
        <v>#</v>
      </c>
      <c r="BM15" s="7"/>
      <c r="BN15" s="7"/>
      <c r="BO15" s="7"/>
      <c r="BP15" s="409" t="str">
        <f t="shared" si="35"/>
        <v>#</v>
      </c>
      <c r="BQ15" s="409" t="str">
        <f t="shared" si="36"/>
        <v>#</v>
      </c>
      <c r="BR15" s="409" t="str">
        <f t="shared" si="37"/>
        <v>P</v>
      </c>
      <c r="BS15" s="409" t="str">
        <f t="shared" si="38"/>
        <v>#</v>
      </c>
      <c r="BT15" s="409" t="str">
        <f t="shared" si="39"/>
        <v>#</v>
      </c>
      <c r="BU15" s="409" t="str">
        <f t="shared" si="40"/>
        <v>#</v>
      </c>
      <c r="BV15" s="409" t="str">
        <f t="shared" si="41"/>
        <v>#</v>
      </c>
      <c r="BW15" s="409" t="str">
        <f t="shared" si="42"/>
        <v>#</v>
      </c>
      <c r="BX15" s="409"/>
      <c r="BY15" s="409" t="str">
        <f t="shared" si="43"/>
        <v>#</v>
      </c>
      <c r="BZ15" s="409" t="str">
        <f t="shared" si="44"/>
        <v>#</v>
      </c>
      <c r="CA15" s="409">
        <f t="shared" si="45"/>
        <v>0</v>
      </c>
      <c r="CB15" s="409" t="str">
        <f t="shared" si="46"/>
        <v>#</v>
      </c>
      <c r="CC15" s="409" t="str">
        <f t="shared" si="47"/>
        <v>#</v>
      </c>
      <c r="CD15" s="409" t="str">
        <f t="shared" si="48"/>
        <v>#</v>
      </c>
      <c r="CE15" s="409" t="str">
        <f t="shared" si="49"/>
        <v>#</v>
      </c>
      <c r="CF15" s="409" t="str">
        <f t="shared" si="50"/>
        <v>#</v>
      </c>
      <c r="CG15" s="409">
        <f t="shared" si="51"/>
        <v>0</v>
      </c>
      <c r="CH15" s="409" t="str">
        <f t="shared" si="52"/>
        <v>#</v>
      </c>
      <c r="CI15" s="7"/>
      <c r="CJ15" s="7"/>
      <c r="CK15" s="409" t="str">
        <f t="shared" si="64"/>
        <v> </v>
      </c>
      <c r="CL15" s="409" t="str">
        <f t="shared" si="65"/>
        <v> </v>
      </c>
      <c r="CM15" s="409" t="str">
        <f t="shared" si="66"/>
        <v> </v>
      </c>
      <c r="CN15" s="409" t="str">
        <f t="shared" si="67"/>
        <v> </v>
      </c>
      <c r="CO15" s="409" t="str">
        <f t="shared" si="68"/>
        <v> </v>
      </c>
      <c r="CP15" s="409" t="str">
        <f t="shared" si="69"/>
        <v> </v>
      </c>
      <c r="CQ15" s="409" t="str">
        <f t="shared" si="70"/>
        <v> </v>
      </c>
      <c r="CR15" s="409" t="str">
        <f t="shared" si="71"/>
        <v> </v>
      </c>
      <c r="CS15" s="409"/>
      <c r="CT15" s="409">
        <f t="shared" si="53"/>
        <v>0</v>
      </c>
      <c r="CU15" s="409">
        <f t="shared" si="54"/>
        <v>8</v>
      </c>
      <c r="CV15" s="372" t="str">
        <f t="shared" si="54"/>
        <v>23IT008</v>
      </c>
      <c r="CW15" s="432" t="str">
        <f t="shared" si="54"/>
        <v>AKHIL K M</v>
      </c>
      <c r="CX15" s="433" t="str">
        <f t="shared" si="55"/>
        <v>        </v>
      </c>
      <c r="CY15" s="409">
        <f t="shared" si="56"/>
        <v>0</v>
      </c>
      <c r="CZ15" s="7"/>
      <c r="DA15" s="409" t="str">
        <f t="shared" si="57"/>
        <v>#</v>
      </c>
      <c r="DB15" s="409">
        <f t="shared" si="58"/>
        <v>0</v>
      </c>
      <c r="DC15" s="7"/>
      <c r="DD15" s="7"/>
      <c r="DE15" s="7"/>
    </row>
    <row r="16" ht="24.75" customHeight="1" spans="1:109">
      <c r="A16" s="413">
        <v>9</v>
      </c>
      <c r="B16" s="566" t="s">
        <v>618</v>
      </c>
      <c r="C16" s="567" t="s">
        <v>619</v>
      </c>
      <c r="D16" s="442" t="s">
        <v>42</v>
      </c>
      <c r="E16" s="440" t="s">
        <v>54</v>
      </c>
      <c r="F16" s="561">
        <v>192</v>
      </c>
      <c r="G16" s="568" t="s">
        <v>58</v>
      </c>
      <c r="H16" s="569" t="s">
        <v>60</v>
      </c>
      <c r="I16" s="569" t="s">
        <v>60</v>
      </c>
      <c r="J16" s="569" t="s">
        <v>58</v>
      </c>
      <c r="K16" s="569" t="s">
        <v>60</v>
      </c>
      <c r="L16" s="569" t="s">
        <v>58</v>
      </c>
      <c r="M16" s="569" t="s">
        <v>60</v>
      </c>
      <c r="N16" s="570" t="s">
        <v>60</v>
      </c>
      <c r="O16" s="421">
        <f t="shared" si="59"/>
        <v>0</v>
      </c>
      <c r="P16" s="422"/>
      <c r="Q16" s="423">
        <f t="shared" si="5"/>
        <v>23</v>
      </c>
      <c r="R16" s="565">
        <f t="shared" si="6"/>
        <v>9.26086956521739</v>
      </c>
      <c r="S16" s="425"/>
      <c r="T16" s="426"/>
      <c r="U16" s="427"/>
      <c r="V16" s="428" t="s">
        <v>62</v>
      </c>
      <c r="W16" s="429">
        <f t="shared" si="60"/>
        <v>10</v>
      </c>
      <c r="X16" s="429">
        <f t="shared" si="7"/>
        <v>9</v>
      </c>
      <c r="Y16" s="429">
        <f t="shared" si="7"/>
        <v>9</v>
      </c>
      <c r="Z16" s="429">
        <f t="shared" si="7"/>
        <v>10</v>
      </c>
      <c r="AA16" s="429">
        <f t="shared" si="7"/>
        <v>9</v>
      </c>
      <c r="AB16" s="429">
        <f t="shared" si="7"/>
        <v>10</v>
      </c>
      <c r="AC16" s="429">
        <f t="shared" si="7"/>
        <v>9</v>
      </c>
      <c r="AD16" s="429">
        <f t="shared" si="7"/>
        <v>9</v>
      </c>
      <c r="AE16" s="429"/>
      <c r="AF16" s="429"/>
      <c r="AG16" s="430">
        <f t="shared" si="61"/>
        <v>213</v>
      </c>
      <c r="AH16" s="430">
        <f t="shared" si="62"/>
        <v>23</v>
      </c>
      <c r="AI16" s="431">
        <f t="shared" si="8"/>
        <v>9.26086956521739</v>
      </c>
      <c r="AJ16" s="408" t="str">
        <f t="shared" si="63"/>
        <v>P</v>
      </c>
      <c r="AK16" s="408">
        <f t="shared" si="9"/>
        <v>1</v>
      </c>
      <c r="AL16" s="408">
        <f t="shared" si="10"/>
        <v>0</v>
      </c>
      <c r="AM16" s="408">
        <f t="shared" si="11"/>
        <v>0</v>
      </c>
      <c r="AN16" s="408">
        <f t="shared" si="12"/>
        <v>0</v>
      </c>
      <c r="AO16" s="408">
        <f t="shared" si="13"/>
        <v>0</v>
      </c>
      <c r="AP16" s="408">
        <f t="shared" si="14"/>
        <v>0</v>
      </c>
      <c r="AQ16" s="408">
        <f t="shared" si="15"/>
        <v>0</v>
      </c>
      <c r="AR16" s="6"/>
      <c r="AS16" s="408" t="str">
        <f t="shared" si="16"/>
        <v>P</v>
      </c>
      <c r="AT16" s="408">
        <f t="shared" si="17"/>
        <v>0</v>
      </c>
      <c r="AU16" s="408">
        <f t="shared" si="18"/>
        <v>0</v>
      </c>
      <c r="AV16" s="408">
        <f t="shared" si="19"/>
        <v>0</v>
      </c>
      <c r="AW16" s="408">
        <f t="shared" si="20"/>
        <v>0</v>
      </c>
      <c r="AX16" s="408">
        <f t="shared" si="21"/>
        <v>0</v>
      </c>
      <c r="AY16" s="408">
        <f t="shared" si="22"/>
        <v>0</v>
      </c>
      <c r="AZ16" s="409" t="str">
        <f t="shared" si="23"/>
        <v>HF</v>
      </c>
      <c r="BA16" s="409" t="str">
        <f t="shared" si="24"/>
        <v>HFT</v>
      </c>
      <c r="BB16" s="409" t="str">
        <f t="shared" si="25"/>
        <v>#</v>
      </c>
      <c r="BC16" s="409" t="str">
        <f t="shared" si="26"/>
        <v>P</v>
      </c>
      <c r="BD16" s="409" t="str">
        <f t="shared" si="27"/>
        <v>#</v>
      </c>
      <c r="BE16" s="409" t="str">
        <f t="shared" si="28"/>
        <v>#</v>
      </c>
      <c r="BF16" s="409"/>
      <c r="BG16" s="409" t="str">
        <f t="shared" si="29"/>
        <v>#</v>
      </c>
      <c r="BH16" s="409">
        <f t="shared" si="30"/>
        <v>0</v>
      </c>
      <c r="BI16" s="409" t="str">
        <f t="shared" si="31"/>
        <v>#</v>
      </c>
      <c r="BJ16" s="409" t="str">
        <f t="shared" si="32"/>
        <v>#</v>
      </c>
      <c r="BK16" s="409" t="str">
        <f t="shared" si="33"/>
        <v>#</v>
      </c>
      <c r="BL16" s="409">
        <f t="shared" si="34"/>
        <v>0</v>
      </c>
      <c r="BM16" s="7"/>
      <c r="BN16" s="7"/>
      <c r="BO16" s="7"/>
      <c r="BP16" s="409" t="str">
        <f t="shared" si="35"/>
        <v>#</v>
      </c>
      <c r="BQ16" s="409" t="str">
        <f t="shared" si="36"/>
        <v>P</v>
      </c>
      <c r="BR16" s="409" t="str">
        <f t="shared" si="37"/>
        <v>#</v>
      </c>
      <c r="BS16" s="409" t="str">
        <f t="shared" si="38"/>
        <v>#</v>
      </c>
      <c r="BT16" s="409" t="str">
        <f t="shared" si="39"/>
        <v>#</v>
      </c>
      <c r="BU16" s="409" t="str">
        <f t="shared" si="40"/>
        <v>#</v>
      </c>
      <c r="BV16" s="409" t="str">
        <f t="shared" si="41"/>
        <v>#</v>
      </c>
      <c r="BW16" s="409" t="str">
        <f t="shared" si="42"/>
        <v>#</v>
      </c>
      <c r="BX16" s="409"/>
      <c r="BY16" s="409" t="str">
        <f t="shared" si="43"/>
        <v>#</v>
      </c>
      <c r="BZ16" s="409">
        <f t="shared" si="44"/>
        <v>0</v>
      </c>
      <c r="CA16" s="409" t="str">
        <f t="shared" si="45"/>
        <v>#</v>
      </c>
      <c r="CB16" s="409" t="str">
        <f t="shared" si="46"/>
        <v>#</v>
      </c>
      <c r="CC16" s="409" t="str">
        <f t="shared" si="47"/>
        <v>#</v>
      </c>
      <c r="CD16" s="409" t="str">
        <f t="shared" si="48"/>
        <v>#</v>
      </c>
      <c r="CE16" s="409" t="str">
        <f t="shared" si="49"/>
        <v>#</v>
      </c>
      <c r="CF16" s="409" t="str">
        <f t="shared" si="50"/>
        <v>#</v>
      </c>
      <c r="CG16" s="409" t="str">
        <f t="shared" si="51"/>
        <v>#</v>
      </c>
      <c r="CH16" s="409">
        <f t="shared" si="52"/>
        <v>0</v>
      </c>
      <c r="CI16" s="7"/>
      <c r="CJ16" s="7"/>
      <c r="CK16" s="409" t="str">
        <f t="shared" si="64"/>
        <v> </v>
      </c>
      <c r="CL16" s="409" t="str">
        <f t="shared" si="65"/>
        <v> </v>
      </c>
      <c r="CM16" s="409" t="str">
        <f t="shared" si="66"/>
        <v> </v>
      </c>
      <c r="CN16" s="409" t="str">
        <f t="shared" si="67"/>
        <v> </v>
      </c>
      <c r="CO16" s="409" t="str">
        <f t="shared" si="68"/>
        <v> </v>
      </c>
      <c r="CP16" s="409" t="str">
        <f t="shared" si="69"/>
        <v> </v>
      </c>
      <c r="CQ16" s="409" t="str">
        <f t="shared" si="70"/>
        <v> </v>
      </c>
      <c r="CR16" s="409" t="str">
        <f t="shared" si="71"/>
        <v> </v>
      </c>
      <c r="CS16" s="409"/>
      <c r="CT16" s="409">
        <f t="shared" si="53"/>
        <v>0</v>
      </c>
      <c r="CU16" s="409">
        <f t="shared" si="54"/>
        <v>9</v>
      </c>
      <c r="CV16" s="372" t="str">
        <f t="shared" si="54"/>
        <v>23IT009</v>
      </c>
      <c r="CW16" s="432" t="str">
        <f t="shared" si="54"/>
        <v>AKSHAYA C L</v>
      </c>
      <c r="CX16" s="433" t="str">
        <f t="shared" si="55"/>
        <v>        </v>
      </c>
      <c r="CY16" s="409">
        <f t="shared" si="56"/>
        <v>0</v>
      </c>
      <c r="CZ16" s="7"/>
      <c r="DA16" s="409">
        <f t="shared" si="57"/>
        <v>0</v>
      </c>
      <c r="DB16" s="409" t="str">
        <f t="shared" si="58"/>
        <v>#</v>
      </c>
      <c r="DC16" s="7"/>
      <c r="DD16" s="7"/>
      <c r="DE16" s="7"/>
    </row>
    <row r="17" ht="24.75" customHeight="1" spans="1:109">
      <c r="A17" s="413">
        <v>10</v>
      </c>
      <c r="B17" s="566" t="s">
        <v>620</v>
      </c>
      <c r="C17" s="567" t="s">
        <v>621</v>
      </c>
      <c r="D17" s="442" t="s">
        <v>42</v>
      </c>
      <c r="E17" s="440" t="s">
        <v>54</v>
      </c>
      <c r="F17" s="561">
        <v>148.5</v>
      </c>
      <c r="G17" s="568" t="s">
        <v>58</v>
      </c>
      <c r="H17" s="569" t="s">
        <v>59</v>
      </c>
      <c r="I17" s="569" t="s">
        <v>61</v>
      </c>
      <c r="J17" s="569" t="s">
        <v>61</v>
      </c>
      <c r="K17" s="569" t="s">
        <v>59</v>
      </c>
      <c r="L17" s="569" t="s">
        <v>58</v>
      </c>
      <c r="M17" s="569" t="s">
        <v>61</v>
      </c>
      <c r="N17" s="570" t="s">
        <v>59</v>
      </c>
      <c r="O17" s="421">
        <f t="shared" si="59"/>
        <v>0</v>
      </c>
      <c r="P17" s="422"/>
      <c r="Q17" s="423">
        <f t="shared" si="5"/>
        <v>23</v>
      </c>
      <c r="R17" s="565">
        <f t="shared" si="6"/>
        <v>7.73913043478261</v>
      </c>
      <c r="S17" s="425"/>
      <c r="T17" s="426"/>
      <c r="U17" s="427"/>
      <c r="V17" s="428" t="s">
        <v>62</v>
      </c>
      <c r="W17" s="429">
        <f t="shared" si="60"/>
        <v>10</v>
      </c>
      <c r="X17" s="429">
        <f t="shared" si="7"/>
        <v>7</v>
      </c>
      <c r="Y17" s="429">
        <f t="shared" si="7"/>
        <v>8</v>
      </c>
      <c r="Z17" s="429">
        <f t="shared" si="7"/>
        <v>8</v>
      </c>
      <c r="AA17" s="429">
        <f t="shared" si="7"/>
        <v>7</v>
      </c>
      <c r="AB17" s="429">
        <f t="shared" si="7"/>
        <v>10</v>
      </c>
      <c r="AC17" s="429">
        <f t="shared" si="7"/>
        <v>8</v>
      </c>
      <c r="AD17" s="429">
        <f t="shared" si="7"/>
        <v>7</v>
      </c>
      <c r="AE17" s="429"/>
      <c r="AF17" s="429"/>
      <c r="AG17" s="430">
        <f t="shared" si="61"/>
        <v>178</v>
      </c>
      <c r="AH17" s="430">
        <f t="shared" si="62"/>
        <v>23</v>
      </c>
      <c r="AI17" s="431">
        <f t="shared" si="8"/>
        <v>7.73913043478261</v>
      </c>
      <c r="AJ17" s="408" t="str">
        <f t="shared" si="63"/>
        <v>P</v>
      </c>
      <c r="AK17" s="408">
        <f t="shared" si="9"/>
        <v>0</v>
      </c>
      <c r="AL17" s="408">
        <f t="shared" si="10"/>
        <v>0</v>
      </c>
      <c r="AM17" s="408">
        <f t="shared" si="11"/>
        <v>1</v>
      </c>
      <c r="AN17" s="408">
        <f t="shared" si="12"/>
        <v>0</v>
      </c>
      <c r="AO17" s="408">
        <f t="shared" si="13"/>
        <v>0</v>
      </c>
      <c r="AP17" s="408">
        <f t="shared" si="14"/>
        <v>0</v>
      </c>
      <c r="AQ17" s="408">
        <f t="shared" si="15"/>
        <v>0</v>
      </c>
      <c r="AR17" s="6"/>
      <c r="AS17" s="408">
        <f t="shared" si="16"/>
        <v>0</v>
      </c>
      <c r="AT17" s="408">
        <f t="shared" si="17"/>
        <v>0</v>
      </c>
      <c r="AU17" s="408" t="str">
        <f t="shared" si="18"/>
        <v>P</v>
      </c>
      <c r="AV17" s="408">
        <f t="shared" si="19"/>
        <v>0</v>
      </c>
      <c r="AW17" s="408">
        <f t="shared" si="20"/>
        <v>0</v>
      </c>
      <c r="AX17" s="408">
        <f t="shared" si="21"/>
        <v>0</v>
      </c>
      <c r="AY17" s="408">
        <f t="shared" si="22"/>
        <v>0</v>
      </c>
      <c r="AZ17" s="409" t="str">
        <f t="shared" si="23"/>
        <v>HF</v>
      </c>
      <c r="BA17" s="409" t="str">
        <f t="shared" si="24"/>
        <v>HFT</v>
      </c>
      <c r="BB17" s="409" t="str">
        <f t="shared" si="25"/>
        <v>#</v>
      </c>
      <c r="BC17" s="409" t="str">
        <f t="shared" si="26"/>
        <v>P</v>
      </c>
      <c r="BD17" s="409" t="str">
        <f t="shared" si="27"/>
        <v>#</v>
      </c>
      <c r="BE17" s="409" t="str">
        <f t="shared" si="28"/>
        <v>#</v>
      </c>
      <c r="BF17" s="409"/>
      <c r="BG17" s="409" t="str">
        <f t="shared" si="29"/>
        <v>#</v>
      </c>
      <c r="BH17" s="409">
        <f t="shared" si="30"/>
        <v>0</v>
      </c>
      <c r="BI17" s="409" t="str">
        <f t="shared" si="31"/>
        <v>#</v>
      </c>
      <c r="BJ17" s="409" t="str">
        <f t="shared" si="32"/>
        <v>#</v>
      </c>
      <c r="BK17" s="409" t="str">
        <f t="shared" si="33"/>
        <v>#</v>
      </c>
      <c r="BL17" s="409">
        <f t="shared" si="34"/>
        <v>0</v>
      </c>
      <c r="BM17" s="7"/>
      <c r="BN17" s="7"/>
      <c r="BO17" s="7"/>
      <c r="BP17" s="409" t="str">
        <f t="shared" si="35"/>
        <v>#</v>
      </c>
      <c r="BQ17" s="409" t="str">
        <f t="shared" si="36"/>
        <v>P</v>
      </c>
      <c r="BR17" s="409" t="str">
        <f t="shared" si="37"/>
        <v>#</v>
      </c>
      <c r="BS17" s="409" t="str">
        <f t="shared" si="38"/>
        <v>#</v>
      </c>
      <c r="BT17" s="409" t="str">
        <f t="shared" si="39"/>
        <v>#</v>
      </c>
      <c r="BU17" s="409" t="str">
        <f t="shared" si="40"/>
        <v>#</v>
      </c>
      <c r="BV17" s="409" t="str">
        <f t="shared" si="41"/>
        <v>#</v>
      </c>
      <c r="BW17" s="409" t="str">
        <f t="shared" si="42"/>
        <v>#</v>
      </c>
      <c r="BX17" s="409"/>
      <c r="BY17" s="409" t="str">
        <f t="shared" si="43"/>
        <v>#</v>
      </c>
      <c r="BZ17" s="409">
        <f t="shared" si="44"/>
        <v>0</v>
      </c>
      <c r="CA17" s="409" t="str">
        <f t="shared" si="45"/>
        <v>#</v>
      </c>
      <c r="CB17" s="409" t="str">
        <f t="shared" si="46"/>
        <v>#</v>
      </c>
      <c r="CC17" s="409" t="str">
        <f t="shared" si="47"/>
        <v>#</v>
      </c>
      <c r="CD17" s="409" t="str">
        <f t="shared" si="48"/>
        <v>#</v>
      </c>
      <c r="CE17" s="409" t="str">
        <f t="shared" si="49"/>
        <v>#</v>
      </c>
      <c r="CF17" s="409" t="str">
        <f t="shared" si="50"/>
        <v>#</v>
      </c>
      <c r="CG17" s="409" t="str">
        <f t="shared" si="51"/>
        <v>#</v>
      </c>
      <c r="CH17" s="409">
        <f t="shared" si="52"/>
        <v>0</v>
      </c>
      <c r="CI17" s="7"/>
      <c r="CJ17" s="7"/>
      <c r="CK17" s="409" t="str">
        <f t="shared" si="64"/>
        <v> </v>
      </c>
      <c r="CL17" s="409" t="str">
        <f t="shared" si="65"/>
        <v> </v>
      </c>
      <c r="CM17" s="409" t="str">
        <f t="shared" si="66"/>
        <v> </v>
      </c>
      <c r="CN17" s="409" t="str">
        <f t="shared" si="67"/>
        <v> </v>
      </c>
      <c r="CO17" s="409" t="str">
        <f t="shared" si="68"/>
        <v> </v>
      </c>
      <c r="CP17" s="409" t="str">
        <f t="shared" si="69"/>
        <v> </v>
      </c>
      <c r="CQ17" s="409" t="str">
        <f t="shared" si="70"/>
        <v> </v>
      </c>
      <c r="CR17" s="409" t="str">
        <f t="shared" si="71"/>
        <v> </v>
      </c>
      <c r="CS17" s="409"/>
      <c r="CT17" s="409">
        <f t="shared" si="53"/>
        <v>0</v>
      </c>
      <c r="CU17" s="409">
        <f t="shared" si="54"/>
        <v>10</v>
      </c>
      <c r="CV17" s="372" t="str">
        <f t="shared" si="54"/>
        <v>23IT010</v>
      </c>
      <c r="CW17" s="432" t="str">
        <f t="shared" si="54"/>
        <v>AKSHAYA DEVI S</v>
      </c>
      <c r="CX17" s="433" t="str">
        <f t="shared" si="55"/>
        <v>        </v>
      </c>
      <c r="CY17" s="409">
        <f t="shared" si="56"/>
        <v>0</v>
      </c>
      <c r="CZ17" s="7"/>
      <c r="DA17" s="409">
        <f t="shared" si="57"/>
        <v>0</v>
      </c>
      <c r="DB17" s="409" t="str">
        <f t="shared" si="58"/>
        <v>#</v>
      </c>
      <c r="DC17" s="7"/>
      <c r="DD17" s="7"/>
      <c r="DE17" s="7"/>
    </row>
    <row r="18" ht="24.75" customHeight="1" spans="1:109">
      <c r="A18" s="413">
        <v>11</v>
      </c>
      <c r="B18" s="566" t="s">
        <v>622</v>
      </c>
      <c r="C18" s="567" t="s">
        <v>623</v>
      </c>
      <c r="D18" s="442" t="s">
        <v>42</v>
      </c>
      <c r="E18" s="440" t="s">
        <v>54</v>
      </c>
      <c r="F18" s="561">
        <v>192.5</v>
      </c>
      <c r="G18" s="568" t="s">
        <v>58</v>
      </c>
      <c r="H18" s="569" t="s">
        <v>61</v>
      </c>
      <c r="I18" s="569" t="s">
        <v>60</v>
      </c>
      <c r="J18" s="569" t="s">
        <v>61</v>
      </c>
      <c r="K18" s="569" t="s">
        <v>60</v>
      </c>
      <c r="L18" s="569" t="s">
        <v>58</v>
      </c>
      <c r="M18" s="569" t="s">
        <v>61</v>
      </c>
      <c r="N18" s="570" t="s">
        <v>60</v>
      </c>
      <c r="O18" s="421">
        <f t="shared" si="59"/>
        <v>0</v>
      </c>
      <c r="P18" s="422"/>
      <c r="Q18" s="423">
        <f t="shared" si="5"/>
        <v>23</v>
      </c>
      <c r="R18" s="565">
        <f t="shared" si="6"/>
        <v>8.60869565217391</v>
      </c>
      <c r="S18" s="425"/>
      <c r="T18" s="426"/>
      <c r="U18" s="427"/>
      <c r="V18" s="428" t="s">
        <v>62</v>
      </c>
      <c r="W18" s="429">
        <f t="shared" si="60"/>
        <v>10</v>
      </c>
      <c r="X18" s="429">
        <f t="shared" si="7"/>
        <v>8</v>
      </c>
      <c r="Y18" s="429">
        <f t="shared" si="7"/>
        <v>9</v>
      </c>
      <c r="Z18" s="429">
        <f t="shared" si="7"/>
        <v>8</v>
      </c>
      <c r="AA18" s="429">
        <f t="shared" si="7"/>
        <v>9</v>
      </c>
      <c r="AB18" s="429">
        <f t="shared" si="7"/>
        <v>10</v>
      </c>
      <c r="AC18" s="429">
        <f t="shared" si="7"/>
        <v>8</v>
      </c>
      <c r="AD18" s="429">
        <f t="shared" si="7"/>
        <v>9</v>
      </c>
      <c r="AE18" s="429"/>
      <c r="AF18" s="429"/>
      <c r="AG18" s="430">
        <f t="shared" si="61"/>
        <v>198</v>
      </c>
      <c r="AH18" s="430">
        <f t="shared" si="62"/>
        <v>23</v>
      </c>
      <c r="AI18" s="431">
        <f t="shared" si="8"/>
        <v>8.60869565217391</v>
      </c>
      <c r="AJ18" s="408" t="str">
        <f t="shared" si="63"/>
        <v>P</v>
      </c>
      <c r="AK18" s="408">
        <f t="shared" si="9"/>
        <v>1</v>
      </c>
      <c r="AL18" s="408">
        <f t="shared" si="10"/>
        <v>0</v>
      </c>
      <c r="AM18" s="408">
        <f t="shared" si="11"/>
        <v>0</v>
      </c>
      <c r="AN18" s="408">
        <f t="shared" si="12"/>
        <v>0</v>
      </c>
      <c r="AO18" s="408">
        <f t="shared" si="13"/>
        <v>0</v>
      </c>
      <c r="AP18" s="408">
        <f t="shared" si="14"/>
        <v>0</v>
      </c>
      <c r="AQ18" s="408">
        <f t="shared" si="15"/>
        <v>0</v>
      </c>
      <c r="AR18" s="6"/>
      <c r="AS18" s="408" t="str">
        <f t="shared" si="16"/>
        <v>P</v>
      </c>
      <c r="AT18" s="408">
        <f t="shared" si="17"/>
        <v>0</v>
      </c>
      <c r="AU18" s="408">
        <f t="shared" si="18"/>
        <v>0</v>
      </c>
      <c r="AV18" s="408">
        <f t="shared" si="19"/>
        <v>0</v>
      </c>
      <c r="AW18" s="408">
        <f t="shared" si="20"/>
        <v>0</v>
      </c>
      <c r="AX18" s="408">
        <f t="shared" si="21"/>
        <v>0</v>
      </c>
      <c r="AY18" s="408">
        <f t="shared" si="22"/>
        <v>0</v>
      </c>
      <c r="AZ18" s="409" t="str">
        <f t="shared" si="23"/>
        <v>HF</v>
      </c>
      <c r="BA18" s="409" t="str">
        <f t="shared" si="24"/>
        <v>HFT</v>
      </c>
      <c r="BB18" s="409" t="str">
        <f t="shared" si="25"/>
        <v>#</v>
      </c>
      <c r="BC18" s="409" t="str">
        <f t="shared" si="26"/>
        <v>P</v>
      </c>
      <c r="BD18" s="409" t="str">
        <f t="shared" si="27"/>
        <v>#</v>
      </c>
      <c r="BE18" s="409" t="str">
        <f t="shared" si="28"/>
        <v>#</v>
      </c>
      <c r="BF18" s="409"/>
      <c r="BG18" s="409" t="str">
        <f t="shared" si="29"/>
        <v>#</v>
      </c>
      <c r="BH18" s="409">
        <f t="shared" si="30"/>
        <v>0</v>
      </c>
      <c r="BI18" s="409" t="str">
        <f t="shared" si="31"/>
        <v>#</v>
      </c>
      <c r="BJ18" s="409" t="str">
        <f t="shared" si="32"/>
        <v>#</v>
      </c>
      <c r="BK18" s="409" t="str">
        <f t="shared" si="33"/>
        <v>#</v>
      </c>
      <c r="BL18" s="409">
        <f t="shared" si="34"/>
        <v>0</v>
      </c>
      <c r="BM18" s="7"/>
      <c r="BN18" s="7"/>
      <c r="BO18" s="7"/>
      <c r="BP18" s="409" t="str">
        <f t="shared" si="35"/>
        <v>#</v>
      </c>
      <c r="BQ18" s="409" t="str">
        <f t="shared" si="36"/>
        <v>P</v>
      </c>
      <c r="BR18" s="409" t="str">
        <f t="shared" si="37"/>
        <v>#</v>
      </c>
      <c r="BS18" s="409" t="str">
        <f t="shared" si="38"/>
        <v>#</v>
      </c>
      <c r="BT18" s="409" t="str">
        <f t="shared" si="39"/>
        <v>#</v>
      </c>
      <c r="BU18" s="409" t="str">
        <f t="shared" si="40"/>
        <v>#</v>
      </c>
      <c r="BV18" s="409" t="str">
        <f t="shared" si="41"/>
        <v>#</v>
      </c>
      <c r="BW18" s="409" t="str">
        <f t="shared" si="42"/>
        <v>#</v>
      </c>
      <c r="BX18" s="409"/>
      <c r="BY18" s="409" t="str">
        <f t="shared" si="43"/>
        <v>#</v>
      </c>
      <c r="BZ18" s="409">
        <f t="shared" si="44"/>
        <v>0</v>
      </c>
      <c r="CA18" s="409" t="str">
        <f t="shared" si="45"/>
        <v>#</v>
      </c>
      <c r="CB18" s="409" t="str">
        <f t="shared" si="46"/>
        <v>#</v>
      </c>
      <c r="CC18" s="409" t="str">
        <f t="shared" si="47"/>
        <v>#</v>
      </c>
      <c r="CD18" s="409" t="str">
        <f t="shared" si="48"/>
        <v>#</v>
      </c>
      <c r="CE18" s="409" t="str">
        <f t="shared" si="49"/>
        <v>#</v>
      </c>
      <c r="CF18" s="409" t="str">
        <f t="shared" si="50"/>
        <v>#</v>
      </c>
      <c r="CG18" s="409" t="str">
        <f t="shared" si="51"/>
        <v>#</v>
      </c>
      <c r="CH18" s="409">
        <f t="shared" si="52"/>
        <v>0</v>
      </c>
      <c r="CI18" s="7"/>
      <c r="CJ18" s="7"/>
      <c r="CK18" s="409" t="str">
        <f t="shared" si="64"/>
        <v> </v>
      </c>
      <c r="CL18" s="409" t="str">
        <f t="shared" si="65"/>
        <v> </v>
      </c>
      <c r="CM18" s="409" t="str">
        <f t="shared" si="66"/>
        <v> </v>
      </c>
      <c r="CN18" s="409" t="str">
        <f t="shared" si="67"/>
        <v> </v>
      </c>
      <c r="CO18" s="409" t="str">
        <f t="shared" si="68"/>
        <v> </v>
      </c>
      <c r="CP18" s="409" t="str">
        <f t="shared" si="69"/>
        <v> </v>
      </c>
      <c r="CQ18" s="409" t="str">
        <f t="shared" si="70"/>
        <v> </v>
      </c>
      <c r="CR18" s="409" t="str">
        <f t="shared" si="71"/>
        <v> </v>
      </c>
      <c r="CS18" s="409"/>
      <c r="CT18" s="409">
        <f t="shared" si="53"/>
        <v>0</v>
      </c>
      <c r="CU18" s="409">
        <f t="shared" si="54"/>
        <v>11</v>
      </c>
      <c r="CV18" s="372" t="str">
        <f t="shared" si="54"/>
        <v>23IT011</v>
      </c>
      <c r="CW18" s="432" t="str">
        <f t="shared" si="54"/>
        <v>AKSHAYYA R U</v>
      </c>
      <c r="CX18" s="433" t="str">
        <f t="shared" si="55"/>
        <v>        </v>
      </c>
      <c r="CY18" s="409">
        <f t="shared" si="56"/>
        <v>0</v>
      </c>
      <c r="CZ18" s="7"/>
      <c r="DA18" s="409">
        <f t="shared" si="57"/>
        <v>0</v>
      </c>
      <c r="DB18" s="409" t="str">
        <f t="shared" si="58"/>
        <v>#</v>
      </c>
      <c r="DC18" s="7"/>
      <c r="DD18" s="7"/>
      <c r="DE18" s="7"/>
    </row>
    <row r="19" ht="24.75" customHeight="1" spans="1:109">
      <c r="A19" s="413">
        <v>12</v>
      </c>
      <c r="B19" s="566" t="s">
        <v>624</v>
      </c>
      <c r="C19" s="567" t="s">
        <v>625</v>
      </c>
      <c r="D19" s="442" t="s">
        <v>42</v>
      </c>
      <c r="E19" s="438" t="s">
        <v>55</v>
      </c>
      <c r="F19" s="561">
        <v>139</v>
      </c>
      <c r="G19" s="568" t="s">
        <v>58</v>
      </c>
      <c r="H19" s="569" t="s">
        <v>59</v>
      </c>
      <c r="I19" s="569" t="s">
        <v>61</v>
      </c>
      <c r="J19" s="569" t="s">
        <v>59</v>
      </c>
      <c r="K19" s="569" t="s">
        <v>59</v>
      </c>
      <c r="L19" s="569" t="s">
        <v>58</v>
      </c>
      <c r="M19" s="569" t="s">
        <v>59</v>
      </c>
      <c r="N19" s="570" t="s">
        <v>61</v>
      </c>
      <c r="O19" s="421">
        <f t="shared" si="59"/>
        <v>0</v>
      </c>
      <c r="P19" s="422"/>
      <c r="Q19" s="423">
        <f t="shared" si="5"/>
        <v>23</v>
      </c>
      <c r="R19" s="565">
        <f t="shared" si="6"/>
        <v>7.56521739130435</v>
      </c>
      <c r="S19" s="425"/>
      <c r="T19" s="426"/>
      <c r="U19" s="427"/>
      <c r="V19" s="428" t="s">
        <v>62</v>
      </c>
      <c r="W19" s="429">
        <f t="shared" si="60"/>
        <v>10</v>
      </c>
      <c r="X19" s="429">
        <f t="shared" si="7"/>
        <v>7</v>
      </c>
      <c r="Y19" s="429">
        <f t="shared" si="7"/>
        <v>8</v>
      </c>
      <c r="Z19" s="429">
        <f t="shared" si="7"/>
        <v>7</v>
      </c>
      <c r="AA19" s="429">
        <f t="shared" si="7"/>
        <v>7</v>
      </c>
      <c r="AB19" s="429">
        <f t="shared" si="7"/>
        <v>10</v>
      </c>
      <c r="AC19" s="429">
        <f t="shared" si="7"/>
        <v>7</v>
      </c>
      <c r="AD19" s="429">
        <f t="shared" si="7"/>
        <v>8</v>
      </c>
      <c r="AE19" s="429"/>
      <c r="AF19" s="429"/>
      <c r="AG19" s="430">
        <f t="shared" si="61"/>
        <v>174</v>
      </c>
      <c r="AH19" s="430">
        <f t="shared" si="62"/>
        <v>23</v>
      </c>
      <c r="AI19" s="431">
        <f t="shared" si="8"/>
        <v>7.56521739130435</v>
      </c>
      <c r="AJ19" s="408" t="str">
        <f t="shared" si="63"/>
        <v>P</v>
      </c>
      <c r="AK19" s="408">
        <f t="shared" si="9"/>
        <v>0</v>
      </c>
      <c r="AL19" s="408">
        <f t="shared" si="10"/>
        <v>0</v>
      </c>
      <c r="AM19" s="408">
        <f t="shared" si="11"/>
        <v>0</v>
      </c>
      <c r="AN19" s="408">
        <f t="shared" si="12"/>
        <v>1</v>
      </c>
      <c r="AO19" s="408">
        <f t="shared" si="13"/>
        <v>0</v>
      </c>
      <c r="AP19" s="408">
        <f t="shared" si="14"/>
        <v>0</v>
      </c>
      <c r="AQ19" s="408">
        <f t="shared" si="15"/>
        <v>0</v>
      </c>
      <c r="AR19" s="6"/>
      <c r="AS19" s="408">
        <f t="shared" si="16"/>
        <v>0</v>
      </c>
      <c r="AT19" s="408">
        <f t="shared" si="17"/>
        <v>0</v>
      </c>
      <c r="AU19" s="408">
        <f t="shared" si="18"/>
        <v>0</v>
      </c>
      <c r="AV19" s="408" t="str">
        <f t="shared" si="19"/>
        <v>P</v>
      </c>
      <c r="AW19" s="408">
        <f t="shared" si="20"/>
        <v>0</v>
      </c>
      <c r="AX19" s="408">
        <f t="shared" si="21"/>
        <v>0</v>
      </c>
      <c r="AY19" s="408">
        <f t="shared" si="22"/>
        <v>0</v>
      </c>
      <c r="AZ19" s="409" t="str">
        <f t="shared" si="23"/>
        <v>DF</v>
      </c>
      <c r="BA19" s="409" t="str">
        <f t="shared" si="24"/>
        <v>DFT</v>
      </c>
      <c r="BB19" s="409" t="str">
        <f t="shared" si="25"/>
        <v>#</v>
      </c>
      <c r="BC19" s="409" t="str">
        <f t="shared" si="26"/>
        <v>#</v>
      </c>
      <c r="BD19" s="409" t="str">
        <f t="shared" si="27"/>
        <v>#</v>
      </c>
      <c r="BE19" s="409" t="str">
        <f t="shared" si="28"/>
        <v>P</v>
      </c>
      <c r="BF19" s="409"/>
      <c r="BG19" s="409" t="str">
        <f t="shared" si="29"/>
        <v>#</v>
      </c>
      <c r="BH19" s="409" t="str">
        <f t="shared" si="30"/>
        <v>#</v>
      </c>
      <c r="BI19" s="409" t="str">
        <f t="shared" si="31"/>
        <v>#</v>
      </c>
      <c r="BJ19" s="409">
        <f t="shared" si="32"/>
        <v>0</v>
      </c>
      <c r="BK19" s="409" t="str">
        <f t="shared" si="33"/>
        <v>#</v>
      </c>
      <c r="BL19" s="409">
        <f t="shared" si="34"/>
        <v>0</v>
      </c>
      <c r="BM19" s="7"/>
      <c r="BN19" s="7"/>
      <c r="BO19" s="7"/>
      <c r="BP19" s="409" t="str">
        <f t="shared" si="35"/>
        <v>#</v>
      </c>
      <c r="BQ19" s="409" t="str">
        <f t="shared" si="36"/>
        <v>#</v>
      </c>
      <c r="BR19" s="409" t="str">
        <f t="shared" si="37"/>
        <v>#</v>
      </c>
      <c r="BS19" s="409" t="str">
        <f t="shared" si="38"/>
        <v>P</v>
      </c>
      <c r="BT19" s="409" t="str">
        <f t="shared" si="39"/>
        <v>#</v>
      </c>
      <c r="BU19" s="409" t="str">
        <f t="shared" si="40"/>
        <v>#</v>
      </c>
      <c r="BV19" s="409" t="str">
        <f t="shared" si="41"/>
        <v>#</v>
      </c>
      <c r="BW19" s="409" t="str">
        <f t="shared" si="42"/>
        <v>#</v>
      </c>
      <c r="BX19" s="409"/>
      <c r="BY19" s="409" t="str">
        <f t="shared" si="43"/>
        <v>#</v>
      </c>
      <c r="BZ19" s="409" t="str">
        <f t="shared" si="44"/>
        <v>#</v>
      </c>
      <c r="CA19" s="409" t="str">
        <f t="shared" si="45"/>
        <v>#</v>
      </c>
      <c r="CB19" s="409">
        <f t="shared" si="46"/>
        <v>0</v>
      </c>
      <c r="CC19" s="409" t="str">
        <f t="shared" si="47"/>
        <v>#</v>
      </c>
      <c r="CD19" s="409" t="str">
        <f t="shared" si="48"/>
        <v>#</v>
      </c>
      <c r="CE19" s="409" t="str">
        <f t="shared" si="49"/>
        <v>#</v>
      </c>
      <c r="CF19" s="409" t="str">
        <f t="shared" si="50"/>
        <v>#</v>
      </c>
      <c r="CG19" s="409" t="str">
        <f t="shared" si="51"/>
        <v>#</v>
      </c>
      <c r="CH19" s="409">
        <f t="shared" si="52"/>
        <v>0</v>
      </c>
      <c r="CI19" s="7"/>
      <c r="CJ19" s="7"/>
      <c r="CK19" s="409" t="str">
        <f t="shared" si="64"/>
        <v> </v>
      </c>
      <c r="CL19" s="409" t="str">
        <f t="shared" si="65"/>
        <v> </v>
      </c>
      <c r="CM19" s="409" t="str">
        <f t="shared" si="66"/>
        <v> </v>
      </c>
      <c r="CN19" s="409" t="str">
        <f t="shared" si="67"/>
        <v> </v>
      </c>
      <c r="CO19" s="409" t="str">
        <f t="shared" si="68"/>
        <v> </v>
      </c>
      <c r="CP19" s="409" t="str">
        <f t="shared" si="69"/>
        <v> </v>
      </c>
      <c r="CQ19" s="409" t="str">
        <f t="shared" si="70"/>
        <v> </v>
      </c>
      <c r="CR19" s="409" t="str">
        <f t="shared" si="71"/>
        <v> </v>
      </c>
      <c r="CS19" s="409"/>
      <c r="CT19" s="409">
        <f t="shared" si="53"/>
        <v>0</v>
      </c>
      <c r="CU19" s="409">
        <f t="shared" si="54"/>
        <v>12</v>
      </c>
      <c r="CV19" s="372" t="str">
        <f t="shared" si="54"/>
        <v>23IT012</v>
      </c>
      <c r="CW19" s="432" t="str">
        <f t="shared" si="54"/>
        <v>AKSHITHA N</v>
      </c>
      <c r="CX19" s="433" t="str">
        <f t="shared" si="55"/>
        <v>        </v>
      </c>
      <c r="CY19" s="409">
        <f t="shared" si="56"/>
        <v>0</v>
      </c>
      <c r="CZ19" s="7"/>
      <c r="DA19" s="409" t="str">
        <f t="shared" si="57"/>
        <v>#</v>
      </c>
      <c r="DB19" s="409">
        <f t="shared" si="58"/>
        <v>0</v>
      </c>
      <c r="DC19" s="7"/>
      <c r="DD19" s="7"/>
      <c r="DE19" s="7"/>
    </row>
    <row r="20" ht="24.75" customHeight="1" spans="1:109">
      <c r="A20" s="413">
        <v>13</v>
      </c>
      <c r="B20" s="566" t="s">
        <v>626</v>
      </c>
      <c r="C20" s="567" t="s">
        <v>627</v>
      </c>
      <c r="D20" s="442" t="s">
        <v>41</v>
      </c>
      <c r="E20" s="438" t="s">
        <v>55</v>
      </c>
      <c r="F20" s="561">
        <v>164</v>
      </c>
      <c r="G20" s="568" t="s">
        <v>58</v>
      </c>
      <c r="H20" s="569" t="s">
        <v>61</v>
      </c>
      <c r="I20" s="569" t="s">
        <v>61</v>
      </c>
      <c r="J20" s="569" t="s">
        <v>61</v>
      </c>
      <c r="K20" s="569" t="s">
        <v>61</v>
      </c>
      <c r="L20" s="569" t="s">
        <v>58</v>
      </c>
      <c r="M20" s="569" t="s">
        <v>61</v>
      </c>
      <c r="N20" s="570" t="s">
        <v>61</v>
      </c>
      <c r="O20" s="421">
        <f t="shared" si="59"/>
        <v>0</v>
      </c>
      <c r="P20" s="422"/>
      <c r="Q20" s="423">
        <f t="shared" si="5"/>
        <v>23</v>
      </c>
      <c r="R20" s="565">
        <f t="shared" si="6"/>
        <v>8.17391304347826</v>
      </c>
      <c r="S20" s="425"/>
      <c r="T20" s="426"/>
      <c r="U20" s="427"/>
      <c r="V20" s="428" t="s">
        <v>62</v>
      </c>
      <c r="W20" s="429">
        <f t="shared" si="60"/>
        <v>10</v>
      </c>
      <c r="X20" s="429">
        <f t="shared" si="7"/>
        <v>8</v>
      </c>
      <c r="Y20" s="429">
        <f t="shared" si="7"/>
        <v>8</v>
      </c>
      <c r="Z20" s="429">
        <f t="shared" si="7"/>
        <v>8</v>
      </c>
      <c r="AA20" s="429">
        <f t="shared" si="7"/>
        <v>8</v>
      </c>
      <c r="AB20" s="429">
        <f t="shared" si="7"/>
        <v>10</v>
      </c>
      <c r="AC20" s="429">
        <f t="shared" si="7"/>
        <v>8</v>
      </c>
      <c r="AD20" s="429">
        <f t="shared" si="7"/>
        <v>8</v>
      </c>
      <c r="AE20" s="429"/>
      <c r="AF20" s="429"/>
      <c r="AG20" s="430">
        <f t="shared" si="61"/>
        <v>188</v>
      </c>
      <c r="AH20" s="430">
        <f t="shared" si="62"/>
        <v>23</v>
      </c>
      <c r="AI20" s="431">
        <f t="shared" si="8"/>
        <v>8.17391304347826</v>
      </c>
      <c r="AJ20" s="408" t="str">
        <f t="shared" si="63"/>
        <v>P</v>
      </c>
      <c r="AK20" s="408">
        <f t="shared" si="9"/>
        <v>0</v>
      </c>
      <c r="AL20" s="408">
        <f t="shared" si="10"/>
        <v>1</v>
      </c>
      <c r="AM20" s="408">
        <f t="shared" si="11"/>
        <v>0</v>
      </c>
      <c r="AN20" s="408">
        <f t="shared" si="12"/>
        <v>0</v>
      </c>
      <c r="AO20" s="408">
        <f t="shared" si="13"/>
        <v>0</v>
      </c>
      <c r="AP20" s="408">
        <f t="shared" si="14"/>
        <v>0</v>
      </c>
      <c r="AQ20" s="408">
        <f t="shared" si="15"/>
        <v>0</v>
      </c>
      <c r="AR20" s="6"/>
      <c r="AS20" s="408">
        <f t="shared" si="16"/>
        <v>0</v>
      </c>
      <c r="AT20" s="408" t="str">
        <f t="shared" si="17"/>
        <v>P</v>
      </c>
      <c r="AU20" s="408">
        <f t="shared" si="18"/>
        <v>0</v>
      </c>
      <c r="AV20" s="408">
        <f t="shared" si="19"/>
        <v>0</v>
      </c>
      <c r="AW20" s="408">
        <f t="shared" si="20"/>
        <v>0</v>
      </c>
      <c r="AX20" s="408">
        <f t="shared" si="21"/>
        <v>0</v>
      </c>
      <c r="AY20" s="408">
        <f t="shared" si="22"/>
        <v>0</v>
      </c>
      <c r="AZ20" s="409" t="str">
        <f t="shared" si="23"/>
        <v>DM</v>
      </c>
      <c r="BA20" s="409" t="str">
        <f t="shared" si="24"/>
        <v>DMT</v>
      </c>
      <c r="BB20" s="409" t="str">
        <f t="shared" si="25"/>
        <v>#</v>
      </c>
      <c r="BC20" s="409" t="str">
        <f t="shared" si="26"/>
        <v>#</v>
      </c>
      <c r="BD20" s="409" t="str">
        <f t="shared" si="27"/>
        <v>P</v>
      </c>
      <c r="BE20" s="409" t="str">
        <f t="shared" si="28"/>
        <v>#</v>
      </c>
      <c r="BF20" s="409"/>
      <c r="BG20" s="409" t="str">
        <f t="shared" si="29"/>
        <v>#</v>
      </c>
      <c r="BH20" s="409" t="str">
        <f t="shared" si="30"/>
        <v>#</v>
      </c>
      <c r="BI20" s="409">
        <f t="shared" si="31"/>
        <v>0</v>
      </c>
      <c r="BJ20" s="409" t="str">
        <f t="shared" si="32"/>
        <v>#</v>
      </c>
      <c r="BK20" s="409">
        <f t="shared" si="33"/>
        <v>0</v>
      </c>
      <c r="BL20" s="409" t="str">
        <f t="shared" si="34"/>
        <v>#</v>
      </c>
      <c r="BM20" s="7"/>
      <c r="BN20" s="7"/>
      <c r="BO20" s="7"/>
      <c r="BP20" s="409" t="str">
        <f t="shared" si="35"/>
        <v>#</v>
      </c>
      <c r="BQ20" s="409" t="str">
        <f t="shared" si="36"/>
        <v>#</v>
      </c>
      <c r="BR20" s="409" t="str">
        <f t="shared" si="37"/>
        <v>P</v>
      </c>
      <c r="BS20" s="409" t="str">
        <f t="shared" si="38"/>
        <v>#</v>
      </c>
      <c r="BT20" s="409" t="str">
        <f t="shared" si="39"/>
        <v>#</v>
      </c>
      <c r="BU20" s="409" t="str">
        <f t="shared" si="40"/>
        <v>#</v>
      </c>
      <c r="BV20" s="409" t="str">
        <f t="shared" si="41"/>
        <v>#</v>
      </c>
      <c r="BW20" s="409" t="str">
        <f t="shared" si="42"/>
        <v>#</v>
      </c>
      <c r="BX20" s="409"/>
      <c r="BY20" s="409" t="str">
        <f t="shared" si="43"/>
        <v>#</v>
      </c>
      <c r="BZ20" s="409" t="str">
        <f t="shared" si="44"/>
        <v>#</v>
      </c>
      <c r="CA20" s="409">
        <f t="shared" si="45"/>
        <v>0</v>
      </c>
      <c r="CB20" s="409" t="str">
        <f t="shared" si="46"/>
        <v>#</v>
      </c>
      <c r="CC20" s="409" t="str">
        <f t="shared" si="47"/>
        <v>#</v>
      </c>
      <c r="CD20" s="409" t="str">
        <f t="shared" si="48"/>
        <v>#</v>
      </c>
      <c r="CE20" s="409" t="str">
        <f t="shared" si="49"/>
        <v>#</v>
      </c>
      <c r="CF20" s="409" t="str">
        <f t="shared" si="50"/>
        <v>#</v>
      </c>
      <c r="CG20" s="409">
        <f t="shared" si="51"/>
        <v>0</v>
      </c>
      <c r="CH20" s="409" t="str">
        <f t="shared" si="52"/>
        <v>#</v>
      </c>
      <c r="CI20" s="7"/>
      <c r="CJ20" s="7"/>
      <c r="CK20" s="409" t="str">
        <f t="shared" si="64"/>
        <v> </v>
      </c>
      <c r="CL20" s="409" t="str">
        <f t="shared" si="65"/>
        <v> </v>
      </c>
      <c r="CM20" s="409" t="str">
        <f t="shared" si="66"/>
        <v> </v>
      </c>
      <c r="CN20" s="409" t="str">
        <f t="shared" si="67"/>
        <v> </v>
      </c>
      <c r="CO20" s="409" t="str">
        <f t="shared" si="68"/>
        <v> </v>
      </c>
      <c r="CP20" s="409" t="str">
        <f t="shared" si="69"/>
        <v> </v>
      </c>
      <c r="CQ20" s="409" t="str">
        <f t="shared" si="70"/>
        <v> </v>
      </c>
      <c r="CR20" s="409" t="str">
        <f t="shared" si="71"/>
        <v> </v>
      </c>
      <c r="CS20" s="409"/>
      <c r="CT20" s="409">
        <f t="shared" si="53"/>
        <v>0</v>
      </c>
      <c r="CU20" s="409">
        <f t="shared" si="54"/>
        <v>13</v>
      </c>
      <c r="CV20" s="372" t="str">
        <f t="shared" si="54"/>
        <v>23IT013</v>
      </c>
      <c r="CW20" s="432" t="str">
        <f t="shared" si="54"/>
        <v>ALAN SAMUVEL A</v>
      </c>
      <c r="CX20" s="433" t="str">
        <f t="shared" si="55"/>
        <v>        </v>
      </c>
      <c r="CY20" s="409">
        <f t="shared" si="56"/>
        <v>0</v>
      </c>
      <c r="CZ20" s="7"/>
      <c r="DA20" s="409" t="str">
        <f t="shared" si="57"/>
        <v>#</v>
      </c>
      <c r="DB20" s="409">
        <f t="shared" si="58"/>
        <v>0</v>
      </c>
      <c r="DC20" s="7"/>
      <c r="DD20" s="7"/>
      <c r="DE20" s="7"/>
    </row>
    <row r="21" ht="24.75" customHeight="1" spans="1:109">
      <c r="A21" s="413">
        <v>14</v>
      </c>
      <c r="B21" s="566" t="s">
        <v>628</v>
      </c>
      <c r="C21" s="567" t="s">
        <v>629</v>
      </c>
      <c r="D21" s="442" t="s">
        <v>42</v>
      </c>
      <c r="E21" s="440" t="s">
        <v>54</v>
      </c>
      <c r="F21" s="561">
        <v>136.5</v>
      </c>
      <c r="G21" s="568" t="s">
        <v>58</v>
      </c>
      <c r="H21" s="569" t="s">
        <v>61</v>
      </c>
      <c r="I21" s="569" t="s">
        <v>61</v>
      </c>
      <c r="J21" s="569" t="s">
        <v>60</v>
      </c>
      <c r="K21" s="569" t="s">
        <v>60</v>
      </c>
      <c r="L21" s="569" t="s">
        <v>58</v>
      </c>
      <c r="M21" s="569" t="s">
        <v>60</v>
      </c>
      <c r="N21" s="570" t="s">
        <v>61</v>
      </c>
      <c r="O21" s="421">
        <f t="shared" si="59"/>
        <v>0</v>
      </c>
      <c r="P21" s="422"/>
      <c r="Q21" s="423">
        <f t="shared" si="5"/>
        <v>23</v>
      </c>
      <c r="R21" s="565">
        <f t="shared" si="6"/>
        <v>8.60869565217391</v>
      </c>
      <c r="S21" s="425"/>
      <c r="T21" s="426"/>
      <c r="U21" s="427"/>
      <c r="V21" s="428" t="s">
        <v>62</v>
      </c>
      <c r="W21" s="429">
        <f t="shared" si="60"/>
        <v>10</v>
      </c>
      <c r="X21" s="429">
        <f t="shared" si="7"/>
        <v>8</v>
      </c>
      <c r="Y21" s="429">
        <f t="shared" si="7"/>
        <v>8</v>
      </c>
      <c r="Z21" s="429">
        <f t="shared" si="7"/>
        <v>9</v>
      </c>
      <c r="AA21" s="429">
        <f t="shared" si="7"/>
        <v>9</v>
      </c>
      <c r="AB21" s="429">
        <f t="shared" si="7"/>
        <v>10</v>
      </c>
      <c r="AC21" s="429">
        <f t="shared" si="7"/>
        <v>9</v>
      </c>
      <c r="AD21" s="429">
        <f t="shared" si="7"/>
        <v>8</v>
      </c>
      <c r="AE21" s="429"/>
      <c r="AF21" s="429"/>
      <c r="AG21" s="430">
        <f t="shared" si="61"/>
        <v>198</v>
      </c>
      <c r="AH21" s="430">
        <f t="shared" si="62"/>
        <v>23</v>
      </c>
      <c r="AI21" s="431">
        <f t="shared" si="8"/>
        <v>8.60869565217391</v>
      </c>
      <c r="AJ21" s="408" t="str">
        <f t="shared" si="63"/>
        <v>P</v>
      </c>
      <c r="AK21" s="408">
        <f t="shared" si="9"/>
        <v>0</v>
      </c>
      <c r="AL21" s="408">
        <f t="shared" si="10"/>
        <v>0</v>
      </c>
      <c r="AM21" s="408">
        <f t="shared" si="11"/>
        <v>0</v>
      </c>
      <c r="AN21" s="408">
        <f t="shared" si="12"/>
        <v>1</v>
      </c>
      <c r="AO21" s="408">
        <f t="shared" si="13"/>
        <v>0</v>
      </c>
      <c r="AP21" s="408">
        <f t="shared" si="14"/>
        <v>0</v>
      </c>
      <c r="AQ21" s="408">
        <f t="shared" si="15"/>
        <v>0</v>
      </c>
      <c r="AR21" s="6"/>
      <c r="AS21" s="408">
        <f t="shared" si="16"/>
        <v>0</v>
      </c>
      <c r="AT21" s="408">
        <f t="shared" si="17"/>
        <v>0</v>
      </c>
      <c r="AU21" s="408">
        <f t="shared" si="18"/>
        <v>0</v>
      </c>
      <c r="AV21" s="408" t="str">
        <f t="shared" si="19"/>
        <v>P</v>
      </c>
      <c r="AW21" s="408">
        <f t="shared" si="20"/>
        <v>0</v>
      </c>
      <c r="AX21" s="408">
        <f t="shared" si="21"/>
        <v>0</v>
      </c>
      <c r="AY21" s="408">
        <f t="shared" si="22"/>
        <v>0</v>
      </c>
      <c r="AZ21" s="409" t="str">
        <f t="shared" si="23"/>
        <v>HF</v>
      </c>
      <c r="BA21" s="409" t="str">
        <f t="shared" si="24"/>
        <v>HFT</v>
      </c>
      <c r="BB21" s="409" t="str">
        <f t="shared" si="25"/>
        <v>#</v>
      </c>
      <c r="BC21" s="409" t="str">
        <f t="shared" si="26"/>
        <v>P</v>
      </c>
      <c r="BD21" s="409" t="str">
        <f t="shared" si="27"/>
        <v>#</v>
      </c>
      <c r="BE21" s="409" t="str">
        <f t="shared" si="28"/>
        <v>#</v>
      </c>
      <c r="BF21" s="409"/>
      <c r="BG21" s="409" t="str">
        <f t="shared" si="29"/>
        <v>#</v>
      </c>
      <c r="BH21" s="409">
        <f t="shared" si="30"/>
        <v>0</v>
      </c>
      <c r="BI21" s="409" t="str">
        <f t="shared" si="31"/>
        <v>#</v>
      </c>
      <c r="BJ21" s="409" t="str">
        <f t="shared" si="32"/>
        <v>#</v>
      </c>
      <c r="BK21" s="409" t="str">
        <f t="shared" si="33"/>
        <v>#</v>
      </c>
      <c r="BL21" s="409">
        <f t="shared" si="34"/>
        <v>0</v>
      </c>
      <c r="BM21" s="7"/>
      <c r="BN21" s="7"/>
      <c r="BO21" s="7"/>
      <c r="BP21" s="409" t="str">
        <f t="shared" si="35"/>
        <v>#</v>
      </c>
      <c r="BQ21" s="409" t="str">
        <f t="shared" si="36"/>
        <v>P</v>
      </c>
      <c r="BR21" s="409" t="str">
        <f t="shared" si="37"/>
        <v>#</v>
      </c>
      <c r="BS21" s="409" t="str">
        <f t="shared" si="38"/>
        <v>#</v>
      </c>
      <c r="BT21" s="409" t="str">
        <f t="shared" si="39"/>
        <v>#</v>
      </c>
      <c r="BU21" s="409" t="str">
        <f t="shared" si="40"/>
        <v>#</v>
      </c>
      <c r="BV21" s="409" t="str">
        <f t="shared" si="41"/>
        <v>#</v>
      </c>
      <c r="BW21" s="409" t="str">
        <f t="shared" si="42"/>
        <v>#</v>
      </c>
      <c r="BX21" s="409"/>
      <c r="BY21" s="409" t="str">
        <f t="shared" si="43"/>
        <v>#</v>
      </c>
      <c r="BZ21" s="409">
        <f t="shared" si="44"/>
        <v>0</v>
      </c>
      <c r="CA21" s="409" t="str">
        <f t="shared" si="45"/>
        <v>#</v>
      </c>
      <c r="CB21" s="409" t="str">
        <f t="shared" si="46"/>
        <v>#</v>
      </c>
      <c r="CC21" s="409" t="str">
        <f t="shared" si="47"/>
        <v>#</v>
      </c>
      <c r="CD21" s="409" t="str">
        <f t="shared" si="48"/>
        <v>#</v>
      </c>
      <c r="CE21" s="409" t="str">
        <f t="shared" si="49"/>
        <v>#</v>
      </c>
      <c r="CF21" s="409" t="str">
        <f t="shared" si="50"/>
        <v>#</v>
      </c>
      <c r="CG21" s="409" t="str">
        <f t="shared" si="51"/>
        <v>#</v>
      </c>
      <c r="CH21" s="409">
        <f t="shared" si="52"/>
        <v>0</v>
      </c>
      <c r="CI21" s="7"/>
      <c r="CJ21" s="7"/>
      <c r="CK21" s="409" t="str">
        <f t="shared" si="64"/>
        <v> </v>
      </c>
      <c r="CL21" s="409" t="str">
        <f t="shared" si="65"/>
        <v> </v>
      </c>
      <c r="CM21" s="409" t="str">
        <f t="shared" si="66"/>
        <v> </v>
      </c>
      <c r="CN21" s="409" t="str">
        <f t="shared" si="67"/>
        <v> </v>
      </c>
      <c r="CO21" s="409" t="str">
        <f t="shared" si="68"/>
        <v> </v>
      </c>
      <c r="CP21" s="409" t="str">
        <f t="shared" si="69"/>
        <v> </v>
      </c>
      <c r="CQ21" s="409" t="str">
        <f t="shared" si="70"/>
        <v> </v>
      </c>
      <c r="CR21" s="409" t="str">
        <f t="shared" si="71"/>
        <v> </v>
      </c>
      <c r="CS21" s="409"/>
      <c r="CT21" s="409">
        <f t="shared" si="53"/>
        <v>0</v>
      </c>
      <c r="CU21" s="409">
        <f t="shared" si="54"/>
        <v>14</v>
      </c>
      <c r="CV21" s="372" t="str">
        <f t="shared" si="54"/>
        <v>23IT014</v>
      </c>
      <c r="CW21" s="432" t="str">
        <f t="shared" si="54"/>
        <v>ALICE PRECILLA B</v>
      </c>
      <c r="CX21" s="433" t="str">
        <f t="shared" si="55"/>
        <v>        </v>
      </c>
      <c r="CY21" s="409">
        <f t="shared" si="56"/>
        <v>0</v>
      </c>
      <c r="CZ21" s="7"/>
      <c r="DA21" s="409">
        <f t="shared" si="57"/>
        <v>0</v>
      </c>
      <c r="DB21" s="409" t="str">
        <f t="shared" si="58"/>
        <v>#</v>
      </c>
      <c r="DC21" s="7"/>
      <c r="DD21" s="7"/>
      <c r="DE21" s="7"/>
    </row>
    <row r="22" ht="24.75" customHeight="1" spans="1:109">
      <c r="A22" s="413">
        <v>15</v>
      </c>
      <c r="B22" s="566" t="s">
        <v>630</v>
      </c>
      <c r="C22" s="567" t="s">
        <v>631</v>
      </c>
      <c r="D22" s="442" t="s">
        <v>41</v>
      </c>
      <c r="E22" s="440" t="s">
        <v>54</v>
      </c>
      <c r="F22" s="561">
        <v>153.5</v>
      </c>
      <c r="G22" s="568" t="s">
        <v>58</v>
      </c>
      <c r="H22" s="569" t="s">
        <v>59</v>
      </c>
      <c r="I22" s="569" t="s">
        <v>61</v>
      </c>
      <c r="J22" s="569" t="s">
        <v>61</v>
      </c>
      <c r="K22" s="569" t="s">
        <v>61</v>
      </c>
      <c r="L22" s="569" t="s">
        <v>58</v>
      </c>
      <c r="M22" s="569" t="s">
        <v>59</v>
      </c>
      <c r="N22" s="570" t="s">
        <v>59</v>
      </c>
      <c r="O22" s="421">
        <f t="shared" si="59"/>
        <v>0</v>
      </c>
      <c r="P22" s="422"/>
      <c r="Q22" s="423">
        <f t="shared" si="5"/>
        <v>23</v>
      </c>
      <c r="R22" s="565">
        <f t="shared" si="6"/>
        <v>7.73913043478261</v>
      </c>
      <c r="S22" s="425"/>
      <c r="T22" s="426"/>
      <c r="U22" s="427"/>
      <c r="V22" s="428" t="s">
        <v>94</v>
      </c>
      <c r="W22" s="429">
        <f t="shared" si="60"/>
        <v>10</v>
      </c>
      <c r="X22" s="429">
        <f t="shared" si="7"/>
        <v>7</v>
      </c>
      <c r="Y22" s="429">
        <f t="shared" si="7"/>
        <v>8</v>
      </c>
      <c r="Z22" s="429">
        <f t="shared" si="7"/>
        <v>8</v>
      </c>
      <c r="AA22" s="429">
        <f t="shared" si="7"/>
        <v>8</v>
      </c>
      <c r="AB22" s="429">
        <f t="shared" si="7"/>
        <v>10</v>
      </c>
      <c r="AC22" s="429">
        <f t="shared" si="7"/>
        <v>7</v>
      </c>
      <c r="AD22" s="429">
        <f t="shared" si="7"/>
        <v>7</v>
      </c>
      <c r="AE22" s="429"/>
      <c r="AF22" s="429"/>
      <c r="AG22" s="430">
        <f t="shared" si="61"/>
        <v>178</v>
      </c>
      <c r="AH22" s="430">
        <f t="shared" si="62"/>
        <v>23</v>
      </c>
      <c r="AI22" s="431">
        <f t="shared" si="8"/>
        <v>7.73913043478261</v>
      </c>
      <c r="AJ22" s="408" t="str">
        <f t="shared" si="63"/>
        <v>P</v>
      </c>
      <c r="AK22" s="408">
        <f t="shared" si="9"/>
        <v>0</v>
      </c>
      <c r="AL22" s="408">
        <f t="shared" si="10"/>
        <v>0</v>
      </c>
      <c r="AM22" s="408">
        <f t="shared" si="11"/>
        <v>1</v>
      </c>
      <c r="AN22" s="408">
        <f t="shared" si="12"/>
        <v>0</v>
      </c>
      <c r="AO22" s="408">
        <f t="shared" si="13"/>
        <v>0</v>
      </c>
      <c r="AP22" s="408">
        <f t="shared" si="14"/>
        <v>0</v>
      </c>
      <c r="AQ22" s="408">
        <f t="shared" si="15"/>
        <v>0</v>
      </c>
      <c r="AR22" s="6"/>
      <c r="AS22" s="408">
        <f t="shared" si="16"/>
        <v>0</v>
      </c>
      <c r="AT22" s="408">
        <f t="shared" si="17"/>
        <v>0</v>
      </c>
      <c r="AU22" s="408" t="str">
        <f t="shared" si="18"/>
        <v>P</v>
      </c>
      <c r="AV22" s="408">
        <f t="shared" si="19"/>
        <v>0</v>
      </c>
      <c r="AW22" s="408">
        <f t="shared" si="20"/>
        <v>0</v>
      </c>
      <c r="AX22" s="408">
        <f t="shared" si="21"/>
        <v>0</v>
      </c>
      <c r="AY22" s="408">
        <f t="shared" si="22"/>
        <v>0</v>
      </c>
      <c r="AZ22" s="409" t="str">
        <f t="shared" si="23"/>
        <v>HM</v>
      </c>
      <c r="BA22" s="409" t="str">
        <f t="shared" si="24"/>
        <v>HMNT</v>
      </c>
      <c r="BB22" s="409" t="str">
        <f t="shared" si="25"/>
        <v>P</v>
      </c>
      <c r="BC22" s="409" t="str">
        <f t="shared" si="26"/>
        <v>#</v>
      </c>
      <c r="BD22" s="409" t="str">
        <f t="shared" si="27"/>
        <v>#</v>
      </c>
      <c r="BE22" s="409" t="str">
        <f t="shared" si="28"/>
        <v>#</v>
      </c>
      <c r="BF22" s="409"/>
      <c r="BG22" s="409">
        <f t="shared" si="29"/>
        <v>0</v>
      </c>
      <c r="BH22" s="409" t="str">
        <f t="shared" si="30"/>
        <v>#</v>
      </c>
      <c r="BI22" s="409" t="str">
        <f t="shared" si="31"/>
        <v>#</v>
      </c>
      <c r="BJ22" s="409" t="str">
        <f t="shared" si="32"/>
        <v>#</v>
      </c>
      <c r="BK22" s="409">
        <f t="shared" si="33"/>
        <v>0</v>
      </c>
      <c r="BL22" s="409" t="str">
        <f t="shared" si="34"/>
        <v>#</v>
      </c>
      <c r="BM22" s="7"/>
      <c r="BN22" s="7"/>
      <c r="BO22" s="7"/>
      <c r="BP22" s="409" t="str">
        <f t="shared" si="35"/>
        <v>#</v>
      </c>
      <c r="BQ22" s="409" t="str">
        <f t="shared" si="36"/>
        <v>#</v>
      </c>
      <c r="BR22" s="409" t="str">
        <f t="shared" si="37"/>
        <v>#</v>
      </c>
      <c r="BS22" s="409" t="str">
        <f t="shared" si="38"/>
        <v>#</v>
      </c>
      <c r="BT22" s="409" t="str">
        <f t="shared" si="39"/>
        <v>P</v>
      </c>
      <c r="BU22" s="409" t="str">
        <f t="shared" si="40"/>
        <v>#</v>
      </c>
      <c r="BV22" s="409" t="str">
        <f t="shared" si="41"/>
        <v>#</v>
      </c>
      <c r="BW22" s="409" t="str">
        <f t="shared" si="42"/>
        <v>#</v>
      </c>
      <c r="BX22" s="409"/>
      <c r="BY22" s="409" t="str">
        <f t="shared" si="43"/>
        <v>#</v>
      </c>
      <c r="BZ22" s="409" t="str">
        <f t="shared" si="44"/>
        <v>#</v>
      </c>
      <c r="CA22" s="409" t="str">
        <f t="shared" si="45"/>
        <v>#</v>
      </c>
      <c r="CB22" s="409" t="str">
        <f t="shared" si="46"/>
        <v>#</v>
      </c>
      <c r="CC22" s="409">
        <f t="shared" si="47"/>
        <v>0</v>
      </c>
      <c r="CD22" s="409" t="str">
        <f t="shared" si="48"/>
        <v>#</v>
      </c>
      <c r="CE22" s="409" t="str">
        <f t="shared" si="49"/>
        <v>#</v>
      </c>
      <c r="CF22" s="409" t="str">
        <f t="shared" si="50"/>
        <v>#</v>
      </c>
      <c r="CG22" s="409">
        <f t="shared" si="51"/>
        <v>0</v>
      </c>
      <c r="CH22" s="409" t="str">
        <f t="shared" si="52"/>
        <v>#</v>
      </c>
      <c r="CI22" s="7"/>
      <c r="CJ22" s="7"/>
      <c r="CK22" s="409" t="str">
        <f t="shared" si="64"/>
        <v> </v>
      </c>
      <c r="CL22" s="409" t="str">
        <f t="shared" si="65"/>
        <v> </v>
      </c>
      <c r="CM22" s="409" t="str">
        <f t="shared" si="66"/>
        <v> </v>
      </c>
      <c r="CN22" s="409" t="str">
        <f t="shared" si="67"/>
        <v> </v>
      </c>
      <c r="CO22" s="409" t="str">
        <f t="shared" si="68"/>
        <v> </v>
      </c>
      <c r="CP22" s="409" t="str">
        <f t="shared" si="69"/>
        <v> </v>
      </c>
      <c r="CQ22" s="409" t="str">
        <f t="shared" si="70"/>
        <v> </v>
      </c>
      <c r="CR22" s="409" t="str">
        <f t="shared" si="71"/>
        <v> </v>
      </c>
      <c r="CS22" s="409"/>
      <c r="CT22" s="409">
        <f t="shared" si="53"/>
        <v>0</v>
      </c>
      <c r="CU22" s="409">
        <f t="shared" si="54"/>
        <v>15</v>
      </c>
      <c r="CV22" s="372" t="str">
        <f t="shared" si="54"/>
        <v>23IT015</v>
      </c>
      <c r="CW22" s="432" t="str">
        <f t="shared" si="54"/>
        <v>ANBARASU B</v>
      </c>
      <c r="CX22" s="433" t="str">
        <f t="shared" si="55"/>
        <v>        </v>
      </c>
      <c r="CY22" s="409">
        <f t="shared" si="56"/>
        <v>0</v>
      </c>
      <c r="CZ22" s="7"/>
      <c r="DA22" s="409">
        <f t="shared" si="57"/>
        <v>0</v>
      </c>
      <c r="DB22" s="409" t="str">
        <f t="shared" si="58"/>
        <v>#</v>
      </c>
      <c r="DC22" s="7"/>
      <c r="DD22" s="7"/>
      <c r="DE22" s="7"/>
    </row>
    <row r="23" ht="24.75" customHeight="1" spans="1:109">
      <c r="A23" s="413">
        <v>16</v>
      </c>
      <c r="B23" s="566" t="s">
        <v>632</v>
      </c>
      <c r="C23" s="567" t="s">
        <v>633</v>
      </c>
      <c r="D23" s="442" t="s">
        <v>42</v>
      </c>
      <c r="E23" s="438" t="s">
        <v>55</v>
      </c>
      <c r="F23" s="561">
        <v>155</v>
      </c>
      <c r="G23" s="568" t="s">
        <v>58</v>
      </c>
      <c r="H23" s="569" t="s">
        <v>61</v>
      </c>
      <c r="I23" s="569" t="s">
        <v>61</v>
      </c>
      <c r="J23" s="569" t="s">
        <v>61</v>
      </c>
      <c r="K23" s="569" t="s">
        <v>61</v>
      </c>
      <c r="L23" s="569" t="s">
        <v>58</v>
      </c>
      <c r="M23" s="569" t="s">
        <v>61</v>
      </c>
      <c r="N23" s="570" t="s">
        <v>59</v>
      </c>
      <c r="O23" s="421">
        <f t="shared" si="59"/>
        <v>0</v>
      </c>
      <c r="P23" s="422"/>
      <c r="Q23" s="423">
        <f t="shared" si="5"/>
        <v>23</v>
      </c>
      <c r="R23" s="565">
        <f t="shared" si="6"/>
        <v>8.04347826086956</v>
      </c>
      <c r="S23" s="425"/>
      <c r="T23" s="426"/>
      <c r="U23" s="427"/>
      <c r="V23" s="428" t="s">
        <v>62</v>
      </c>
      <c r="W23" s="429">
        <f t="shared" si="60"/>
        <v>10</v>
      </c>
      <c r="X23" s="429">
        <f t="shared" si="7"/>
        <v>8</v>
      </c>
      <c r="Y23" s="429">
        <f t="shared" si="7"/>
        <v>8</v>
      </c>
      <c r="Z23" s="429">
        <f t="shared" si="7"/>
        <v>8</v>
      </c>
      <c r="AA23" s="429">
        <f t="shared" si="7"/>
        <v>8</v>
      </c>
      <c r="AB23" s="429">
        <f t="shared" si="7"/>
        <v>10</v>
      </c>
      <c r="AC23" s="429">
        <f t="shared" si="7"/>
        <v>8</v>
      </c>
      <c r="AD23" s="429">
        <f t="shared" si="7"/>
        <v>7</v>
      </c>
      <c r="AE23" s="429"/>
      <c r="AF23" s="429"/>
      <c r="AG23" s="430">
        <f t="shared" si="61"/>
        <v>185</v>
      </c>
      <c r="AH23" s="430">
        <f t="shared" si="62"/>
        <v>23</v>
      </c>
      <c r="AI23" s="431">
        <f t="shared" si="8"/>
        <v>8.04347826086956</v>
      </c>
      <c r="AJ23" s="408" t="str">
        <f t="shared" si="63"/>
        <v>P</v>
      </c>
      <c r="AK23" s="408">
        <f t="shared" si="9"/>
        <v>0</v>
      </c>
      <c r="AL23" s="408">
        <f t="shared" si="10"/>
        <v>0</v>
      </c>
      <c r="AM23" s="408">
        <f t="shared" si="11"/>
        <v>1</v>
      </c>
      <c r="AN23" s="408">
        <f t="shared" si="12"/>
        <v>0</v>
      </c>
      <c r="AO23" s="408">
        <f t="shared" si="13"/>
        <v>0</v>
      </c>
      <c r="AP23" s="408">
        <f t="shared" si="14"/>
        <v>0</v>
      </c>
      <c r="AQ23" s="408">
        <f t="shared" si="15"/>
        <v>0</v>
      </c>
      <c r="AR23" s="6"/>
      <c r="AS23" s="408">
        <f t="shared" si="16"/>
        <v>0</v>
      </c>
      <c r="AT23" s="408">
        <f t="shared" si="17"/>
        <v>0</v>
      </c>
      <c r="AU23" s="408" t="str">
        <f t="shared" si="18"/>
        <v>P</v>
      </c>
      <c r="AV23" s="408">
        <f t="shared" si="19"/>
        <v>0</v>
      </c>
      <c r="AW23" s="408">
        <f t="shared" si="20"/>
        <v>0</v>
      </c>
      <c r="AX23" s="408">
        <f t="shared" si="21"/>
        <v>0</v>
      </c>
      <c r="AY23" s="408">
        <f t="shared" si="22"/>
        <v>0</v>
      </c>
      <c r="AZ23" s="409" t="str">
        <f t="shared" si="23"/>
        <v>DF</v>
      </c>
      <c r="BA23" s="409" t="str">
        <f t="shared" si="24"/>
        <v>DFT</v>
      </c>
      <c r="BB23" s="409" t="str">
        <f t="shared" si="25"/>
        <v>#</v>
      </c>
      <c r="BC23" s="409" t="str">
        <f t="shared" si="26"/>
        <v>#</v>
      </c>
      <c r="BD23" s="409" t="str">
        <f t="shared" si="27"/>
        <v>#</v>
      </c>
      <c r="BE23" s="409" t="str">
        <f t="shared" si="28"/>
        <v>P</v>
      </c>
      <c r="BF23" s="409"/>
      <c r="BG23" s="409" t="str">
        <f t="shared" si="29"/>
        <v>#</v>
      </c>
      <c r="BH23" s="409" t="str">
        <f t="shared" si="30"/>
        <v>#</v>
      </c>
      <c r="BI23" s="409" t="str">
        <f t="shared" si="31"/>
        <v>#</v>
      </c>
      <c r="BJ23" s="409">
        <f t="shared" si="32"/>
        <v>0</v>
      </c>
      <c r="BK23" s="409" t="str">
        <f t="shared" si="33"/>
        <v>#</v>
      </c>
      <c r="BL23" s="409">
        <f t="shared" si="34"/>
        <v>0</v>
      </c>
      <c r="BM23" s="7"/>
      <c r="BN23" s="7"/>
      <c r="BO23" s="7"/>
      <c r="BP23" s="409" t="str">
        <f t="shared" si="35"/>
        <v>#</v>
      </c>
      <c r="BQ23" s="409" t="str">
        <f t="shared" si="36"/>
        <v>#</v>
      </c>
      <c r="BR23" s="409" t="str">
        <f t="shared" si="37"/>
        <v>#</v>
      </c>
      <c r="BS23" s="409" t="str">
        <f t="shared" si="38"/>
        <v>P</v>
      </c>
      <c r="BT23" s="409" t="str">
        <f t="shared" si="39"/>
        <v>#</v>
      </c>
      <c r="BU23" s="409" t="str">
        <f t="shared" si="40"/>
        <v>#</v>
      </c>
      <c r="BV23" s="409" t="str">
        <f t="shared" si="41"/>
        <v>#</v>
      </c>
      <c r="BW23" s="409" t="str">
        <f t="shared" si="42"/>
        <v>#</v>
      </c>
      <c r="BX23" s="409"/>
      <c r="BY23" s="409" t="str">
        <f t="shared" si="43"/>
        <v>#</v>
      </c>
      <c r="BZ23" s="409" t="str">
        <f t="shared" si="44"/>
        <v>#</v>
      </c>
      <c r="CA23" s="409" t="str">
        <f t="shared" si="45"/>
        <v>#</v>
      </c>
      <c r="CB23" s="409">
        <f t="shared" si="46"/>
        <v>0</v>
      </c>
      <c r="CC23" s="409" t="str">
        <f t="shared" si="47"/>
        <v>#</v>
      </c>
      <c r="CD23" s="409" t="str">
        <f t="shared" si="48"/>
        <v>#</v>
      </c>
      <c r="CE23" s="409" t="str">
        <f t="shared" si="49"/>
        <v>#</v>
      </c>
      <c r="CF23" s="409" t="str">
        <f t="shared" si="50"/>
        <v>#</v>
      </c>
      <c r="CG23" s="409" t="str">
        <f t="shared" si="51"/>
        <v>#</v>
      </c>
      <c r="CH23" s="409">
        <f t="shared" si="52"/>
        <v>0</v>
      </c>
      <c r="CI23" s="7"/>
      <c r="CJ23" s="7"/>
      <c r="CK23" s="409" t="str">
        <f t="shared" si="64"/>
        <v> </v>
      </c>
      <c r="CL23" s="409" t="str">
        <f t="shared" si="65"/>
        <v> </v>
      </c>
      <c r="CM23" s="409" t="str">
        <f t="shared" si="66"/>
        <v> </v>
      </c>
      <c r="CN23" s="409" t="str">
        <f t="shared" si="67"/>
        <v> </v>
      </c>
      <c r="CO23" s="409" t="str">
        <f t="shared" si="68"/>
        <v> </v>
      </c>
      <c r="CP23" s="409" t="str">
        <f t="shared" si="69"/>
        <v> </v>
      </c>
      <c r="CQ23" s="409" t="str">
        <f t="shared" si="70"/>
        <v> </v>
      </c>
      <c r="CR23" s="409" t="str">
        <f t="shared" si="71"/>
        <v> </v>
      </c>
      <c r="CS23" s="409"/>
      <c r="CT23" s="409">
        <f t="shared" si="53"/>
        <v>0</v>
      </c>
      <c r="CU23" s="409">
        <f t="shared" si="54"/>
        <v>16</v>
      </c>
      <c r="CV23" s="372" t="str">
        <f t="shared" si="54"/>
        <v>23IT016</v>
      </c>
      <c r="CW23" s="432" t="str">
        <f t="shared" si="54"/>
        <v>ANGELUS PONMALAR S</v>
      </c>
      <c r="CX23" s="433" t="str">
        <f t="shared" si="55"/>
        <v>        </v>
      </c>
      <c r="CY23" s="409">
        <f t="shared" si="56"/>
        <v>0</v>
      </c>
      <c r="CZ23" s="7"/>
      <c r="DA23" s="409" t="str">
        <f t="shared" si="57"/>
        <v>#</v>
      </c>
      <c r="DB23" s="409">
        <f t="shared" si="58"/>
        <v>0</v>
      </c>
      <c r="DC23" s="7"/>
      <c r="DD23" s="7"/>
      <c r="DE23" s="7"/>
    </row>
    <row r="24" ht="24.75" customHeight="1" spans="1:109">
      <c r="A24" s="413">
        <v>17</v>
      </c>
      <c r="B24" s="566" t="s">
        <v>634</v>
      </c>
      <c r="C24" s="567" t="s">
        <v>635</v>
      </c>
      <c r="D24" s="442" t="s">
        <v>41</v>
      </c>
      <c r="E24" s="438" t="s">
        <v>55</v>
      </c>
      <c r="F24" s="561">
        <v>93</v>
      </c>
      <c r="G24" s="568" t="s">
        <v>58</v>
      </c>
      <c r="H24" s="569" t="s">
        <v>59</v>
      </c>
      <c r="I24" s="569" t="s">
        <v>61</v>
      </c>
      <c r="J24" s="569" t="s">
        <v>59</v>
      </c>
      <c r="K24" s="569" t="s">
        <v>59</v>
      </c>
      <c r="L24" s="569" t="s">
        <v>58</v>
      </c>
      <c r="M24" s="569" t="s">
        <v>59</v>
      </c>
      <c r="N24" s="570" t="s">
        <v>61</v>
      </c>
      <c r="O24" s="421">
        <f t="shared" si="59"/>
        <v>0</v>
      </c>
      <c r="P24" s="422"/>
      <c r="Q24" s="423">
        <f t="shared" si="5"/>
        <v>23</v>
      </c>
      <c r="R24" s="565">
        <f t="shared" si="6"/>
        <v>7.56521739130435</v>
      </c>
      <c r="S24" s="425"/>
      <c r="T24" s="426"/>
      <c r="U24" s="427"/>
      <c r="V24" s="428" t="s">
        <v>62</v>
      </c>
      <c r="W24" s="429">
        <f t="shared" si="60"/>
        <v>10</v>
      </c>
      <c r="X24" s="429">
        <f t="shared" si="60"/>
        <v>7</v>
      </c>
      <c r="Y24" s="429">
        <f t="shared" si="60"/>
        <v>8</v>
      </c>
      <c r="Z24" s="429">
        <f t="shared" si="60"/>
        <v>7</v>
      </c>
      <c r="AA24" s="429">
        <f t="shared" si="60"/>
        <v>7</v>
      </c>
      <c r="AB24" s="429">
        <f t="shared" si="60"/>
        <v>10</v>
      </c>
      <c r="AC24" s="429">
        <f t="shared" si="60"/>
        <v>7</v>
      </c>
      <c r="AD24" s="429">
        <f t="shared" si="60"/>
        <v>8</v>
      </c>
      <c r="AE24" s="429"/>
      <c r="AF24" s="429"/>
      <c r="AG24" s="430">
        <f t="shared" si="61"/>
        <v>174</v>
      </c>
      <c r="AH24" s="430">
        <f t="shared" si="62"/>
        <v>23</v>
      </c>
      <c r="AI24" s="431">
        <f t="shared" si="8"/>
        <v>7.56521739130435</v>
      </c>
      <c r="AJ24" s="408" t="str">
        <f t="shared" si="63"/>
        <v>P</v>
      </c>
      <c r="AK24" s="408">
        <f t="shared" si="9"/>
        <v>0</v>
      </c>
      <c r="AL24" s="408">
        <f t="shared" si="10"/>
        <v>0</v>
      </c>
      <c r="AM24" s="408">
        <f t="shared" si="11"/>
        <v>0</v>
      </c>
      <c r="AN24" s="408">
        <f t="shared" si="12"/>
        <v>0</v>
      </c>
      <c r="AO24" s="408">
        <f t="shared" si="13"/>
        <v>0</v>
      </c>
      <c r="AP24" s="408">
        <f t="shared" si="14"/>
        <v>0</v>
      </c>
      <c r="AQ24" s="408">
        <f t="shared" si="15"/>
        <v>1</v>
      </c>
      <c r="AR24" s="6"/>
      <c r="AS24" s="408">
        <f t="shared" si="16"/>
        <v>0</v>
      </c>
      <c r="AT24" s="408">
        <f t="shared" si="17"/>
        <v>0</v>
      </c>
      <c r="AU24" s="408">
        <f t="shared" si="18"/>
        <v>0</v>
      </c>
      <c r="AV24" s="408">
        <f t="shared" si="19"/>
        <v>0</v>
      </c>
      <c r="AW24" s="408">
        <f t="shared" si="20"/>
        <v>0</v>
      </c>
      <c r="AX24" s="408">
        <f t="shared" si="21"/>
        <v>0</v>
      </c>
      <c r="AY24" s="408" t="str">
        <f t="shared" si="22"/>
        <v>P</v>
      </c>
      <c r="AZ24" s="409" t="str">
        <f t="shared" si="23"/>
        <v>DM</v>
      </c>
      <c r="BA24" s="409" t="str">
        <f t="shared" si="24"/>
        <v>DMT</v>
      </c>
      <c r="BB24" s="409" t="str">
        <f t="shared" si="25"/>
        <v>#</v>
      </c>
      <c r="BC24" s="409" t="str">
        <f t="shared" si="26"/>
        <v>#</v>
      </c>
      <c r="BD24" s="409" t="str">
        <f t="shared" si="27"/>
        <v>P</v>
      </c>
      <c r="BE24" s="409" t="str">
        <f t="shared" si="28"/>
        <v>#</v>
      </c>
      <c r="BF24" s="409"/>
      <c r="BG24" s="409" t="str">
        <f t="shared" si="29"/>
        <v>#</v>
      </c>
      <c r="BH24" s="409" t="str">
        <f t="shared" si="30"/>
        <v>#</v>
      </c>
      <c r="BI24" s="409">
        <f t="shared" si="31"/>
        <v>0</v>
      </c>
      <c r="BJ24" s="409" t="str">
        <f t="shared" si="32"/>
        <v>#</v>
      </c>
      <c r="BK24" s="409">
        <f t="shared" si="33"/>
        <v>0</v>
      </c>
      <c r="BL24" s="409" t="str">
        <f t="shared" si="34"/>
        <v>#</v>
      </c>
      <c r="BM24" s="7"/>
      <c r="BN24" s="7"/>
      <c r="BO24" s="7"/>
      <c r="BP24" s="409" t="str">
        <f t="shared" si="35"/>
        <v>#</v>
      </c>
      <c r="BQ24" s="409" t="str">
        <f t="shared" si="36"/>
        <v>#</v>
      </c>
      <c r="BR24" s="409" t="str">
        <f t="shared" si="37"/>
        <v>P</v>
      </c>
      <c r="BS24" s="409" t="str">
        <f t="shared" si="38"/>
        <v>#</v>
      </c>
      <c r="BT24" s="409" t="str">
        <f t="shared" si="39"/>
        <v>#</v>
      </c>
      <c r="BU24" s="409" t="str">
        <f t="shared" si="40"/>
        <v>#</v>
      </c>
      <c r="BV24" s="409" t="str">
        <f t="shared" si="41"/>
        <v>#</v>
      </c>
      <c r="BW24" s="409" t="str">
        <f t="shared" si="42"/>
        <v>#</v>
      </c>
      <c r="BX24" s="409"/>
      <c r="BY24" s="409" t="str">
        <f t="shared" si="43"/>
        <v>#</v>
      </c>
      <c r="BZ24" s="409" t="str">
        <f t="shared" si="44"/>
        <v>#</v>
      </c>
      <c r="CA24" s="409">
        <f t="shared" si="45"/>
        <v>0</v>
      </c>
      <c r="CB24" s="409" t="str">
        <f t="shared" si="46"/>
        <v>#</v>
      </c>
      <c r="CC24" s="409" t="str">
        <f t="shared" si="47"/>
        <v>#</v>
      </c>
      <c r="CD24" s="409" t="str">
        <f t="shared" si="48"/>
        <v>#</v>
      </c>
      <c r="CE24" s="409" t="str">
        <f t="shared" si="49"/>
        <v>#</v>
      </c>
      <c r="CF24" s="409" t="str">
        <f t="shared" si="50"/>
        <v>#</v>
      </c>
      <c r="CG24" s="409">
        <f t="shared" si="51"/>
        <v>0</v>
      </c>
      <c r="CH24" s="409" t="str">
        <f t="shared" si="52"/>
        <v>#</v>
      </c>
      <c r="CI24" s="7"/>
      <c r="CJ24" s="7"/>
      <c r="CK24" s="409" t="str">
        <f t="shared" si="64"/>
        <v> </v>
      </c>
      <c r="CL24" s="409" t="str">
        <f t="shared" si="65"/>
        <v> </v>
      </c>
      <c r="CM24" s="409" t="str">
        <f t="shared" si="66"/>
        <v> </v>
      </c>
      <c r="CN24" s="409" t="str">
        <f t="shared" si="67"/>
        <v> </v>
      </c>
      <c r="CO24" s="409" t="str">
        <f t="shared" si="68"/>
        <v> </v>
      </c>
      <c r="CP24" s="409" t="str">
        <f t="shared" si="69"/>
        <v> </v>
      </c>
      <c r="CQ24" s="409" t="str">
        <f t="shared" si="70"/>
        <v> </v>
      </c>
      <c r="CR24" s="409" t="str">
        <f t="shared" si="71"/>
        <v> </v>
      </c>
      <c r="CS24" s="409"/>
      <c r="CT24" s="409">
        <f t="shared" si="53"/>
        <v>0</v>
      </c>
      <c r="CU24" s="409">
        <f t="shared" ref="CU24:CW39" si="72">A24</f>
        <v>17</v>
      </c>
      <c r="CV24" s="372" t="str">
        <f t="shared" si="72"/>
        <v>23IT018</v>
      </c>
      <c r="CW24" s="432" t="str">
        <f t="shared" si="72"/>
        <v>ANTON HARRISH A</v>
      </c>
      <c r="CX24" s="433" t="str">
        <f t="shared" si="55"/>
        <v>        </v>
      </c>
      <c r="CY24" s="409">
        <f t="shared" si="56"/>
        <v>0</v>
      </c>
      <c r="CZ24" s="7"/>
      <c r="DA24" s="409" t="str">
        <f t="shared" si="57"/>
        <v>#</v>
      </c>
      <c r="DB24" s="409">
        <f t="shared" si="58"/>
        <v>0</v>
      </c>
      <c r="DC24" s="7"/>
      <c r="DD24" s="7"/>
      <c r="DE24" s="7"/>
    </row>
    <row r="25" ht="24.75" customHeight="1" spans="1:109">
      <c r="A25" s="413">
        <v>18</v>
      </c>
      <c r="B25" s="566" t="s">
        <v>636</v>
      </c>
      <c r="C25" s="567" t="s">
        <v>637</v>
      </c>
      <c r="D25" s="442" t="s">
        <v>42</v>
      </c>
      <c r="E25" s="438" t="s">
        <v>55</v>
      </c>
      <c r="F25" s="561">
        <v>145</v>
      </c>
      <c r="G25" s="568" t="s">
        <v>58</v>
      </c>
      <c r="H25" s="569" t="s">
        <v>61</v>
      </c>
      <c r="I25" s="569" t="s">
        <v>61</v>
      </c>
      <c r="J25" s="569" t="s">
        <v>61</v>
      </c>
      <c r="K25" s="569" t="s">
        <v>61</v>
      </c>
      <c r="L25" s="569" t="s">
        <v>58</v>
      </c>
      <c r="M25" s="569" t="s">
        <v>61</v>
      </c>
      <c r="N25" s="570" t="s">
        <v>61</v>
      </c>
      <c r="O25" s="421">
        <f t="shared" si="59"/>
        <v>0</v>
      </c>
      <c r="P25" s="422"/>
      <c r="Q25" s="423">
        <f t="shared" si="5"/>
        <v>23</v>
      </c>
      <c r="R25" s="565">
        <f t="shared" si="6"/>
        <v>8.17391304347826</v>
      </c>
      <c r="S25" s="425"/>
      <c r="T25" s="426"/>
      <c r="U25" s="427"/>
      <c r="V25" s="428" t="s">
        <v>62</v>
      </c>
      <c r="W25" s="429">
        <f t="shared" si="60"/>
        <v>10</v>
      </c>
      <c r="X25" s="429">
        <f t="shared" si="60"/>
        <v>8</v>
      </c>
      <c r="Y25" s="429">
        <f t="shared" si="60"/>
        <v>8</v>
      </c>
      <c r="Z25" s="429">
        <f t="shared" si="60"/>
        <v>8</v>
      </c>
      <c r="AA25" s="429">
        <f t="shared" si="60"/>
        <v>8</v>
      </c>
      <c r="AB25" s="429">
        <f t="shared" si="60"/>
        <v>10</v>
      </c>
      <c r="AC25" s="429">
        <f t="shared" si="60"/>
        <v>8</v>
      </c>
      <c r="AD25" s="429">
        <f t="shared" si="60"/>
        <v>8</v>
      </c>
      <c r="AE25" s="429"/>
      <c r="AF25" s="429"/>
      <c r="AG25" s="430">
        <f t="shared" si="61"/>
        <v>188</v>
      </c>
      <c r="AH25" s="430">
        <f t="shared" si="62"/>
        <v>23</v>
      </c>
      <c r="AI25" s="431">
        <f t="shared" si="8"/>
        <v>8.17391304347826</v>
      </c>
      <c r="AJ25" s="408" t="str">
        <f t="shared" si="63"/>
        <v>P</v>
      </c>
      <c r="AK25" s="408">
        <f t="shared" si="9"/>
        <v>0</v>
      </c>
      <c r="AL25" s="408">
        <f t="shared" si="10"/>
        <v>0</v>
      </c>
      <c r="AM25" s="408">
        <f t="shared" si="11"/>
        <v>1</v>
      </c>
      <c r="AN25" s="408">
        <f t="shared" si="12"/>
        <v>0</v>
      </c>
      <c r="AO25" s="408">
        <f t="shared" si="13"/>
        <v>0</v>
      </c>
      <c r="AP25" s="408">
        <f t="shared" si="14"/>
        <v>0</v>
      </c>
      <c r="AQ25" s="408">
        <f t="shared" si="15"/>
        <v>0</v>
      </c>
      <c r="AR25" s="6"/>
      <c r="AS25" s="408">
        <f t="shared" si="16"/>
        <v>0</v>
      </c>
      <c r="AT25" s="408">
        <f t="shared" si="17"/>
        <v>0</v>
      </c>
      <c r="AU25" s="408" t="str">
        <f t="shared" si="18"/>
        <v>P</v>
      </c>
      <c r="AV25" s="408">
        <f t="shared" si="19"/>
        <v>0</v>
      </c>
      <c r="AW25" s="408">
        <f t="shared" si="20"/>
        <v>0</v>
      </c>
      <c r="AX25" s="408">
        <f t="shared" si="21"/>
        <v>0</v>
      </c>
      <c r="AY25" s="408">
        <f t="shared" si="22"/>
        <v>0</v>
      </c>
      <c r="AZ25" s="409" t="str">
        <f t="shared" si="23"/>
        <v>DF</v>
      </c>
      <c r="BA25" s="409" t="str">
        <f t="shared" si="24"/>
        <v>DFT</v>
      </c>
      <c r="BB25" s="409" t="str">
        <f t="shared" si="25"/>
        <v>#</v>
      </c>
      <c r="BC25" s="409" t="str">
        <f t="shared" si="26"/>
        <v>#</v>
      </c>
      <c r="BD25" s="409" t="str">
        <f t="shared" si="27"/>
        <v>#</v>
      </c>
      <c r="BE25" s="409" t="str">
        <f t="shared" si="28"/>
        <v>P</v>
      </c>
      <c r="BF25" s="409"/>
      <c r="BG25" s="409" t="str">
        <f t="shared" si="29"/>
        <v>#</v>
      </c>
      <c r="BH25" s="409" t="str">
        <f t="shared" si="30"/>
        <v>#</v>
      </c>
      <c r="BI25" s="409" t="str">
        <f t="shared" si="31"/>
        <v>#</v>
      </c>
      <c r="BJ25" s="409">
        <f t="shared" si="32"/>
        <v>0</v>
      </c>
      <c r="BK25" s="409" t="str">
        <f t="shared" si="33"/>
        <v>#</v>
      </c>
      <c r="BL25" s="409">
        <f t="shared" si="34"/>
        <v>0</v>
      </c>
      <c r="BM25" s="7"/>
      <c r="BN25" s="7"/>
      <c r="BO25" s="7"/>
      <c r="BP25" s="409" t="str">
        <f t="shared" si="35"/>
        <v>#</v>
      </c>
      <c r="BQ25" s="409" t="str">
        <f t="shared" si="36"/>
        <v>#</v>
      </c>
      <c r="BR25" s="409" t="str">
        <f t="shared" si="37"/>
        <v>#</v>
      </c>
      <c r="BS25" s="409" t="str">
        <f t="shared" si="38"/>
        <v>P</v>
      </c>
      <c r="BT25" s="409" t="str">
        <f t="shared" si="39"/>
        <v>#</v>
      </c>
      <c r="BU25" s="409" t="str">
        <f t="shared" si="40"/>
        <v>#</v>
      </c>
      <c r="BV25" s="409" t="str">
        <f t="shared" si="41"/>
        <v>#</v>
      </c>
      <c r="BW25" s="409" t="str">
        <f t="shared" si="42"/>
        <v>#</v>
      </c>
      <c r="BX25" s="409"/>
      <c r="BY25" s="409" t="str">
        <f t="shared" si="43"/>
        <v>#</v>
      </c>
      <c r="BZ25" s="409" t="str">
        <f t="shared" si="44"/>
        <v>#</v>
      </c>
      <c r="CA25" s="409" t="str">
        <f t="shared" si="45"/>
        <v>#</v>
      </c>
      <c r="CB25" s="409">
        <f t="shared" si="46"/>
        <v>0</v>
      </c>
      <c r="CC25" s="409" t="str">
        <f t="shared" si="47"/>
        <v>#</v>
      </c>
      <c r="CD25" s="409" t="str">
        <f t="shared" si="48"/>
        <v>#</v>
      </c>
      <c r="CE25" s="409" t="str">
        <f t="shared" si="49"/>
        <v>#</v>
      </c>
      <c r="CF25" s="409" t="str">
        <f t="shared" si="50"/>
        <v>#</v>
      </c>
      <c r="CG25" s="409" t="str">
        <f t="shared" si="51"/>
        <v>#</v>
      </c>
      <c r="CH25" s="409">
        <f t="shared" si="52"/>
        <v>0</v>
      </c>
      <c r="CI25" s="7"/>
      <c r="CJ25" s="7"/>
      <c r="CK25" s="409" t="str">
        <f t="shared" si="64"/>
        <v> </v>
      </c>
      <c r="CL25" s="409" t="str">
        <f t="shared" si="65"/>
        <v> </v>
      </c>
      <c r="CM25" s="409" t="str">
        <f t="shared" si="66"/>
        <v> </v>
      </c>
      <c r="CN25" s="409" t="str">
        <f t="shared" si="67"/>
        <v> </v>
      </c>
      <c r="CO25" s="409" t="str">
        <f t="shared" si="68"/>
        <v> </v>
      </c>
      <c r="CP25" s="409" t="str">
        <f t="shared" si="69"/>
        <v> </v>
      </c>
      <c r="CQ25" s="409" t="str">
        <f t="shared" si="70"/>
        <v> </v>
      </c>
      <c r="CR25" s="409" t="str">
        <f t="shared" si="71"/>
        <v> </v>
      </c>
      <c r="CS25" s="409"/>
      <c r="CT25" s="409">
        <f t="shared" si="53"/>
        <v>0</v>
      </c>
      <c r="CU25" s="409">
        <f t="shared" si="72"/>
        <v>18</v>
      </c>
      <c r="CV25" s="372" t="str">
        <f t="shared" si="72"/>
        <v>23IT019</v>
      </c>
      <c r="CW25" s="432" t="str">
        <f t="shared" si="72"/>
        <v>ANU SHALINE B</v>
      </c>
      <c r="CX25" s="433" t="str">
        <f t="shared" si="55"/>
        <v>        </v>
      </c>
      <c r="CY25" s="409">
        <f t="shared" si="56"/>
        <v>0</v>
      </c>
      <c r="CZ25" s="7"/>
      <c r="DA25" s="409" t="str">
        <f t="shared" si="57"/>
        <v>#</v>
      </c>
      <c r="DB25" s="409">
        <f t="shared" si="58"/>
        <v>0</v>
      </c>
      <c r="DC25" s="7"/>
      <c r="DD25" s="7"/>
      <c r="DE25" s="7"/>
    </row>
    <row r="26" ht="24.75" customHeight="1" spans="1:109">
      <c r="A26" s="413">
        <v>19</v>
      </c>
      <c r="B26" s="566" t="s">
        <v>638</v>
      </c>
      <c r="C26" s="567" t="s">
        <v>639</v>
      </c>
      <c r="D26" s="442" t="s">
        <v>41</v>
      </c>
      <c r="E26" s="440" t="s">
        <v>54</v>
      </c>
      <c r="F26" s="561">
        <v>186</v>
      </c>
      <c r="G26" s="568" t="s">
        <v>58</v>
      </c>
      <c r="H26" s="569" t="s">
        <v>61</v>
      </c>
      <c r="I26" s="569" t="s">
        <v>59</v>
      </c>
      <c r="J26" s="569" t="s">
        <v>59</v>
      </c>
      <c r="K26" s="569" t="s">
        <v>61</v>
      </c>
      <c r="L26" s="569" t="s">
        <v>58</v>
      </c>
      <c r="M26" s="569" t="s">
        <v>59</v>
      </c>
      <c r="N26" s="570" t="s">
        <v>59</v>
      </c>
      <c r="O26" s="421">
        <f t="shared" si="59"/>
        <v>0</v>
      </c>
      <c r="P26" s="422"/>
      <c r="Q26" s="423">
        <f t="shared" si="5"/>
        <v>23</v>
      </c>
      <c r="R26" s="565">
        <f t="shared" si="6"/>
        <v>7.56521739130435</v>
      </c>
      <c r="S26" s="425"/>
      <c r="T26" s="426"/>
      <c r="U26" s="427"/>
      <c r="V26" s="428" t="s">
        <v>62</v>
      </c>
      <c r="W26" s="429">
        <f t="shared" si="60"/>
        <v>10</v>
      </c>
      <c r="X26" s="429">
        <f t="shared" si="60"/>
        <v>8</v>
      </c>
      <c r="Y26" s="429">
        <f t="shared" si="60"/>
        <v>7</v>
      </c>
      <c r="Z26" s="429">
        <f t="shared" si="60"/>
        <v>7</v>
      </c>
      <c r="AA26" s="429">
        <f t="shared" si="60"/>
        <v>8</v>
      </c>
      <c r="AB26" s="429">
        <f t="shared" si="60"/>
        <v>10</v>
      </c>
      <c r="AC26" s="429">
        <f t="shared" si="60"/>
        <v>7</v>
      </c>
      <c r="AD26" s="429">
        <f t="shared" si="60"/>
        <v>7</v>
      </c>
      <c r="AE26" s="429"/>
      <c r="AF26" s="429"/>
      <c r="AG26" s="430">
        <f t="shared" si="61"/>
        <v>174</v>
      </c>
      <c r="AH26" s="430">
        <f t="shared" si="62"/>
        <v>23</v>
      </c>
      <c r="AI26" s="431">
        <f t="shared" si="8"/>
        <v>7.56521739130435</v>
      </c>
      <c r="AJ26" s="408" t="str">
        <f t="shared" si="63"/>
        <v>P</v>
      </c>
      <c r="AK26" s="408">
        <f t="shared" si="9"/>
        <v>1</v>
      </c>
      <c r="AL26" s="408">
        <f t="shared" si="10"/>
        <v>0</v>
      </c>
      <c r="AM26" s="408">
        <f t="shared" si="11"/>
        <v>0</v>
      </c>
      <c r="AN26" s="408">
        <f t="shared" si="12"/>
        <v>0</v>
      </c>
      <c r="AO26" s="408">
        <f t="shared" si="13"/>
        <v>0</v>
      </c>
      <c r="AP26" s="408">
        <f t="shared" si="14"/>
        <v>0</v>
      </c>
      <c r="AQ26" s="408">
        <f t="shared" si="15"/>
        <v>0</v>
      </c>
      <c r="AR26" s="6"/>
      <c r="AS26" s="408" t="str">
        <f t="shared" si="16"/>
        <v>P</v>
      </c>
      <c r="AT26" s="408">
        <f t="shared" si="17"/>
        <v>0</v>
      </c>
      <c r="AU26" s="408">
        <f t="shared" si="18"/>
        <v>0</v>
      </c>
      <c r="AV26" s="408">
        <f t="shared" si="19"/>
        <v>0</v>
      </c>
      <c r="AW26" s="408">
        <f t="shared" si="20"/>
        <v>0</v>
      </c>
      <c r="AX26" s="408">
        <f t="shared" si="21"/>
        <v>0</v>
      </c>
      <c r="AY26" s="408">
        <f t="shared" si="22"/>
        <v>0</v>
      </c>
      <c r="AZ26" s="409" t="str">
        <f t="shared" si="23"/>
        <v>HM</v>
      </c>
      <c r="BA26" s="409" t="str">
        <f t="shared" si="24"/>
        <v>HMT</v>
      </c>
      <c r="BB26" s="409" t="str">
        <f t="shared" si="25"/>
        <v>P</v>
      </c>
      <c r="BC26" s="409" t="str">
        <f t="shared" si="26"/>
        <v>#</v>
      </c>
      <c r="BD26" s="409" t="str">
        <f t="shared" si="27"/>
        <v>#</v>
      </c>
      <c r="BE26" s="409" t="str">
        <f t="shared" si="28"/>
        <v>#</v>
      </c>
      <c r="BF26" s="409"/>
      <c r="BG26" s="409">
        <f t="shared" si="29"/>
        <v>0</v>
      </c>
      <c r="BH26" s="409" t="str">
        <f t="shared" si="30"/>
        <v>#</v>
      </c>
      <c r="BI26" s="409" t="str">
        <f t="shared" si="31"/>
        <v>#</v>
      </c>
      <c r="BJ26" s="409" t="str">
        <f t="shared" si="32"/>
        <v>#</v>
      </c>
      <c r="BK26" s="409">
        <f t="shared" si="33"/>
        <v>0</v>
      </c>
      <c r="BL26" s="409" t="str">
        <f t="shared" si="34"/>
        <v>#</v>
      </c>
      <c r="BM26" s="7"/>
      <c r="BN26" s="7"/>
      <c r="BO26" s="7"/>
      <c r="BP26" s="409" t="str">
        <f t="shared" si="35"/>
        <v>P</v>
      </c>
      <c r="BQ26" s="409" t="str">
        <f t="shared" si="36"/>
        <v>#</v>
      </c>
      <c r="BR26" s="409" t="str">
        <f t="shared" si="37"/>
        <v>#</v>
      </c>
      <c r="BS26" s="409" t="str">
        <f t="shared" si="38"/>
        <v>#</v>
      </c>
      <c r="BT26" s="409" t="str">
        <f t="shared" si="39"/>
        <v>#</v>
      </c>
      <c r="BU26" s="409" t="str">
        <f t="shared" si="40"/>
        <v>#</v>
      </c>
      <c r="BV26" s="409" t="str">
        <f t="shared" si="41"/>
        <v>#</v>
      </c>
      <c r="BW26" s="409" t="str">
        <f t="shared" si="42"/>
        <v>#</v>
      </c>
      <c r="BX26" s="409"/>
      <c r="BY26" s="409">
        <f t="shared" si="43"/>
        <v>0</v>
      </c>
      <c r="BZ26" s="409" t="str">
        <f t="shared" si="44"/>
        <v>#</v>
      </c>
      <c r="CA26" s="409" t="str">
        <f t="shared" si="45"/>
        <v>#</v>
      </c>
      <c r="CB26" s="409" t="str">
        <f t="shared" si="46"/>
        <v>#</v>
      </c>
      <c r="CC26" s="409" t="str">
        <f t="shared" si="47"/>
        <v>#</v>
      </c>
      <c r="CD26" s="409" t="str">
        <f t="shared" si="48"/>
        <v>#</v>
      </c>
      <c r="CE26" s="409" t="str">
        <f t="shared" si="49"/>
        <v>#</v>
      </c>
      <c r="CF26" s="409" t="str">
        <f t="shared" si="50"/>
        <v>#</v>
      </c>
      <c r="CG26" s="409">
        <f t="shared" si="51"/>
        <v>0</v>
      </c>
      <c r="CH26" s="409" t="str">
        <f t="shared" si="52"/>
        <v>#</v>
      </c>
      <c r="CI26" s="7"/>
      <c r="CJ26" s="7"/>
      <c r="CK26" s="409" t="str">
        <f t="shared" si="64"/>
        <v> </v>
      </c>
      <c r="CL26" s="409" t="str">
        <f t="shared" si="65"/>
        <v> </v>
      </c>
      <c r="CM26" s="409" t="str">
        <f t="shared" si="66"/>
        <v> </v>
      </c>
      <c r="CN26" s="409" t="str">
        <f t="shared" si="67"/>
        <v> </v>
      </c>
      <c r="CO26" s="409" t="str">
        <f t="shared" si="68"/>
        <v> </v>
      </c>
      <c r="CP26" s="409" t="str">
        <f t="shared" si="69"/>
        <v> </v>
      </c>
      <c r="CQ26" s="409" t="str">
        <f t="shared" si="70"/>
        <v> </v>
      </c>
      <c r="CR26" s="409" t="str">
        <f t="shared" si="71"/>
        <v> </v>
      </c>
      <c r="CS26" s="409"/>
      <c r="CT26" s="409">
        <f t="shared" si="53"/>
        <v>0</v>
      </c>
      <c r="CU26" s="409">
        <f t="shared" si="72"/>
        <v>19</v>
      </c>
      <c r="CV26" s="372" t="str">
        <f t="shared" si="72"/>
        <v>23IT020</v>
      </c>
      <c r="CW26" s="432" t="str">
        <f t="shared" si="72"/>
        <v>ARAVINTH M</v>
      </c>
      <c r="CX26" s="433" t="str">
        <f t="shared" si="55"/>
        <v>        </v>
      </c>
      <c r="CY26" s="409">
        <f t="shared" si="56"/>
        <v>0</v>
      </c>
      <c r="CZ26" s="7"/>
      <c r="DA26" s="409">
        <f t="shared" si="57"/>
        <v>0</v>
      </c>
      <c r="DB26" s="409" t="str">
        <f t="shared" si="58"/>
        <v>#</v>
      </c>
      <c r="DC26" s="7"/>
      <c r="DD26" s="7"/>
      <c r="DE26" s="7"/>
    </row>
    <row r="27" ht="24.75" customHeight="1" spans="1:109">
      <c r="A27" s="413">
        <v>20</v>
      </c>
      <c r="B27" s="566" t="s">
        <v>640</v>
      </c>
      <c r="C27" s="567" t="s">
        <v>641</v>
      </c>
      <c r="D27" s="442" t="s">
        <v>41</v>
      </c>
      <c r="E27" s="438" t="s">
        <v>55</v>
      </c>
      <c r="F27" s="561">
        <v>192.5</v>
      </c>
      <c r="G27" s="568" t="s">
        <v>58</v>
      </c>
      <c r="H27" s="569" t="s">
        <v>61</v>
      </c>
      <c r="I27" s="569" t="s">
        <v>60</v>
      </c>
      <c r="J27" s="569" t="s">
        <v>61</v>
      </c>
      <c r="K27" s="569" t="s">
        <v>61</v>
      </c>
      <c r="L27" s="569" t="s">
        <v>58</v>
      </c>
      <c r="M27" s="569" t="s">
        <v>61</v>
      </c>
      <c r="N27" s="570" t="s">
        <v>61</v>
      </c>
      <c r="O27" s="421">
        <f t="shared" si="59"/>
        <v>0</v>
      </c>
      <c r="P27" s="422"/>
      <c r="Q27" s="423">
        <f t="shared" si="5"/>
        <v>23</v>
      </c>
      <c r="R27" s="565">
        <f t="shared" si="6"/>
        <v>8.34782608695652</v>
      </c>
      <c r="S27" s="425"/>
      <c r="T27" s="426"/>
      <c r="U27" s="427"/>
      <c r="V27" s="428" t="s">
        <v>62</v>
      </c>
      <c r="W27" s="429">
        <f t="shared" si="60"/>
        <v>10</v>
      </c>
      <c r="X27" s="429">
        <f t="shared" si="60"/>
        <v>8</v>
      </c>
      <c r="Y27" s="429">
        <f t="shared" si="60"/>
        <v>9</v>
      </c>
      <c r="Z27" s="429">
        <f t="shared" si="60"/>
        <v>8</v>
      </c>
      <c r="AA27" s="429">
        <f t="shared" si="60"/>
        <v>8</v>
      </c>
      <c r="AB27" s="429">
        <f t="shared" si="60"/>
        <v>10</v>
      </c>
      <c r="AC27" s="429">
        <f t="shared" si="60"/>
        <v>8</v>
      </c>
      <c r="AD27" s="429">
        <f t="shared" si="60"/>
        <v>8</v>
      </c>
      <c r="AE27" s="429"/>
      <c r="AF27" s="429"/>
      <c r="AG27" s="430">
        <f t="shared" si="61"/>
        <v>192</v>
      </c>
      <c r="AH27" s="430">
        <f t="shared" si="62"/>
        <v>23</v>
      </c>
      <c r="AI27" s="431">
        <f t="shared" si="8"/>
        <v>8.34782608695652</v>
      </c>
      <c r="AJ27" s="408" t="str">
        <f t="shared" si="63"/>
        <v>P</v>
      </c>
      <c r="AK27" s="408">
        <f t="shared" si="9"/>
        <v>1</v>
      </c>
      <c r="AL27" s="408">
        <f t="shared" si="10"/>
        <v>0</v>
      </c>
      <c r="AM27" s="408">
        <f t="shared" si="11"/>
        <v>0</v>
      </c>
      <c r="AN27" s="408">
        <f t="shared" si="12"/>
        <v>0</v>
      </c>
      <c r="AO27" s="408">
        <f t="shared" si="13"/>
        <v>0</v>
      </c>
      <c r="AP27" s="408">
        <f t="shared" si="14"/>
        <v>0</v>
      </c>
      <c r="AQ27" s="408">
        <f t="shared" si="15"/>
        <v>0</v>
      </c>
      <c r="AR27" s="6"/>
      <c r="AS27" s="408" t="str">
        <f t="shared" si="16"/>
        <v>P</v>
      </c>
      <c r="AT27" s="408">
        <f t="shared" si="17"/>
        <v>0</v>
      </c>
      <c r="AU27" s="408">
        <f t="shared" si="18"/>
        <v>0</v>
      </c>
      <c r="AV27" s="408">
        <f t="shared" si="19"/>
        <v>0</v>
      </c>
      <c r="AW27" s="408">
        <f t="shared" si="20"/>
        <v>0</v>
      </c>
      <c r="AX27" s="408">
        <f t="shared" si="21"/>
        <v>0</v>
      </c>
      <c r="AY27" s="408">
        <f t="shared" si="22"/>
        <v>0</v>
      </c>
      <c r="AZ27" s="409" t="str">
        <f t="shared" si="23"/>
        <v>DM</v>
      </c>
      <c r="BA27" s="409" t="str">
        <f t="shared" si="24"/>
        <v>DMT</v>
      </c>
      <c r="BB27" s="409" t="str">
        <f t="shared" si="25"/>
        <v>#</v>
      </c>
      <c r="BC27" s="409" t="str">
        <f t="shared" si="26"/>
        <v>#</v>
      </c>
      <c r="BD27" s="409" t="str">
        <f t="shared" si="27"/>
        <v>P</v>
      </c>
      <c r="BE27" s="409" t="str">
        <f t="shared" si="28"/>
        <v>#</v>
      </c>
      <c r="BF27" s="409"/>
      <c r="BG27" s="409" t="str">
        <f t="shared" si="29"/>
        <v>#</v>
      </c>
      <c r="BH27" s="409" t="str">
        <f t="shared" si="30"/>
        <v>#</v>
      </c>
      <c r="BI27" s="409">
        <f t="shared" si="31"/>
        <v>0</v>
      </c>
      <c r="BJ27" s="409" t="str">
        <f t="shared" si="32"/>
        <v>#</v>
      </c>
      <c r="BK27" s="409">
        <f t="shared" si="33"/>
        <v>0</v>
      </c>
      <c r="BL27" s="409" t="str">
        <f t="shared" si="34"/>
        <v>#</v>
      </c>
      <c r="BM27" s="7"/>
      <c r="BN27" s="7"/>
      <c r="BO27" s="7"/>
      <c r="BP27" s="409" t="str">
        <f t="shared" si="35"/>
        <v>#</v>
      </c>
      <c r="BQ27" s="409" t="str">
        <f t="shared" si="36"/>
        <v>#</v>
      </c>
      <c r="BR27" s="409" t="str">
        <f t="shared" si="37"/>
        <v>P</v>
      </c>
      <c r="BS27" s="409" t="str">
        <f t="shared" si="38"/>
        <v>#</v>
      </c>
      <c r="BT27" s="409" t="str">
        <f t="shared" si="39"/>
        <v>#</v>
      </c>
      <c r="BU27" s="409" t="str">
        <f t="shared" si="40"/>
        <v>#</v>
      </c>
      <c r="BV27" s="409" t="str">
        <f t="shared" si="41"/>
        <v>#</v>
      </c>
      <c r="BW27" s="409" t="str">
        <f t="shared" si="42"/>
        <v>#</v>
      </c>
      <c r="BX27" s="409"/>
      <c r="BY27" s="409" t="str">
        <f t="shared" si="43"/>
        <v>#</v>
      </c>
      <c r="BZ27" s="409" t="str">
        <f t="shared" si="44"/>
        <v>#</v>
      </c>
      <c r="CA27" s="409">
        <f t="shared" si="45"/>
        <v>0</v>
      </c>
      <c r="CB27" s="409" t="str">
        <f t="shared" si="46"/>
        <v>#</v>
      </c>
      <c r="CC27" s="409" t="str">
        <f t="shared" si="47"/>
        <v>#</v>
      </c>
      <c r="CD27" s="409" t="str">
        <f t="shared" si="48"/>
        <v>#</v>
      </c>
      <c r="CE27" s="409" t="str">
        <f t="shared" si="49"/>
        <v>#</v>
      </c>
      <c r="CF27" s="409" t="str">
        <f t="shared" si="50"/>
        <v>#</v>
      </c>
      <c r="CG27" s="409">
        <f t="shared" si="51"/>
        <v>0</v>
      </c>
      <c r="CH27" s="409" t="str">
        <f t="shared" si="52"/>
        <v>#</v>
      </c>
      <c r="CI27" s="7"/>
      <c r="CJ27" s="7"/>
      <c r="CK27" s="409" t="str">
        <f t="shared" si="64"/>
        <v> </v>
      </c>
      <c r="CL27" s="409" t="str">
        <f t="shared" si="65"/>
        <v> </v>
      </c>
      <c r="CM27" s="409" t="str">
        <f t="shared" si="66"/>
        <v> </v>
      </c>
      <c r="CN27" s="409" t="str">
        <f t="shared" si="67"/>
        <v> </v>
      </c>
      <c r="CO27" s="409" t="str">
        <f t="shared" si="68"/>
        <v> </v>
      </c>
      <c r="CP27" s="409" t="str">
        <f t="shared" si="69"/>
        <v> </v>
      </c>
      <c r="CQ27" s="409" t="str">
        <f t="shared" si="70"/>
        <v> </v>
      </c>
      <c r="CR27" s="409" t="str">
        <f t="shared" si="71"/>
        <v> </v>
      </c>
      <c r="CS27" s="409"/>
      <c r="CT27" s="409">
        <f t="shared" si="53"/>
        <v>0</v>
      </c>
      <c r="CU27" s="409">
        <f t="shared" si="72"/>
        <v>20</v>
      </c>
      <c r="CV27" s="372" t="str">
        <f t="shared" si="72"/>
        <v>23IT021</v>
      </c>
      <c r="CW27" s="432" t="str">
        <f t="shared" si="72"/>
        <v>ARJUN SV</v>
      </c>
      <c r="CX27" s="433" t="str">
        <f t="shared" si="55"/>
        <v>        </v>
      </c>
      <c r="CY27" s="409">
        <f t="shared" si="56"/>
        <v>0</v>
      </c>
      <c r="CZ27" s="7"/>
      <c r="DA27" s="409" t="str">
        <f t="shared" si="57"/>
        <v>#</v>
      </c>
      <c r="DB27" s="409">
        <f t="shared" si="58"/>
        <v>0</v>
      </c>
      <c r="DC27" s="7"/>
      <c r="DD27" s="7"/>
      <c r="DE27" s="7"/>
    </row>
    <row r="28" ht="24.75" customHeight="1" spans="1:109">
      <c r="A28" s="413">
        <v>21</v>
      </c>
      <c r="B28" s="566" t="s">
        <v>642</v>
      </c>
      <c r="C28" s="567" t="s">
        <v>643</v>
      </c>
      <c r="D28" s="442" t="s">
        <v>41</v>
      </c>
      <c r="E28" s="438" t="s">
        <v>55</v>
      </c>
      <c r="F28" s="561">
        <v>184.5</v>
      </c>
      <c r="G28" s="568" t="s">
        <v>58</v>
      </c>
      <c r="H28" s="569" t="s">
        <v>61</v>
      </c>
      <c r="I28" s="569" t="s">
        <v>61</v>
      </c>
      <c r="J28" s="569" t="s">
        <v>58</v>
      </c>
      <c r="K28" s="569" t="s">
        <v>60</v>
      </c>
      <c r="L28" s="569" t="s">
        <v>58</v>
      </c>
      <c r="M28" s="569" t="s">
        <v>60</v>
      </c>
      <c r="N28" s="570" t="s">
        <v>60</v>
      </c>
      <c r="O28" s="421">
        <f t="shared" si="59"/>
        <v>0</v>
      </c>
      <c r="P28" s="422"/>
      <c r="Q28" s="423">
        <f t="shared" si="5"/>
        <v>23</v>
      </c>
      <c r="R28" s="565">
        <f t="shared" si="6"/>
        <v>8.91304347826087</v>
      </c>
      <c r="S28" s="425"/>
      <c r="T28" s="426"/>
      <c r="U28" s="427"/>
      <c r="V28" s="428" t="s">
        <v>62</v>
      </c>
      <c r="W28" s="429">
        <f t="shared" si="60"/>
        <v>10</v>
      </c>
      <c r="X28" s="429">
        <f t="shared" si="60"/>
        <v>8</v>
      </c>
      <c r="Y28" s="429">
        <f t="shared" si="60"/>
        <v>8</v>
      </c>
      <c r="Z28" s="429">
        <f t="shared" si="60"/>
        <v>10</v>
      </c>
      <c r="AA28" s="429">
        <f t="shared" si="60"/>
        <v>9</v>
      </c>
      <c r="AB28" s="429">
        <f t="shared" si="60"/>
        <v>10</v>
      </c>
      <c r="AC28" s="429">
        <f t="shared" si="60"/>
        <v>9</v>
      </c>
      <c r="AD28" s="429">
        <f t="shared" si="60"/>
        <v>9</v>
      </c>
      <c r="AE28" s="429"/>
      <c r="AF28" s="429"/>
      <c r="AG28" s="430">
        <f t="shared" si="61"/>
        <v>205</v>
      </c>
      <c r="AH28" s="430">
        <f t="shared" si="62"/>
        <v>23</v>
      </c>
      <c r="AI28" s="431">
        <f t="shared" si="8"/>
        <v>8.91304347826087</v>
      </c>
      <c r="AJ28" s="408" t="str">
        <f t="shared" si="63"/>
        <v>P</v>
      </c>
      <c r="AK28" s="408">
        <f t="shared" si="9"/>
        <v>1</v>
      </c>
      <c r="AL28" s="408">
        <f t="shared" si="10"/>
        <v>0</v>
      </c>
      <c r="AM28" s="408">
        <f t="shared" si="11"/>
        <v>0</v>
      </c>
      <c r="AN28" s="408">
        <f t="shared" si="12"/>
        <v>0</v>
      </c>
      <c r="AO28" s="408">
        <f t="shared" si="13"/>
        <v>0</v>
      </c>
      <c r="AP28" s="408">
        <f t="shared" si="14"/>
        <v>0</v>
      </c>
      <c r="AQ28" s="408">
        <f t="shared" si="15"/>
        <v>0</v>
      </c>
      <c r="AR28" s="6"/>
      <c r="AS28" s="408" t="str">
        <f t="shared" si="16"/>
        <v>P</v>
      </c>
      <c r="AT28" s="408">
        <f t="shared" si="17"/>
        <v>0</v>
      </c>
      <c r="AU28" s="408">
        <f t="shared" si="18"/>
        <v>0</v>
      </c>
      <c r="AV28" s="408">
        <f t="shared" si="19"/>
        <v>0</v>
      </c>
      <c r="AW28" s="408">
        <f t="shared" si="20"/>
        <v>0</v>
      </c>
      <c r="AX28" s="408">
        <f t="shared" si="21"/>
        <v>0</v>
      </c>
      <c r="AY28" s="408">
        <f t="shared" si="22"/>
        <v>0</v>
      </c>
      <c r="AZ28" s="409" t="str">
        <f t="shared" si="23"/>
        <v>DM</v>
      </c>
      <c r="BA28" s="409" t="str">
        <f t="shared" si="24"/>
        <v>DMT</v>
      </c>
      <c r="BB28" s="409" t="str">
        <f t="shared" si="25"/>
        <v>#</v>
      </c>
      <c r="BC28" s="409" t="str">
        <f t="shared" si="26"/>
        <v>#</v>
      </c>
      <c r="BD28" s="409" t="str">
        <f t="shared" si="27"/>
        <v>P</v>
      </c>
      <c r="BE28" s="409" t="str">
        <f t="shared" si="28"/>
        <v>#</v>
      </c>
      <c r="BF28" s="409"/>
      <c r="BG28" s="409" t="str">
        <f t="shared" si="29"/>
        <v>#</v>
      </c>
      <c r="BH28" s="409" t="str">
        <f t="shared" si="30"/>
        <v>#</v>
      </c>
      <c r="BI28" s="409">
        <f t="shared" si="31"/>
        <v>0</v>
      </c>
      <c r="BJ28" s="409" t="str">
        <f t="shared" si="32"/>
        <v>#</v>
      </c>
      <c r="BK28" s="409">
        <f t="shared" si="33"/>
        <v>0</v>
      </c>
      <c r="BL28" s="409" t="str">
        <f t="shared" si="34"/>
        <v>#</v>
      </c>
      <c r="BM28" s="7"/>
      <c r="BN28" s="7"/>
      <c r="BO28" s="7"/>
      <c r="BP28" s="409" t="str">
        <f t="shared" si="35"/>
        <v>#</v>
      </c>
      <c r="BQ28" s="409" t="str">
        <f t="shared" si="36"/>
        <v>#</v>
      </c>
      <c r="BR28" s="409" t="str">
        <f t="shared" si="37"/>
        <v>P</v>
      </c>
      <c r="BS28" s="409" t="str">
        <f t="shared" si="38"/>
        <v>#</v>
      </c>
      <c r="BT28" s="409" t="str">
        <f t="shared" si="39"/>
        <v>#</v>
      </c>
      <c r="BU28" s="409" t="str">
        <f t="shared" si="40"/>
        <v>#</v>
      </c>
      <c r="BV28" s="409" t="str">
        <f t="shared" si="41"/>
        <v>#</v>
      </c>
      <c r="BW28" s="409" t="str">
        <f t="shared" si="42"/>
        <v>#</v>
      </c>
      <c r="BX28" s="409"/>
      <c r="BY28" s="409" t="str">
        <f t="shared" si="43"/>
        <v>#</v>
      </c>
      <c r="BZ28" s="409" t="str">
        <f t="shared" si="44"/>
        <v>#</v>
      </c>
      <c r="CA28" s="409">
        <f t="shared" si="45"/>
        <v>0</v>
      </c>
      <c r="CB28" s="409" t="str">
        <f t="shared" si="46"/>
        <v>#</v>
      </c>
      <c r="CC28" s="409" t="str">
        <f t="shared" si="47"/>
        <v>#</v>
      </c>
      <c r="CD28" s="409" t="str">
        <f t="shared" si="48"/>
        <v>#</v>
      </c>
      <c r="CE28" s="409" t="str">
        <f t="shared" si="49"/>
        <v>#</v>
      </c>
      <c r="CF28" s="409" t="str">
        <f t="shared" si="50"/>
        <v>#</v>
      </c>
      <c r="CG28" s="409">
        <f t="shared" si="51"/>
        <v>0</v>
      </c>
      <c r="CH28" s="409" t="str">
        <f t="shared" si="52"/>
        <v>#</v>
      </c>
      <c r="CI28" s="7"/>
      <c r="CJ28" s="7"/>
      <c r="CK28" s="409" t="str">
        <f t="shared" si="64"/>
        <v> </v>
      </c>
      <c r="CL28" s="409" t="str">
        <f t="shared" si="65"/>
        <v> </v>
      </c>
      <c r="CM28" s="409" t="str">
        <f t="shared" si="66"/>
        <v> </v>
      </c>
      <c r="CN28" s="409" t="str">
        <f t="shared" si="67"/>
        <v> </v>
      </c>
      <c r="CO28" s="409" t="str">
        <f t="shared" si="68"/>
        <v> </v>
      </c>
      <c r="CP28" s="409" t="str">
        <f t="shared" si="69"/>
        <v> </v>
      </c>
      <c r="CQ28" s="409" t="str">
        <f t="shared" si="70"/>
        <v> </v>
      </c>
      <c r="CR28" s="409" t="str">
        <f t="shared" si="71"/>
        <v> </v>
      </c>
      <c r="CS28" s="409"/>
      <c r="CT28" s="409">
        <f t="shared" si="53"/>
        <v>0</v>
      </c>
      <c r="CU28" s="409">
        <f t="shared" si="72"/>
        <v>21</v>
      </c>
      <c r="CV28" s="372" t="str">
        <f t="shared" si="72"/>
        <v>23IT022</v>
      </c>
      <c r="CW28" s="432" t="str">
        <f t="shared" si="72"/>
        <v>ASHOK KUMAR .S</v>
      </c>
      <c r="CX28" s="433" t="str">
        <f t="shared" si="55"/>
        <v>        </v>
      </c>
      <c r="CY28" s="409">
        <f t="shared" si="56"/>
        <v>0</v>
      </c>
      <c r="CZ28" s="7"/>
      <c r="DA28" s="409" t="str">
        <f t="shared" si="57"/>
        <v>#</v>
      </c>
      <c r="DB28" s="409">
        <f t="shared" si="58"/>
        <v>0</v>
      </c>
      <c r="DC28" s="7"/>
      <c r="DD28" s="7"/>
      <c r="DE28" s="7"/>
    </row>
    <row r="29" ht="24.75" customHeight="1" spans="1:109">
      <c r="A29" s="413">
        <v>22</v>
      </c>
      <c r="B29" s="566" t="s">
        <v>644</v>
      </c>
      <c r="C29" s="567" t="s">
        <v>645</v>
      </c>
      <c r="D29" s="442" t="s">
        <v>41</v>
      </c>
      <c r="E29" s="438" t="s">
        <v>55</v>
      </c>
      <c r="F29" s="561">
        <v>115</v>
      </c>
      <c r="G29" s="568" t="s">
        <v>58</v>
      </c>
      <c r="H29" s="569" t="s">
        <v>59</v>
      </c>
      <c r="I29" s="569" t="s">
        <v>59</v>
      </c>
      <c r="J29" s="569" t="s">
        <v>61</v>
      </c>
      <c r="K29" s="569" t="s">
        <v>59</v>
      </c>
      <c r="L29" s="569" t="s">
        <v>58</v>
      </c>
      <c r="M29" s="569" t="s">
        <v>59</v>
      </c>
      <c r="N29" s="570" t="s">
        <v>69</v>
      </c>
      <c r="O29" s="421">
        <f t="shared" si="59"/>
        <v>0</v>
      </c>
      <c r="P29" s="422"/>
      <c r="Q29" s="423">
        <f t="shared" si="5"/>
        <v>23</v>
      </c>
      <c r="R29" s="565">
        <f t="shared" si="6"/>
        <v>7.30434782608696</v>
      </c>
      <c r="S29" s="425"/>
      <c r="T29" s="426"/>
      <c r="U29" s="427"/>
      <c r="V29" s="428" t="s">
        <v>62</v>
      </c>
      <c r="W29" s="429">
        <f t="shared" si="60"/>
        <v>10</v>
      </c>
      <c r="X29" s="429">
        <f t="shared" si="60"/>
        <v>7</v>
      </c>
      <c r="Y29" s="429">
        <f t="shared" si="60"/>
        <v>7</v>
      </c>
      <c r="Z29" s="429">
        <f t="shared" si="60"/>
        <v>8</v>
      </c>
      <c r="AA29" s="429">
        <f t="shared" si="60"/>
        <v>7</v>
      </c>
      <c r="AB29" s="429">
        <f t="shared" si="60"/>
        <v>10</v>
      </c>
      <c r="AC29" s="429">
        <f t="shared" si="60"/>
        <v>7</v>
      </c>
      <c r="AD29" s="429">
        <f t="shared" si="60"/>
        <v>6</v>
      </c>
      <c r="AE29" s="429"/>
      <c r="AF29" s="429"/>
      <c r="AG29" s="430">
        <f t="shared" si="61"/>
        <v>168</v>
      </c>
      <c r="AH29" s="430">
        <f t="shared" si="62"/>
        <v>23</v>
      </c>
      <c r="AI29" s="431">
        <f t="shared" si="8"/>
        <v>7.30434782608696</v>
      </c>
      <c r="AJ29" s="408" t="str">
        <f t="shared" si="63"/>
        <v>P</v>
      </c>
      <c r="AK29" s="408">
        <f t="shared" si="9"/>
        <v>0</v>
      </c>
      <c r="AL29" s="408">
        <f t="shared" si="10"/>
        <v>0</v>
      </c>
      <c r="AM29" s="408">
        <f t="shared" si="11"/>
        <v>0</v>
      </c>
      <c r="AN29" s="408">
        <f t="shared" si="12"/>
        <v>0</v>
      </c>
      <c r="AO29" s="408">
        <f t="shared" si="13"/>
        <v>1</v>
      </c>
      <c r="AP29" s="408">
        <f t="shared" si="14"/>
        <v>0</v>
      </c>
      <c r="AQ29" s="408">
        <f t="shared" si="15"/>
        <v>0</v>
      </c>
      <c r="AR29" s="6"/>
      <c r="AS29" s="408">
        <f t="shared" si="16"/>
        <v>0</v>
      </c>
      <c r="AT29" s="408">
        <f t="shared" si="17"/>
        <v>0</v>
      </c>
      <c r="AU29" s="408">
        <f t="shared" si="18"/>
        <v>0</v>
      </c>
      <c r="AV29" s="408">
        <f t="shared" si="19"/>
        <v>0</v>
      </c>
      <c r="AW29" s="408" t="str">
        <f t="shared" si="20"/>
        <v>P</v>
      </c>
      <c r="AX29" s="408">
        <f t="shared" si="21"/>
        <v>0</v>
      </c>
      <c r="AY29" s="408">
        <f t="shared" si="22"/>
        <v>0</v>
      </c>
      <c r="AZ29" s="409" t="str">
        <f t="shared" si="23"/>
        <v>DM</v>
      </c>
      <c r="BA29" s="409" t="str">
        <f t="shared" si="24"/>
        <v>DMT</v>
      </c>
      <c r="BB29" s="409" t="str">
        <f t="shared" si="25"/>
        <v>#</v>
      </c>
      <c r="BC29" s="409" t="str">
        <f t="shared" si="26"/>
        <v>#</v>
      </c>
      <c r="BD29" s="409" t="str">
        <f t="shared" si="27"/>
        <v>P</v>
      </c>
      <c r="BE29" s="409" t="str">
        <f t="shared" si="28"/>
        <v>#</v>
      </c>
      <c r="BF29" s="409"/>
      <c r="BG29" s="409" t="str">
        <f t="shared" si="29"/>
        <v>#</v>
      </c>
      <c r="BH29" s="409" t="str">
        <f t="shared" si="30"/>
        <v>#</v>
      </c>
      <c r="BI29" s="409">
        <f t="shared" si="31"/>
        <v>0</v>
      </c>
      <c r="BJ29" s="409" t="str">
        <f t="shared" si="32"/>
        <v>#</v>
      </c>
      <c r="BK29" s="409">
        <f t="shared" si="33"/>
        <v>0</v>
      </c>
      <c r="BL29" s="409" t="str">
        <f t="shared" si="34"/>
        <v>#</v>
      </c>
      <c r="BM29" s="7"/>
      <c r="BN29" s="7"/>
      <c r="BO29" s="7"/>
      <c r="BP29" s="409" t="str">
        <f t="shared" si="35"/>
        <v>#</v>
      </c>
      <c r="BQ29" s="409" t="str">
        <f t="shared" si="36"/>
        <v>#</v>
      </c>
      <c r="BR29" s="409" t="str">
        <f t="shared" si="37"/>
        <v>P</v>
      </c>
      <c r="BS29" s="409" t="str">
        <f t="shared" si="38"/>
        <v>#</v>
      </c>
      <c r="BT29" s="409" t="str">
        <f t="shared" si="39"/>
        <v>#</v>
      </c>
      <c r="BU29" s="409" t="str">
        <f t="shared" si="40"/>
        <v>#</v>
      </c>
      <c r="BV29" s="409" t="str">
        <f t="shared" si="41"/>
        <v>#</v>
      </c>
      <c r="BW29" s="409" t="str">
        <f t="shared" si="42"/>
        <v>#</v>
      </c>
      <c r="BX29" s="409"/>
      <c r="BY29" s="409" t="str">
        <f t="shared" si="43"/>
        <v>#</v>
      </c>
      <c r="BZ29" s="409" t="str">
        <f t="shared" si="44"/>
        <v>#</v>
      </c>
      <c r="CA29" s="409">
        <f t="shared" si="45"/>
        <v>0</v>
      </c>
      <c r="CB29" s="409" t="str">
        <f t="shared" si="46"/>
        <v>#</v>
      </c>
      <c r="CC29" s="409" t="str">
        <f t="shared" si="47"/>
        <v>#</v>
      </c>
      <c r="CD29" s="409" t="str">
        <f t="shared" si="48"/>
        <v>#</v>
      </c>
      <c r="CE29" s="409" t="str">
        <f t="shared" si="49"/>
        <v>#</v>
      </c>
      <c r="CF29" s="409" t="str">
        <f t="shared" si="50"/>
        <v>#</v>
      </c>
      <c r="CG29" s="409">
        <f t="shared" si="51"/>
        <v>0</v>
      </c>
      <c r="CH29" s="409" t="str">
        <f t="shared" si="52"/>
        <v>#</v>
      </c>
      <c r="CI29" s="7"/>
      <c r="CJ29" s="7"/>
      <c r="CK29" s="409" t="str">
        <f t="shared" si="64"/>
        <v> </v>
      </c>
      <c r="CL29" s="409" t="str">
        <f t="shared" si="65"/>
        <v> </v>
      </c>
      <c r="CM29" s="409" t="str">
        <f t="shared" si="66"/>
        <v> </v>
      </c>
      <c r="CN29" s="409" t="str">
        <f t="shared" si="67"/>
        <v> </v>
      </c>
      <c r="CO29" s="409" t="str">
        <f t="shared" si="68"/>
        <v> </v>
      </c>
      <c r="CP29" s="409" t="str">
        <f t="shared" si="69"/>
        <v> </v>
      </c>
      <c r="CQ29" s="409" t="str">
        <f t="shared" si="70"/>
        <v> </v>
      </c>
      <c r="CR29" s="409" t="str">
        <f t="shared" si="71"/>
        <v> </v>
      </c>
      <c r="CS29" s="409"/>
      <c r="CT29" s="409">
        <f t="shared" si="53"/>
        <v>0</v>
      </c>
      <c r="CU29" s="409">
        <f t="shared" si="72"/>
        <v>22</v>
      </c>
      <c r="CV29" s="372" t="str">
        <f t="shared" si="72"/>
        <v>23IT023</v>
      </c>
      <c r="CW29" s="432" t="str">
        <f t="shared" si="72"/>
        <v>ASHWATH V</v>
      </c>
      <c r="CX29" s="433" t="str">
        <f t="shared" si="55"/>
        <v>        </v>
      </c>
      <c r="CY29" s="409">
        <f t="shared" si="56"/>
        <v>0</v>
      </c>
      <c r="CZ29" s="7"/>
      <c r="DA29" s="409" t="str">
        <f t="shared" si="57"/>
        <v>#</v>
      </c>
      <c r="DB29" s="409">
        <f t="shared" si="58"/>
        <v>0</v>
      </c>
      <c r="DC29" s="7"/>
      <c r="DD29" s="7"/>
      <c r="DE29" s="7"/>
    </row>
    <row r="30" ht="24.75" customHeight="1" spans="1:109">
      <c r="A30" s="413">
        <v>23</v>
      </c>
      <c r="B30" s="566" t="s">
        <v>646</v>
      </c>
      <c r="C30" s="567" t="s">
        <v>647</v>
      </c>
      <c r="D30" s="442" t="s">
        <v>41</v>
      </c>
      <c r="E30" s="440" t="s">
        <v>54</v>
      </c>
      <c r="F30" s="561">
        <v>144.5</v>
      </c>
      <c r="G30" s="568" t="s">
        <v>58</v>
      </c>
      <c r="H30" s="569" t="s">
        <v>59</v>
      </c>
      <c r="I30" s="569" t="s">
        <v>59</v>
      </c>
      <c r="J30" s="569" t="s">
        <v>69</v>
      </c>
      <c r="K30" s="569" t="s">
        <v>59</v>
      </c>
      <c r="L30" s="569" t="s">
        <v>58</v>
      </c>
      <c r="M30" s="569" t="s">
        <v>69</v>
      </c>
      <c r="N30" s="570" t="s">
        <v>59</v>
      </c>
      <c r="O30" s="421">
        <f t="shared" si="59"/>
        <v>0</v>
      </c>
      <c r="P30" s="422"/>
      <c r="Q30" s="423">
        <f t="shared" si="5"/>
        <v>23</v>
      </c>
      <c r="R30" s="565">
        <f t="shared" si="6"/>
        <v>6.95652173913043</v>
      </c>
      <c r="S30" s="425"/>
      <c r="T30" s="426"/>
      <c r="U30" s="427"/>
      <c r="V30" s="428" t="s">
        <v>62</v>
      </c>
      <c r="W30" s="429">
        <f t="shared" si="60"/>
        <v>10</v>
      </c>
      <c r="X30" s="429">
        <f t="shared" si="60"/>
        <v>7</v>
      </c>
      <c r="Y30" s="429">
        <f t="shared" si="60"/>
        <v>7</v>
      </c>
      <c r="Z30" s="429">
        <f t="shared" si="60"/>
        <v>6</v>
      </c>
      <c r="AA30" s="429">
        <f t="shared" si="60"/>
        <v>7</v>
      </c>
      <c r="AB30" s="429">
        <f t="shared" si="60"/>
        <v>10</v>
      </c>
      <c r="AC30" s="429">
        <f t="shared" si="60"/>
        <v>6</v>
      </c>
      <c r="AD30" s="429">
        <f t="shared" si="60"/>
        <v>7</v>
      </c>
      <c r="AE30" s="429"/>
      <c r="AF30" s="429"/>
      <c r="AG30" s="430">
        <f t="shared" si="61"/>
        <v>160</v>
      </c>
      <c r="AH30" s="430">
        <f t="shared" si="62"/>
        <v>23</v>
      </c>
      <c r="AI30" s="431">
        <f t="shared" si="8"/>
        <v>6.95652173913043</v>
      </c>
      <c r="AJ30" s="408" t="str">
        <f t="shared" si="63"/>
        <v>P</v>
      </c>
      <c r="AK30" s="408">
        <f t="shared" si="9"/>
        <v>0</v>
      </c>
      <c r="AL30" s="408">
        <f t="shared" si="10"/>
        <v>0</v>
      </c>
      <c r="AM30" s="408">
        <f t="shared" si="11"/>
        <v>1</v>
      </c>
      <c r="AN30" s="408">
        <f t="shared" si="12"/>
        <v>0</v>
      </c>
      <c r="AO30" s="408">
        <f t="shared" si="13"/>
        <v>0</v>
      </c>
      <c r="AP30" s="408">
        <f t="shared" si="14"/>
        <v>0</v>
      </c>
      <c r="AQ30" s="408">
        <f t="shared" si="15"/>
        <v>0</v>
      </c>
      <c r="AR30" s="6"/>
      <c r="AS30" s="408">
        <f t="shared" si="16"/>
        <v>0</v>
      </c>
      <c r="AT30" s="408">
        <f t="shared" si="17"/>
        <v>0</v>
      </c>
      <c r="AU30" s="408" t="str">
        <f t="shared" si="18"/>
        <v>P</v>
      </c>
      <c r="AV30" s="408">
        <f t="shared" si="19"/>
        <v>0</v>
      </c>
      <c r="AW30" s="408">
        <f t="shared" si="20"/>
        <v>0</v>
      </c>
      <c r="AX30" s="408">
        <f t="shared" si="21"/>
        <v>0</v>
      </c>
      <c r="AY30" s="408">
        <f t="shared" si="22"/>
        <v>0</v>
      </c>
      <c r="AZ30" s="409" t="str">
        <f t="shared" si="23"/>
        <v>HM</v>
      </c>
      <c r="BA30" s="409" t="str">
        <f t="shared" si="24"/>
        <v>HMT</v>
      </c>
      <c r="BB30" s="409" t="str">
        <f t="shared" si="25"/>
        <v>P</v>
      </c>
      <c r="BC30" s="409" t="str">
        <f t="shared" si="26"/>
        <v>#</v>
      </c>
      <c r="BD30" s="409" t="str">
        <f t="shared" si="27"/>
        <v>#</v>
      </c>
      <c r="BE30" s="409" t="str">
        <f t="shared" si="28"/>
        <v>#</v>
      </c>
      <c r="BF30" s="409"/>
      <c r="BG30" s="409">
        <f t="shared" si="29"/>
        <v>0</v>
      </c>
      <c r="BH30" s="409" t="str">
        <f t="shared" si="30"/>
        <v>#</v>
      </c>
      <c r="BI30" s="409" t="str">
        <f t="shared" si="31"/>
        <v>#</v>
      </c>
      <c r="BJ30" s="409" t="str">
        <f t="shared" si="32"/>
        <v>#</v>
      </c>
      <c r="BK30" s="409">
        <f t="shared" si="33"/>
        <v>0</v>
      </c>
      <c r="BL30" s="409" t="str">
        <f t="shared" si="34"/>
        <v>#</v>
      </c>
      <c r="BM30" s="7"/>
      <c r="BN30" s="7"/>
      <c r="BO30" s="7"/>
      <c r="BP30" s="409" t="str">
        <f t="shared" si="35"/>
        <v>P</v>
      </c>
      <c r="BQ30" s="409" t="str">
        <f t="shared" si="36"/>
        <v>#</v>
      </c>
      <c r="BR30" s="409" t="str">
        <f t="shared" si="37"/>
        <v>#</v>
      </c>
      <c r="BS30" s="409" t="str">
        <f t="shared" si="38"/>
        <v>#</v>
      </c>
      <c r="BT30" s="409" t="str">
        <f t="shared" si="39"/>
        <v>#</v>
      </c>
      <c r="BU30" s="409" t="str">
        <f t="shared" si="40"/>
        <v>#</v>
      </c>
      <c r="BV30" s="409" t="str">
        <f t="shared" si="41"/>
        <v>#</v>
      </c>
      <c r="BW30" s="409" t="str">
        <f t="shared" si="42"/>
        <v>#</v>
      </c>
      <c r="BX30" s="409"/>
      <c r="BY30" s="409">
        <f t="shared" si="43"/>
        <v>0</v>
      </c>
      <c r="BZ30" s="409" t="str">
        <f t="shared" si="44"/>
        <v>#</v>
      </c>
      <c r="CA30" s="409" t="str">
        <f t="shared" si="45"/>
        <v>#</v>
      </c>
      <c r="CB30" s="409" t="str">
        <f t="shared" si="46"/>
        <v>#</v>
      </c>
      <c r="CC30" s="409" t="str">
        <f t="shared" si="47"/>
        <v>#</v>
      </c>
      <c r="CD30" s="409" t="str">
        <f t="shared" si="48"/>
        <v>#</v>
      </c>
      <c r="CE30" s="409" t="str">
        <f t="shared" si="49"/>
        <v>#</v>
      </c>
      <c r="CF30" s="409" t="str">
        <f t="shared" si="50"/>
        <v>#</v>
      </c>
      <c r="CG30" s="409">
        <f t="shared" si="51"/>
        <v>0</v>
      </c>
      <c r="CH30" s="409" t="str">
        <f t="shared" si="52"/>
        <v>#</v>
      </c>
      <c r="CI30" s="7"/>
      <c r="CJ30" s="7"/>
      <c r="CK30" s="409" t="str">
        <f t="shared" si="64"/>
        <v> </v>
      </c>
      <c r="CL30" s="409" t="str">
        <f t="shared" si="65"/>
        <v> </v>
      </c>
      <c r="CM30" s="409" t="str">
        <f t="shared" si="66"/>
        <v> </v>
      </c>
      <c r="CN30" s="409" t="str">
        <f t="shared" si="67"/>
        <v> </v>
      </c>
      <c r="CO30" s="409" t="str">
        <f t="shared" si="68"/>
        <v> </v>
      </c>
      <c r="CP30" s="409" t="str">
        <f t="shared" si="69"/>
        <v> </v>
      </c>
      <c r="CQ30" s="409" t="str">
        <f t="shared" si="70"/>
        <v> </v>
      </c>
      <c r="CR30" s="409" t="str">
        <f t="shared" si="71"/>
        <v> </v>
      </c>
      <c r="CS30" s="409"/>
      <c r="CT30" s="409">
        <f t="shared" si="53"/>
        <v>0</v>
      </c>
      <c r="CU30" s="409">
        <f t="shared" si="72"/>
        <v>23</v>
      </c>
      <c r="CV30" s="372" t="str">
        <f t="shared" si="72"/>
        <v>23IT024</v>
      </c>
      <c r="CW30" s="432" t="str">
        <f t="shared" si="72"/>
        <v>ASHWIN KUMAR A</v>
      </c>
      <c r="CX30" s="433" t="str">
        <f t="shared" si="55"/>
        <v>        </v>
      </c>
      <c r="CY30" s="409">
        <f t="shared" si="56"/>
        <v>0</v>
      </c>
      <c r="CZ30" s="7"/>
      <c r="DA30" s="409">
        <f t="shared" si="57"/>
        <v>0</v>
      </c>
      <c r="DB30" s="409" t="str">
        <f t="shared" si="58"/>
        <v>#</v>
      </c>
      <c r="DC30" s="7"/>
      <c r="DD30" s="7"/>
      <c r="DE30" s="7"/>
    </row>
    <row r="31" ht="24.75" customHeight="1" spans="1:109">
      <c r="A31" s="413">
        <v>24</v>
      </c>
      <c r="B31" s="566" t="s">
        <v>648</v>
      </c>
      <c r="C31" s="567" t="s">
        <v>649</v>
      </c>
      <c r="D31" s="442" t="s">
        <v>42</v>
      </c>
      <c r="E31" s="438" t="s">
        <v>55</v>
      </c>
      <c r="F31" s="561">
        <v>112</v>
      </c>
      <c r="G31" s="568" t="s">
        <v>58</v>
      </c>
      <c r="H31" s="569" t="s">
        <v>59</v>
      </c>
      <c r="I31" s="569" t="s">
        <v>61</v>
      </c>
      <c r="J31" s="569" t="s">
        <v>61</v>
      </c>
      <c r="K31" s="569" t="s">
        <v>69</v>
      </c>
      <c r="L31" s="569" t="s">
        <v>58</v>
      </c>
      <c r="M31" s="569" t="s">
        <v>59</v>
      </c>
      <c r="N31" s="570" t="s">
        <v>59</v>
      </c>
      <c r="O31" s="421">
        <f t="shared" si="59"/>
        <v>0</v>
      </c>
      <c r="P31" s="422"/>
      <c r="Q31" s="423">
        <f t="shared" si="5"/>
        <v>23</v>
      </c>
      <c r="R31" s="565">
        <f t="shared" si="6"/>
        <v>7.47826086956522</v>
      </c>
      <c r="S31" s="425"/>
      <c r="T31" s="426"/>
      <c r="U31" s="427"/>
      <c r="V31" s="428" t="s">
        <v>62</v>
      </c>
      <c r="W31" s="429">
        <f t="shared" si="60"/>
        <v>10</v>
      </c>
      <c r="X31" s="429">
        <f t="shared" si="60"/>
        <v>7</v>
      </c>
      <c r="Y31" s="429">
        <f t="shared" si="60"/>
        <v>8</v>
      </c>
      <c r="Z31" s="429">
        <f t="shared" si="60"/>
        <v>8</v>
      </c>
      <c r="AA31" s="429">
        <f t="shared" si="60"/>
        <v>6</v>
      </c>
      <c r="AB31" s="429">
        <f t="shared" si="60"/>
        <v>10</v>
      </c>
      <c r="AC31" s="429">
        <f t="shared" si="60"/>
        <v>7</v>
      </c>
      <c r="AD31" s="429">
        <f t="shared" si="60"/>
        <v>7</v>
      </c>
      <c r="AE31" s="429"/>
      <c r="AF31" s="429"/>
      <c r="AG31" s="430">
        <f t="shared" si="61"/>
        <v>172</v>
      </c>
      <c r="AH31" s="430">
        <f t="shared" si="62"/>
        <v>23</v>
      </c>
      <c r="AI31" s="431">
        <f t="shared" si="8"/>
        <v>7.47826086956522</v>
      </c>
      <c r="AJ31" s="408" t="str">
        <f t="shared" si="63"/>
        <v>P</v>
      </c>
      <c r="AK31" s="408">
        <f t="shared" si="9"/>
        <v>0</v>
      </c>
      <c r="AL31" s="408">
        <f t="shared" si="10"/>
        <v>0</v>
      </c>
      <c r="AM31" s="408">
        <f t="shared" si="11"/>
        <v>0</v>
      </c>
      <c r="AN31" s="408">
        <f t="shared" si="12"/>
        <v>0</v>
      </c>
      <c r="AO31" s="408">
        <f t="shared" si="13"/>
        <v>1</v>
      </c>
      <c r="AP31" s="408">
        <f t="shared" si="14"/>
        <v>0</v>
      </c>
      <c r="AQ31" s="408">
        <f t="shared" si="15"/>
        <v>0</v>
      </c>
      <c r="AR31" s="6"/>
      <c r="AS31" s="408">
        <f t="shared" si="16"/>
        <v>0</v>
      </c>
      <c r="AT31" s="408">
        <f t="shared" si="17"/>
        <v>0</v>
      </c>
      <c r="AU31" s="408">
        <f t="shared" si="18"/>
        <v>0</v>
      </c>
      <c r="AV31" s="408">
        <f t="shared" si="19"/>
        <v>0</v>
      </c>
      <c r="AW31" s="408" t="str">
        <f t="shared" si="20"/>
        <v>P</v>
      </c>
      <c r="AX31" s="408">
        <f t="shared" si="21"/>
        <v>0</v>
      </c>
      <c r="AY31" s="408">
        <f t="shared" si="22"/>
        <v>0</v>
      </c>
      <c r="AZ31" s="409" t="str">
        <f t="shared" si="23"/>
        <v>DF</v>
      </c>
      <c r="BA31" s="409" t="str">
        <f t="shared" si="24"/>
        <v>DFT</v>
      </c>
      <c r="BB31" s="409" t="str">
        <f t="shared" si="25"/>
        <v>#</v>
      </c>
      <c r="BC31" s="409" t="str">
        <f t="shared" si="26"/>
        <v>#</v>
      </c>
      <c r="BD31" s="409" t="str">
        <f t="shared" si="27"/>
        <v>#</v>
      </c>
      <c r="BE31" s="409" t="str">
        <f t="shared" si="28"/>
        <v>P</v>
      </c>
      <c r="BF31" s="409"/>
      <c r="BG31" s="409" t="str">
        <f t="shared" si="29"/>
        <v>#</v>
      </c>
      <c r="BH31" s="409" t="str">
        <f t="shared" si="30"/>
        <v>#</v>
      </c>
      <c r="BI31" s="409" t="str">
        <f t="shared" si="31"/>
        <v>#</v>
      </c>
      <c r="BJ31" s="409">
        <f t="shared" si="32"/>
        <v>0</v>
      </c>
      <c r="BK31" s="409" t="str">
        <f t="shared" si="33"/>
        <v>#</v>
      </c>
      <c r="BL31" s="409">
        <f t="shared" si="34"/>
        <v>0</v>
      </c>
      <c r="BM31" s="7"/>
      <c r="BN31" s="7"/>
      <c r="BO31" s="7"/>
      <c r="BP31" s="409" t="str">
        <f t="shared" si="35"/>
        <v>#</v>
      </c>
      <c r="BQ31" s="409" t="str">
        <f t="shared" si="36"/>
        <v>#</v>
      </c>
      <c r="BR31" s="409" t="str">
        <f t="shared" si="37"/>
        <v>#</v>
      </c>
      <c r="BS31" s="409" t="str">
        <f t="shared" si="38"/>
        <v>P</v>
      </c>
      <c r="BT31" s="409" t="str">
        <f t="shared" si="39"/>
        <v>#</v>
      </c>
      <c r="BU31" s="409" t="str">
        <f t="shared" si="40"/>
        <v>#</v>
      </c>
      <c r="BV31" s="409" t="str">
        <f t="shared" si="41"/>
        <v>#</v>
      </c>
      <c r="BW31" s="409" t="str">
        <f t="shared" si="42"/>
        <v>#</v>
      </c>
      <c r="BX31" s="409"/>
      <c r="BY31" s="409" t="str">
        <f t="shared" si="43"/>
        <v>#</v>
      </c>
      <c r="BZ31" s="409" t="str">
        <f t="shared" si="44"/>
        <v>#</v>
      </c>
      <c r="CA31" s="409" t="str">
        <f t="shared" si="45"/>
        <v>#</v>
      </c>
      <c r="CB31" s="409">
        <f t="shared" si="46"/>
        <v>0</v>
      </c>
      <c r="CC31" s="409" t="str">
        <f t="shared" si="47"/>
        <v>#</v>
      </c>
      <c r="CD31" s="409" t="str">
        <f t="shared" si="48"/>
        <v>#</v>
      </c>
      <c r="CE31" s="409" t="str">
        <f t="shared" si="49"/>
        <v>#</v>
      </c>
      <c r="CF31" s="409" t="str">
        <f t="shared" si="50"/>
        <v>#</v>
      </c>
      <c r="CG31" s="409" t="str">
        <f t="shared" si="51"/>
        <v>#</v>
      </c>
      <c r="CH31" s="409">
        <f t="shared" si="52"/>
        <v>0</v>
      </c>
      <c r="CI31" s="7"/>
      <c r="CJ31" s="7"/>
      <c r="CK31" s="409" t="str">
        <f t="shared" si="64"/>
        <v> </v>
      </c>
      <c r="CL31" s="409" t="str">
        <f t="shared" si="65"/>
        <v> </v>
      </c>
      <c r="CM31" s="409" t="str">
        <f t="shared" si="66"/>
        <v> </v>
      </c>
      <c r="CN31" s="409" t="str">
        <f t="shared" si="67"/>
        <v> </v>
      </c>
      <c r="CO31" s="409" t="str">
        <f t="shared" si="68"/>
        <v> </v>
      </c>
      <c r="CP31" s="409" t="str">
        <f t="shared" si="69"/>
        <v> </v>
      </c>
      <c r="CQ31" s="409" t="str">
        <f t="shared" si="70"/>
        <v> </v>
      </c>
      <c r="CR31" s="409" t="str">
        <f t="shared" si="71"/>
        <v> </v>
      </c>
      <c r="CS31" s="409"/>
      <c r="CT31" s="409">
        <f t="shared" si="53"/>
        <v>0</v>
      </c>
      <c r="CU31" s="409">
        <f t="shared" si="72"/>
        <v>24</v>
      </c>
      <c r="CV31" s="372" t="str">
        <f t="shared" si="72"/>
        <v>23IT025</v>
      </c>
      <c r="CW31" s="432" t="str">
        <f t="shared" si="72"/>
        <v>ASMITHA SRI K</v>
      </c>
      <c r="CX31" s="433" t="str">
        <f t="shared" si="55"/>
        <v>        </v>
      </c>
      <c r="CY31" s="409">
        <f t="shared" si="56"/>
        <v>0</v>
      </c>
      <c r="CZ31" s="7"/>
      <c r="DA31" s="409" t="str">
        <f t="shared" si="57"/>
        <v>#</v>
      </c>
      <c r="DB31" s="409">
        <f t="shared" si="58"/>
        <v>0</v>
      </c>
      <c r="DC31" s="7"/>
      <c r="DD31" s="7"/>
      <c r="DE31" s="7"/>
    </row>
    <row r="32" ht="24.75" customHeight="1" spans="1:109">
      <c r="A32" s="413">
        <v>25</v>
      </c>
      <c r="B32" s="566" t="s">
        <v>650</v>
      </c>
      <c r="C32" s="567" t="s">
        <v>651</v>
      </c>
      <c r="D32" s="442" t="s">
        <v>41</v>
      </c>
      <c r="E32" s="438" t="s">
        <v>55</v>
      </c>
      <c r="F32" s="561">
        <v>150</v>
      </c>
      <c r="G32" s="568" t="s">
        <v>58</v>
      </c>
      <c r="H32" s="569" t="s">
        <v>61</v>
      </c>
      <c r="I32" s="569" t="s">
        <v>61</v>
      </c>
      <c r="J32" s="569" t="s">
        <v>61</v>
      </c>
      <c r="K32" s="569" t="s">
        <v>61</v>
      </c>
      <c r="L32" s="569" t="s">
        <v>58</v>
      </c>
      <c r="M32" s="569" t="s">
        <v>61</v>
      </c>
      <c r="N32" s="570" t="s">
        <v>59</v>
      </c>
      <c r="O32" s="421">
        <f t="shared" si="59"/>
        <v>0</v>
      </c>
      <c r="P32" s="422"/>
      <c r="Q32" s="423">
        <f t="shared" si="5"/>
        <v>23</v>
      </c>
      <c r="R32" s="565">
        <f t="shared" si="6"/>
        <v>8.04347826086956</v>
      </c>
      <c r="S32" s="425"/>
      <c r="T32" s="426"/>
      <c r="U32" s="427"/>
      <c r="V32" s="428" t="s">
        <v>62</v>
      </c>
      <c r="W32" s="429">
        <f t="shared" si="60"/>
        <v>10</v>
      </c>
      <c r="X32" s="429">
        <f t="shared" si="60"/>
        <v>8</v>
      </c>
      <c r="Y32" s="429">
        <f t="shared" si="60"/>
        <v>8</v>
      </c>
      <c r="Z32" s="429">
        <f t="shared" si="60"/>
        <v>8</v>
      </c>
      <c r="AA32" s="429">
        <f t="shared" si="60"/>
        <v>8</v>
      </c>
      <c r="AB32" s="429">
        <f t="shared" si="60"/>
        <v>10</v>
      </c>
      <c r="AC32" s="429">
        <f t="shared" si="60"/>
        <v>8</v>
      </c>
      <c r="AD32" s="429">
        <f t="shared" si="60"/>
        <v>7</v>
      </c>
      <c r="AE32" s="429"/>
      <c r="AF32" s="429"/>
      <c r="AG32" s="430">
        <f t="shared" si="61"/>
        <v>185</v>
      </c>
      <c r="AH32" s="430">
        <f t="shared" si="62"/>
        <v>23</v>
      </c>
      <c r="AI32" s="431">
        <f t="shared" si="8"/>
        <v>8.04347826086956</v>
      </c>
      <c r="AJ32" s="408" t="str">
        <f t="shared" si="63"/>
        <v>P</v>
      </c>
      <c r="AK32" s="408">
        <f t="shared" si="9"/>
        <v>0</v>
      </c>
      <c r="AL32" s="408">
        <f t="shared" si="10"/>
        <v>0</v>
      </c>
      <c r="AM32" s="408">
        <f t="shared" si="11"/>
        <v>1</v>
      </c>
      <c r="AN32" s="408">
        <f t="shared" si="12"/>
        <v>0</v>
      </c>
      <c r="AO32" s="408">
        <f t="shared" si="13"/>
        <v>0</v>
      </c>
      <c r="AP32" s="408">
        <f t="shared" si="14"/>
        <v>0</v>
      </c>
      <c r="AQ32" s="408">
        <f t="shared" si="15"/>
        <v>0</v>
      </c>
      <c r="AR32" s="6"/>
      <c r="AS32" s="408">
        <f t="shared" si="16"/>
        <v>0</v>
      </c>
      <c r="AT32" s="408">
        <f t="shared" si="17"/>
        <v>0</v>
      </c>
      <c r="AU32" s="408" t="str">
        <f t="shared" si="18"/>
        <v>P</v>
      </c>
      <c r="AV32" s="408">
        <f t="shared" si="19"/>
        <v>0</v>
      </c>
      <c r="AW32" s="408">
        <f t="shared" si="20"/>
        <v>0</v>
      </c>
      <c r="AX32" s="408">
        <f t="shared" si="21"/>
        <v>0</v>
      </c>
      <c r="AY32" s="408">
        <f t="shared" si="22"/>
        <v>0</v>
      </c>
      <c r="AZ32" s="409" t="str">
        <f t="shared" si="23"/>
        <v>DM</v>
      </c>
      <c r="BA32" s="409" t="str">
        <f t="shared" si="24"/>
        <v>DMT</v>
      </c>
      <c r="BB32" s="409" t="str">
        <f t="shared" si="25"/>
        <v>#</v>
      </c>
      <c r="BC32" s="409" t="str">
        <f t="shared" si="26"/>
        <v>#</v>
      </c>
      <c r="BD32" s="409" t="str">
        <f t="shared" si="27"/>
        <v>P</v>
      </c>
      <c r="BE32" s="409" t="str">
        <f t="shared" si="28"/>
        <v>#</v>
      </c>
      <c r="BF32" s="409"/>
      <c r="BG32" s="409" t="str">
        <f t="shared" si="29"/>
        <v>#</v>
      </c>
      <c r="BH32" s="409" t="str">
        <f t="shared" si="30"/>
        <v>#</v>
      </c>
      <c r="BI32" s="409">
        <f t="shared" si="31"/>
        <v>0</v>
      </c>
      <c r="BJ32" s="409" t="str">
        <f t="shared" si="32"/>
        <v>#</v>
      </c>
      <c r="BK32" s="409">
        <f t="shared" si="33"/>
        <v>0</v>
      </c>
      <c r="BL32" s="409" t="str">
        <f t="shared" si="34"/>
        <v>#</v>
      </c>
      <c r="BM32" s="7"/>
      <c r="BN32" s="7"/>
      <c r="BO32" s="7"/>
      <c r="BP32" s="409" t="str">
        <f t="shared" si="35"/>
        <v>#</v>
      </c>
      <c r="BQ32" s="409" t="str">
        <f t="shared" si="36"/>
        <v>#</v>
      </c>
      <c r="BR32" s="409" t="str">
        <f t="shared" si="37"/>
        <v>P</v>
      </c>
      <c r="BS32" s="409" t="str">
        <f t="shared" si="38"/>
        <v>#</v>
      </c>
      <c r="BT32" s="409" t="str">
        <f t="shared" si="39"/>
        <v>#</v>
      </c>
      <c r="BU32" s="409" t="str">
        <f t="shared" si="40"/>
        <v>#</v>
      </c>
      <c r="BV32" s="409" t="str">
        <f t="shared" si="41"/>
        <v>#</v>
      </c>
      <c r="BW32" s="409" t="str">
        <f t="shared" si="42"/>
        <v>#</v>
      </c>
      <c r="BX32" s="409"/>
      <c r="BY32" s="409" t="str">
        <f t="shared" si="43"/>
        <v>#</v>
      </c>
      <c r="BZ32" s="409" t="str">
        <f t="shared" si="44"/>
        <v>#</v>
      </c>
      <c r="CA32" s="409">
        <f t="shared" si="45"/>
        <v>0</v>
      </c>
      <c r="CB32" s="409" t="str">
        <f t="shared" si="46"/>
        <v>#</v>
      </c>
      <c r="CC32" s="409" t="str">
        <f t="shared" si="47"/>
        <v>#</v>
      </c>
      <c r="CD32" s="409" t="str">
        <f t="shared" si="48"/>
        <v>#</v>
      </c>
      <c r="CE32" s="409" t="str">
        <f t="shared" si="49"/>
        <v>#</v>
      </c>
      <c r="CF32" s="409" t="str">
        <f t="shared" si="50"/>
        <v>#</v>
      </c>
      <c r="CG32" s="409">
        <f t="shared" si="51"/>
        <v>0</v>
      </c>
      <c r="CH32" s="409" t="str">
        <f t="shared" si="52"/>
        <v>#</v>
      </c>
      <c r="CI32" s="7"/>
      <c r="CJ32" s="7"/>
      <c r="CK32" s="409" t="str">
        <f t="shared" si="64"/>
        <v> </v>
      </c>
      <c r="CL32" s="409" t="str">
        <f t="shared" si="65"/>
        <v> </v>
      </c>
      <c r="CM32" s="409" t="str">
        <f t="shared" si="66"/>
        <v> </v>
      </c>
      <c r="CN32" s="409" t="str">
        <f t="shared" si="67"/>
        <v> </v>
      </c>
      <c r="CO32" s="409" t="str">
        <f t="shared" si="68"/>
        <v> </v>
      </c>
      <c r="CP32" s="409" t="str">
        <f t="shared" si="69"/>
        <v> </v>
      </c>
      <c r="CQ32" s="409" t="str">
        <f t="shared" si="70"/>
        <v> </v>
      </c>
      <c r="CR32" s="409" t="str">
        <f t="shared" si="71"/>
        <v> </v>
      </c>
      <c r="CS32" s="409"/>
      <c r="CT32" s="409">
        <f t="shared" si="53"/>
        <v>0</v>
      </c>
      <c r="CU32" s="409">
        <f t="shared" si="72"/>
        <v>25</v>
      </c>
      <c r="CV32" s="372" t="str">
        <f t="shared" si="72"/>
        <v>23IT026</v>
      </c>
      <c r="CW32" s="432" t="str">
        <f t="shared" si="72"/>
        <v>AVINAASH T</v>
      </c>
      <c r="CX32" s="433" t="str">
        <f t="shared" si="55"/>
        <v>        </v>
      </c>
      <c r="CY32" s="409">
        <f t="shared" si="56"/>
        <v>0</v>
      </c>
      <c r="CZ32" s="7"/>
      <c r="DA32" s="409" t="str">
        <f t="shared" si="57"/>
        <v>#</v>
      </c>
      <c r="DB32" s="409">
        <f t="shared" si="58"/>
        <v>0</v>
      </c>
      <c r="DC32" s="7"/>
      <c r="DD32" s="7"/>
      <c r="DE32" s="7"/>
    </row>
    <row r="33" ht="24.75" customHeight="1" spans="1:109">
      <c r="A33" s="413">
        <v>26</v>
      </c>
      <c r="B33" s="566" t="s">
        <v>652</v>
      </c>
      <c r="C33" s="567" t="s">
        <v>653</v>
      </c>
      <c r="D33" s="442" t="s">
        <v>41</v>
      </c>
      <c r="E33" s="440" t="s">
        <v>54</v>
      </c>
      <c r="F33" s="561">
        <v>171.5</v>
      </c>
      <c r="G33" s="568" t="s">
        <v>58</v>
      </c>
      <c r="H33" s="569" t="s">
        <v>61</v>
      </c>
      <c r="I33" s="569" t="s">
        <v>61</v>
      </c>
      <c r="J33" s="569" t="s">
        <v>59</v>
      </c>
      <c r="K33" s="569" t="s">
        <v>61</v>
      </c>
      <c r="L33" s="569" t="s">
        <v>58</v>
      </c>
      <c r="M33" s="569" t="s">
        <v>61</v>
      </c>
      <c r="N33" s="570" t="s">
        <v>61</v>
      </c>
      <c r="O33" s="421">
        <f t="shared" si="59"/>
        <v>0</v>
      </c>
      <c r="P33" s="422"/>
      <c r="Q33" s="423">
        <f t="shared" si="5"/>
        <v>23</v>
      </c>
      <c r="R33" s="565">
        <f t="shared" si="6"/>
        <v>8</v>
      </c>
      <c r="S33" s="425"/>
      <c r="T33" s="426"/>
      <c r="U33" s="427"/>
      <c r="V33" s="428" t="s">
        <v>62</v>
      </c>
      <c r="W33" s="429">
        <f t="shared" si="60"/>
        <v>10</v>
      </c>
      <c r="X33" s="429">
        <f t="shared" si="60"/>
        <v>8</v>
      </c>
      <c r="Y33" s="429">
        <f t="shared" si="60"/>
        <v>8</v>
      </c>
      <c r="Z33" s="429">
        <f t="shared" si="60"/>
        <v>7</v>
      </c>
      <c r="AA33" s="429">
        <f t="shared" si="60"/>
        <v>8</v>
      </c>
      <c r="AB33" s="429">
        <f t="shared" si="60"/>
        <v>10</v>
      </c>
      <c r="AC33" s="429">
        <f t="shared" si="60"/>
        <v>8</v>
      </c>
      <c r="AD33" s="429">
        <f t="shared" si="60"/>
        <v>8</v>
      </c>
      <c r="AE33" s="429"/>
      <c r="AF33" s="429"/>
      <c r="AG33" s="430">
        <f t="shared" si="61"/>
        <v>184</v>
      </c>
      <c r="AH33" s="430">
        <f t="shared" si="62"/>
        <v>23</v>
      </c>
      <c r="AI33" s="431">
        <f t="shared" si="8"/>
        <v>8</v>
      </c>
      <c r="AJ33" s="408" t="str">
        <f t="shared" si="63"/>
        <v>P</v>
      </c>
      <c r="AK33" s="408">
        <f t="shared" si="9"/>
        <v>0</v>
      </c>
      <c r="AL33" s="408">
        <f t="shared" si="10"/>
        <v>1</v>
      </c>
      <c r="AM33" s="408">
        <f t="shared" si="11"/>
        <v>0</v>
      </c>
      <c r="AN33" s="408">
        <f t="shared" si="12"/>
        <v>0</v>
      </c>
      <c r="AO33" s="408">
        <f t="shared" si="13"/>
        <v>0</v>
      </c>
      <c r="AP33" s="408">
        <f t="shared" si="14"/>
        <v>0</v>
      </c>
      <c r="AQ33" s="408">
        <f t="shared" si="15"/>
        <v>0</v>
      </c>
      <c r="AR33" s="6"/>
      <c r="AS33" s="408">
        <f t="shared" si="16"/>
        <v>0</v>
      </c>
      <c r="AT33" s="408" t="str">
        <f t="shared" si="17"/>
        <v>P</v>
      </c>
      <c r="AU33" s="408">
        <f t="shared" si="18"/>
        <v>0</v>
      </c>
      <c r="AV33" s="408">
        <f t="shared" si="19"/>
        <v>0</v>
      </c>
      <c r="AW33" s="408">
        <f t="shared" si="20"/>
        <v>0</v>
      </c>
      <c r="AX33" s="408">
        <f t="shared" si="21"/>
        <v>0</v>
      </c>
      <c r="AY33" s="408">
        <f t="shared" si="22"/>
        <v>0</v>
      </c>
      <c r="AZ33" s="409" t="str">
        <f t="shared" si="23"/>
        <v>HM</v>
      </c>
      <c r="BA33" s="409" t="str">
        <f t="shared" si="24"/>
        <v>HMT</v>
      </c>
      <c r="BB33" s="409" t="str">
        <f t="shared" si="25"/>
        <v>P</v>
      </c>
      <c r="BC33" s="409" t="str">
        <f t="shared" si="26"/>
        <v>#</v>
      </c>
      <c r="BD33" s="409" t="str">
        <f t="shared" si="27"/>
        <v>#</v>
      </c>
      <c r="BE33" s="409" t="str">
        <f t="shared" si="28"/>
        <v>#</v>
      </c>
      <c r="BF33" s="409"/>
      <c r="BG33" s="409">
        <f t="shared" si="29"/>
        <v>0</v>
      </c>
      <c r="BH33" s="409" t="str">
        <f t="shared" si="30"/>
        <v>#</v>
      </c>
      <c r="BI33" s="409" t="str">
        <f t="shared" si="31"/>
        <v>#</v>
      </c>
      <c r="BJ33" s="409" t="str">
        <f t="shared" si="32"/>
        <v>#</v>
      </c>
      <c r="BK33" s="409">
        <f t="shared" si="33"/>
        <v>0</v>
      </c>
      <c r="BL33" s="409" t="str">
        <f t="shared" si="34"/>
        <v>#</v>
      </c>
      <c r="BM33" s="7"/>
      <c r="BN33" s="7"/>
      <c r="BO33" s="7"/>
      <c r="BP33" s="409" t="str">
        <f t="shared" si="35"/>
        <v>P</v>
      </c>
      <c r="BQ33" s="409" t="str">
        <f t="shared" si="36"/>
        <v>#</v>
      </c>
      <c r="BR33" s="409" t="str">
        <f t="shared" si="37"/>
        <v>#</v>
      </c>
      <c r="BS33" s="409" t="str">
        <f t="shared" si="38"/>
        <v>#</v>
      </c>
      <c r="BT33" s="409" t="str">
        <f t="shared" si="39"/>
        <v>#</v>
      </c>
      <c r="BU33" s="409" t="str">
        <f t="shared" si="40"/>
        <v>#</v>
      </c>
      <c r="BV33" s="409" t="str">
        <f t="shared" si="41"/>
        <v>#</v>
      </c>
      <c r="BW33" s="409" t="str">
        <f t="shared" si="42"/>
        <v>#</v>
      </c>
      <c r="BX33" s="409"/>
      <c r="BY33" s="409">
        <f t="shared" si="43"/>
        <v>0</v>
      </c>
      <c r="BZ33" s="409" t="str">
        <f t="shared" si="44"/>
        <v>#</v>
      </c>
      <c r="CA33" s="409" t="str">
        <f t="shared" si="45"/>
        <v>#</v>
      </c>
      <c r="CB33" s="409" t="str">
        <f t="shared" si="46"/>
        <v>#</v>
      </c>
      <c r="CC33" s="409" t="str">
        <f t="shared" si="47"/>
        <v>#</v>
      </c>
      <c r="CD33" s="409" t="str">
        <f t="shared" si="48"/>
        <v>#</v>
      </c>
      <c r="CE33" s="409" t="str">
        <f t="shared" si="49"/>
        <v>#</v>
      </c>
      <c r="CF33" s="409" t="str">
        <f t="shared" si="50"/>
        <v>#</v>
      </c>
      <c r="CG33" s="409">
        <f t="shared" si="51"/>
        <v>0</v>
      </c>
      <c r="CH33" s="409" t="str">
        <f t="shared" si="52"/>
        <v>#</v>
      </c>
      <c r="CI33" s="7"/>
      <c r="CJ33" s="7"/>
      <c r="CK33" s="409" t="str">
        <f t="shared" si="64"/>
        <v> </v>
      </c>
      <c r="CL33" s="409" t="str">
        <f t="shared" si="65"/>
        <v> </v>
      </c>
      <c r="CM33" s="409" t="str">
        <f t="shared" si="66"/>
        <v> </v>
      </c>
      <c r="CN33" s="409" t="str">
        <f t="shared" si="67"/>
        <v> </v>
      </c>
      <c r="CO33" s="409" t="str">
        <f t="shared" si="68"/>
        <v> </v>
      </c>
      <c r="CP33" s="409" t="str">
        <f t="shared" si="69"/>
        <v> </v>
      </c>
      <c r="CQ33" s="409" t="str">
        <f t="shared" si="70"/>
        <v> </v>
      </c>
      <c r="CR33" s="409" t="str">
        <f t="shared" si="71"/>
        <v> </v>
      </c>
      <c r="CS33" s="409"/>
      <c r="CT33" s="409">
        <f t="shared" si="53"/>
        <v>0</v>
      </c>
      <c r="CU33" s="409">
        <f t="shared" si="72"/>
        <v>26</v>
      </c>
      <c r="CV33" s="372" t="str">
        <f t="shared" si="72"/>
        <v>23IT027</v>
      </c>
      <c r="CW33" s="432" t="str">
        <f t="shared" si="72"/>
        <v>AVINASH VENKATRAMAN</v>
      </c>
      <c r="CX33" s="433" t="str">
        <f t="shared" si="55"/>
        <v>        </v>
      </c>
      <c r="CY33" s="409">
        <f t="shared" si="56"/>
        <v>0</v>
      </c>
      <c r="CZ33" s="7"/>
      <c r="DA33" s="409">
        <f t="shared" si="57"/>
        <v>0</v>
      </c>
      <c r="DB33" s="409" t="str">
        <f t="shared" si="58"/>
        <v>#</v>
      </c>
      <c r="DC33" s="7"/>
      <c r="DD33" s="7"/>
      <c r="DE33" s="7"/>
    </row>
    <row r="34" ht="24.75" customHeight="1" spans="1:109">
      <c r="A34" s="413">
        <v>27</v>
      </c>
      <c r="B34" s="566" t="s">
        <v>654</v>
      </c>
      <c r="C34" s="572" t="s">
        <v>655</v>
      </c>
      <c r="D34" s="442" t="s">
        <v>41</v>
      </c>
      <c r="E34" s="438" t="s">
        <v>55</v>
      </c>
      <c r="F34" s="573">
        <v>159</v>
      </c>
      <c r="G34" s="568" t="s">
        <v>58</v>
      </c>
      <c r="H34" s="569" t="s">
        <v>61</v>
      </c>
      <c r="I34" s="569" t="s">
        <v>61</v>
      </c>
      <c r="J34" s="569" t="s">
        <v>61</v>
      </c>
      <c r="K34" s="569" t="s">
        <v>61</v>
      </c>
      <c r="L34" s="569" t="s">
        <v>58</v>
      </c>
      <c r="M34" s="569" t="s">
        <v>60</v>
      </c>
      <c r="N34" s="570" t="s">
        <v>61</v>
      </c>
      <c r="O34" s="421">
        <f t="shared" si="59"/>
        <v>0</v>
      </c>
      <c r="P34" s="422"/>
      <c r="Q34" s="423">
        <f t="shared" si="5"/>
        <v>23</v>
      </c>
      <c r="R34" s="565">
        <f t="shared" si="6"/>
        <v>8.30434782608696</v>
      </c>
      <c r="S34" s="425"/>
      <c r="T34" s="426"/>
      <c r="U34" s="427"/>
      <c r="V34" s="428" t="s">
        <v>62</v>
      </c>
      <c r="W34" s="429">
        <f t="shared" si="60"/>
        <v>10</v>
      </c>
      <c r="X34" s="429">
        <f t="shared" si="60"/>
        <v>8</v>
      </c>
      <c r="Y34" s="429">
        <f t="shared" si="60"/>
        <v>8</v>
      </c>
      <c r="Z34" s="429">
        <f t="shared" si="60"/>
        <v>8</v>
      </c>
      <c r="AA34" s="429">
        <f t="shared" si="60"/>
        <v>8</v>
      </c>
      <c r="AB34" s="429">
        <f t="shared" si="60"/>
        <v>10</v>
      </c>
      <c r="AC34" s="429">
        <f t="shared" si="60"/>
        <v>9</v>
      </c>
      <c r="AD34" s="429">
        <f t="shared" si="60"/>
        <v>8</v>
      </c>
      <c r="AE34" s="429"/>
      <c r="AF34" s="429"/>
      <c r="AG34" s="430">
        <f t="shared" si="61"/>
        <v>191</v>
      </c>
      <c r="AH34" s="430">
        <f t="shared" si="62"/>
        <v>23</v>
      </c>
      <c r="AI34" s="431">
        <f t="shared" si="8"/>
        <v>8.30434782608696</v>
      </c>
      <c r="AJ34" s="408" t="str">
        <f t="shared" si="63"/>
        <v>P</v>
      </c>
      <c r="AK34" s="408">
        <f t="shared" si="9"/>
        <v>0</v>
      </c>
      <c r="AL34" s="408">
        <f t="shared" si="10"/>
        <v>0</v>
      </c>
      <c r="AM34" s="408">
        <f t="shared" si="11"/>
        <v>1</v>
      </c>
      <c r="AN34" s="408">
        <f t="shared" si="12"/>
        <v>0</v>
      </c>
      <c r="AO34" s="408">
        <f t="shared" si="13"/>
        <v>0</v>
      </c>
      <c r="AP34" s="408">
        <f t="shared" si="14"/>
        <v>0</v>
      </c>
      <c r="AQ34" s="408">
        <f t="shared" si="15"/>
        <v>0</v>
      </c>
      <c r="AR34" s="6"/>
      <c r="AS34" s="408">
        <f t="shared" si="16"/>
        <v>0</v>
      </c>
      <c r="AT34" s="408">
        <f t="shared" si="17"/>
        <v>0</v>
      </c>
      <c r="AU34" s="408" t="str">
        <f t="shared" si="18"/>
        <v>P</v>
      </c>
      <c r="AV34" s="408">
        <f t="shared" si="19"/>
        <v>0</v>
      </c>
      <c r="AW34" s="408">
        <f t="shared" si="20"/>
        <v>0</v>
      </c>
      <c r="AX34" s="408">
        <f t="shared" si="21"/>
        <v>0</v>
      </c>
      <c r="AY34" s="408">
        <f t="shared" si="22"/>
        <v>0</v>
      </c>
      <c r="AZ34" s="409" t="str">
        <f t="shared" si="23"/>
        <v>DM</v>
      </c>
      <c r="BA34" s="409" t="str">
        <f t="shared" si="24"/>
        <v>DMT</v>
      </c>
      <c r="BB34" s="409" t="str">
        <f t="shared" si="25"/>
        <v>#</v>
      </c>
      <c r="BC34" s="409" t="str">
        <f t="shared" si="26"/>
        <v>#</v>
      </c>
      <c r="BD34" s="409" t="str">
        <f t="shared" si="27"/>
        <v>P</v>
      </c>
      <c r="BE34" s="409" t="str">
        <f t="shared" si="28"/>
        <v>#</v>
      </c>
      <c r="BF34" s="409"/>
      <c r="BG34" s="409" t="str">
        <f t="shared" si="29"/>
        <v>#</v>
      </c>
      <c r="BH34" s="409" t="str">
        <f t="shared" si="30"/>
        <v>#</v>
      </c>
      <c r="BI34" s="409">
        <f t="shared" si="31"/>
        <v>0</v>
      </c>
      <c r="BJ34" s="409" t="str">
        <f t="shared" si="32"/>
        <v>#</v>
      </c>
      <c r="BK34" s="409">
        <f t="shared" si="33"/>
        <v>0</v>
      </c>
      <c r="BL34" s="409" t="str">
        <f t="shared" si="34"/>
        <v>#</v>
      </c>
      <c r="BM34" s="7"/>
      <c r="BN34" s="7"/>
      <c r="BO34" s="7"/>
      <c r="BP34" s="409" t="str">
        <f t="shared" si="35"/>
        <v>#</v>
      </c>
      <c r="BQ34" s="409" t="str">
        <f t="shared" si="36"/>
        <v>#</v>
      </c>
      <c r="BR34" s="409" t="str">
        <f t="shared" si="37"/>
        <v>P</v>
      </c>
      <c r="BS34" s="409" t="str">
        <f t="shared" si="38"/>
        <v>#</v>
      </c>
      <c r="BT34" s="409" t="str">
        <f t="shared" si="39"/>
        <v>#</v>
      </c>
      <c r="BU34" s="409" t="str">
        <f t="shared" si="40"/>
        <v>#</v>
      </c>
      <c r="BV34" s="409" t="str">
        <f t="shared" si="41"/>
        <v>#</v>
      </c>
      <c r="BW34" s="409" t="str">
        <f t="shared" si="42"/>
        <v>#</v>
      </c>
      <c r="BX34" s="409"/>
      <c r="BY34" s="409" t="str">
        <f t="shared" si="43"/>
        <v>#</v>
      </c>
      <c r="BZ34" s="409" t="str">
        <f t="shared" si="44"/>
        <v>#</v>
      </c>
      <c r="CA34" s="409">
        <f t="shared" si="45"/>
        <v>0</v>
      </c>
      <c r="CB34" s="409" t="str">
        <f t="shared" si="46"/>
        <v>#</v>
      </c>
      <c r="CC34" s="409" t="str">
        <f t="shared" si="47"/>
        <v>#</v>
      </c>
      <c r="CD34" s="409" t="str">
        <f t="shared" si="48"/>
        <v>#</v>
      </c>
      <c r="CE34" s="409" t="str">
        <f t="shared" si="49"/>
        <v>#</v>
      </c>
      <c r="CF34" s="409" t="str">
        <f t="shared" si="50"/>
        <v>#</v>
      </c>
      <c r="CG34" s="409">
        <f t="shared" si="51"/>
        <v>0</v>
      </c>
      <c r="CH34" s="409" t="str">
        <f t="shared" si="52"/>
        <v>#</v>
      </c>
      <c r="CI34" s="7"/>
      <c r="CJ34" s="7"/>
      <c r="CK34" s="409" t="str">
        <f t="shared" si="64"/>
        <v> </v>
      </c>
      <c r="CL34" s="409" t="str">
        <f t="shared" si="65"/>
        <v> </v>
      </c>
      <c r="CM34" s="409" t="str">
        <f t="shared" si="66"/>
        <v> </v>
      </c>
      <c r="CN34" s="409" t="str">
        <f t="shared" si="67"/>
        <v> </v>
      </c>
      <c r="CO34" s="409" t="str">
        <f t="shared" si="68"/>
        <v> </v>
      </c>
      <c r="CP34" s="409" t="str">
        <f t="shared" si="69"/>
        <v> </v>
      </c>
      <c r="CQ34" s="409" t="str">
        <f t="shared" si="70"/>
        <v> </v>
      </c>
      <c r="CR34" s="409" t="str">
        <f t="shared" si="71"/>
        <v> </v>
      </c>
      <c r="CS34" s="409"/>
      <c r="CT34" s="409">
        <f t="shared" si="53"/>
        <v>0</v>
      </c>
      <c r="CU34" s="409">
        <f t="shared" si="72"/>
        <v>27</v>
      </c>
      <c r="CV34" s="372" t="str">
        <f t="shared" si="72"/>
        <v>23IT028</v>
      </c>
      <c r="CW34" s="432" t="str">
        <f t="shared" si="72"/>
        <v>B ROHAN</v>
      </c>
      <c r="CX34" s="433" t="str">
        <f t="shared" si="55"/>
        <v>        </v>
      </c>
      <c r="CY34" s="409">
        <f t="shared" si="56"/>
        <v>0</v>
      </c>
      <c r="CZ34" s="7"/>
      <c r="DA34" s="409" t="str">
        <f t="shared" si="57"/>
        <v>#</v>
      </c>
      <c r="DB34" s="409">
        <f t="shared" si="58"/>
        <v>0</v>
      </c>
      <c r="DC34" s="7"/>
      <c r="DD34" s="7"/>
      <c r="DE34" s="7"/>
    </row>
    <row r="35" ht="24.75" customHeight="1" spans="1:109">
      <c r="A35" s="413">
        <v>28</v>
      </c>
      <c r="B35" s="566" t="s">
        <v>656</v>
      </c>
      <c r="C35" s="567" t="s">
        <v>657</v>
      </c>
      <c r="D35" s="442" t="s">
        <v>41</v>
      </c>
      <c r="E35" s="440" t="s">
        <v>54</v>
      </c>
      <c r="F35" s="561">
        <v>116.5</v>
      </c>
      <c r="G35" s="568" t="s">
        <v>58</v>
      </c>
      <c r="H35" s="569" t="s">
        <v>59</v>
      </c>
      <c r="I35" s="569" t="s">
        <v>59</v>
      </c>
      <c r="J35" s="569" t="s">
        <v>69</v>
      </c>
      <c r="K35" s="569" t="s">
        <v>61</v>
      </c>
      <c r="L35" s="569" t="s">
        <v>58</v>
      </c>
      <c r="M35" s="569" t="s">
        <v>69</v>
      </c>
      <c r="N35" s="570" t="s">
        <v>59</v>
      </c>
      <c r="O35" s="421">
        <f t="shared" si="59"/>
        <v>0</v>
      </c>
      <c r="P35" s="422"/>
      <c r="Q35" s="423">
        <f t="shared" si="5"/>
        <v>23</v>
      </c>
      <c r="R35" s="565">
        <f t="shared" si="6"/>
        <v>7.08695652173913</v>
      </c>
      <c r="S35" s="425"/>
      <c r="T35" s="426"/>
      <c r="U35" s="427"/>
      <c r="V35" s="428" t="s">
        <v>62</v>
      </c>
      <c r="W35" s="429">
        <f t="shared" si="60"/>
        <v>10</v>
      </c>
      <c r="X35" s="429">
        <f t="shared" si="60"/>
        <v>7</v>
      </c>
      <c r="Y35" s="429">
        <f t="shared" si="60"/>
        <v>7</v>
      </c>
      <c r="Z35" s="429">
        <f t="shared" si="60"/>
        <v>6</v>
      </c>
      <c r="AA35" s="429">
        <f t="shared" si="60"/>
        <v>8</v>
      </c>
      <c r="AB35" s="429">
        <f t="shared" si="60"/>
        <v>10</v>
      </c>
      <c r="AC35" s="429">
        <f t="shared" si="60"/>
        <v>6</v>
      </c>
      <c r="AD35" s="429">
        <f t="shared" si="60"/>
        <v>7</v>
      </c>
      <c r="AE35" s="429"/>
      <c r="AF35" s="429"/>
      <c r="AG35" s="430">
        <f t="shared" si="61"/>
        <v>163</v>
      </c>
      <c r="AH35" s="430">
        <f t="shared" si="62"/>
        <v>23</v>
      </c>
      <c r="AI35" s="431">
        <f t="shared" si="8"/>
        <v>7.08695652173913</v>
      </c>
      <c r="AJ35" s="408" t="str">
        <f t="shared" si="63"/>
        <v>P</v>
      </c>
      <c r="AK35" s="408">
        <f t="shared" si="9"/>
        <v>0</v>
      </c>
      <c r="AL35" s="408">
        <f t="shared" si="10"/>
        <v>0</v>
      </c>
      <c r="AM35" s="408">
        <f t="shared" si="11"/>
        <v>0</v>
      </c>
      <c r="AN35" s="408">
        <f t="shared" si="12"/>
        <v>0</v>
      </c>
      <c r="AO35" s="408">
        <f t="shared" si="13"/>
        <v>1</v>
      </c>
      <c r="AP35" s="408">
        <f t="shared" si="14"/>
        <v>0</v>
      </c>
      <c r="AQ35" s="408">
        <f t="shared" si="15"/>
        <v>0</v>
      </c>
      <c r="AR35" s="6"/>
      <c r="AS35" s="408">
        <f t="shared" si="16"/>
        <v>0</v>
      </c>
      <c r="AT35" s="408">
        <f t="shared" si="17"/>
        <v>0</v>
      </c>
      <c r="AU35" s="408">
        <f t="shared" si="18"/>
        <v>0</v>
      </c>
      <c r="AV35" s="408">
        <f t="shared" si="19"/>
        <v>0</v>
      </c>
      <c r="AW35" s="408" t="str">
        <f t="shared" si="20"/>
        <v>P</v>
      </c>
      <c r="AX35" s="408">
        <f t="shared" si="21"/>
        <v>0</v>
      </c>
      <c r="AY35" s="408">
        <f t="shared" si="22"/>
        <v>0</v>
      </c>
      <c r="AZ35" s="409" t="str">
        <f t="shared" si="23"/>
        <v>HM</v>
      </c>
      <c r="BA35" s="409" t="str">
        <f t="shared" si="24"/>
        <v>HMT</v>
      </c>
      <c r="BB35" s="409" t="str">
        <f t="shared" si="25"/>
        <v>P</v>
      </c>
      <c r="BC35" s="409" t="str">
        <f t="shared" si="26"/>
        <v>#</v>
      </c>
      <c r="BD35" s="409" t="str">
        <f t="shared" si="27"/>
        <v>#</v>
      </c>
      <c r="BE35" s="409" t="str">
        <f t="shared" si="28"/>
        <v>#</v>
      </c>
      <c r="BF35" s="409"/>
      <c r="BG35" s="409">
        <f t="shared" si="29"/>
        <v>0</v>
      </c>
      <c r="BH35" s="409" t="str">
        <f t="shared" si="30"/>
        <v>#</v>
      </c>
      <c r="BI35" s="409" t="str">
        <f t="shared" si="31"/>
        <v>#</v>
      </c>
      <c r="BJ35" s="409" t="str">
        <f t="shared" si="32"/>
        <v>#</v>
      </c>
      <c r="BK35" s="409">
        <f t="shared" si="33"/>
        <v>0</v>
      </c>
      <c r="BL35" s="409" t="str">
        <f t="shared" si="34"/>
        <v>#</v>
      </c>
      <c r="BM35" s="7"/>
      <c r="BN35" s="7"/>
      <c r="BO35" s="7"/>
      <c r="BP35" s="409" t="str">
        <f t="shared" si="35"/>
        <v>P</v>
      </c>
      <c r="BQ35" s="409" t="str">
        <f t="shared" si="36"/>
        <v>#</v>
      </c>
      <c r="BR35" s="409" t="str">
        <f t="shared" si="37"/>
        <v>#</v>
      </c>
      <c r="BS35" s="409" t="str">
        <f t="shared" si="38"/>
        <v>#</v>
      </c>
      <c r="BT35" s="409" t="str">
        <f t="shared" si="39"/>
        <v>#</v>
      </c>
      <c r="BU35" s="409" t="str">
        <f t="shared" si="40"/>
        <v>#</v>
      </c>
      <c r="BV35" s="409" t="str">
        <f t="shared" si="41"/>
        <v>#</v>
      </c>
      <c r="BW35" s="409" t="str">
        <f t="shared" si="42"/>
        <v>#</v>
      </c>
      <c r="BX35" s="409"/>
      <c r="BY35" s="409">
        <f t="shared" si="43"/>
        <v>0</v>
      </c>
      <c r="BZ35" s="409" t="str">
        <f t="shared" si="44"/>
        <v>#</v>
      </c>
      <c r="CA35" s="409" t="str">
        <f t="shared" si="45"/>
        <v>#</v>
      </c>
      <c r="CB35" s="409" t="str">
        <f t="shared" si="46"/>
        <v>#</v>
      </c>
      <c r="CC35" s="409" t="str">
        <f t="shared" si="47"/>
        <v>#</v>
      </c>
      <c r="CD35" s="409" t="str">
        <f t="shared" si="48"/>
        <v>#</v>
      </c>
      <c r="CE35" s="409" t="str">
        <f t="shared" si="49"/>
        <v>#</v>
      </c>
      <c r="CF35" s="409" t="str">
        <f t="shared" si="50"/>
        <v>#</v>
      </c>
      <c r="CG35" s="409">
        <f t="shared" si="51"/>
        <v>0</v>
      </c>
      <c r="CH35" s="409" t="str">
        <f t="shared" si="52"/>
        <v>#</v>
      </c>
      <c r="CI35" s="7"/>
      <c r="CJ35" s="7"/>
      <c r="CK35" s="409" t="str">
        <f t="shared" si="64"/>
        <v> </v>
      </c>
      <c r="CL35" s="409" t="str">
        <f t="shared" si="65"/>
        <v> </v>
      </c>
      <c r="CM35" s="409" t="str">
        <f t="shared" si="66"/>
        <v> </v>
      </c>
      <c r="CN35" s="409" t="str">
        <f t="shared" si="67"/>
        <v> </v>
      </c>
      <c r="CO35" s="409" t="str">
        <f t="shared" si="68"/>
        <v> </v>
      </c>
      <c r="CP35" s="409" t="str">
        <f t="shared" si="69"/>
        <v> </v>
      </c>
      <c r="CQ35" s="409" t="str">
        <f t="shared" si="70"/>
        <v> </v>
      </c>
      <c r="CR35" s="409" t="str">
        <f t="shared" si="71"/>
        <v> </v>
      </c>
      <c r="CS35" s="409"/>
      <c r="CT35" s="409">
        <f t="shared" si="53"/>
        <v>0</v>
      </c>
      <c r="CU35" s="409">
        <f t="shared" si="72"/>
        <v>28</v>
      </c>
      <c r="CV35" s="372" t="str">
        <f t="shared" si="72"/>
        <v>23IT029</v>
      </c>
      <c r="CW35" s="432" t="str">
        <f t="shared" si="72"/>
        <v>BAALA PREMSELVAN</v>
      </c>
      <c r="CX35" s="433" t="str">
        <f t="shared" si="55"/>
        <v>        </v>
      </c>
      <c r="CY35" s="409">
        <f t="shared" si="56"/>
        <v>0</v>
      </c>
      <c r="CZ35" s="7"/>
      <c r="DA35" s="409">
        <f t="shared" si="57"/>
        <v>0</v>
      </c>
      <c r="DB35" s="409" t="str">
        <f t="shared" si="58"/>
        <v>#</v>
      </c>
      <c r="DC35" s="7"/>
      <c r="DD35" s="7"/>
      <c r="DE35" s="7"/>
    </row>
    <row r="36" ht="24.75" customHeight="1" spans="1:109">
      <c r="A36" s="413">
        <v>29</v>
      </c>
      <c r="B36" s="566" t="s">
        <v>658</v>
      </c>
      <c r="C36" s="567" t="s">
        <v>659</v>
      </c>
      <c r="D36" s="442" t="s">
        <v>41</v>
      </c>
      <c r="E36" s="438" t="s">
        <v>55</v>
      </c>
      <c r="F36" s="561">
        <v>192.5</v>
      </c>
      <c r="G36" s="568" t="s">
        <v>58</v>
      </c>
      <c r="H36" s="569" t="s">
        <v>61</v>
      </c>
      <c r="I36" s="569" t="s">
        <v>61</v>
      </c>
      <c r="J36" s="569" t="s">
        <v>61</v>
      </c>
      <c r="K36" s="569" t="s">
        <v>60</v>
      </c>
      <c r="L36" s="569" t="s">
        <v>58</v>
      </c>
      <c r="M36" s="569" t="s">
        <v>61</v>
      </c>
      <c r="N36" s="570" t="s">
        <v>60</v>
      </c>
      <c r="O36" s="421">
        <f t="shared" si="59"/>
        <v>0</v>
      </c>
      <c r="P36" s="422"/>
      <c r="Q36" s="423">
        <f t="shared" si="5"/>
        <v>23</v>
      </c>
      <c r="R36" s="565">
        <f t="shared" si="6"/>
        <v>8.43478260869565</v>
      </c>
      <c r="S36" s="425"/>
      <c r="T36" s="426"/>
      <c r="U36" s="427"/>
      <c r="V36" s="428" t="s">
        <v>62</v>
      </c>
      <c r="W36" s="429">
        <f t="shared" si="60"/>
        <v>10</v>
      </c>
      <c r="X36" s="429">
        <f t="shared" si="60"/>
        <v>8</v>
      </c>
      <c r="Y36" s="429">
        <f t="shared" si="60"/>
        <v>8</v>
      </c>
      <c r="Z36" s="429">
        <f t="shared" si="60"/>
        <v>8</v>
      </c>
      <c r="AA36" s="429">
        <f t="shared" si="60"/>
        <v>9</v>
      </c>
      <c r="AB36" s="429">
        <f t="shared" si="60"/>
        <v>10</v>
      </c>
      <c r="AC36" s="429">
        <f t="shared" si="60"/>
        <v>8</v>
      </c>
      <c r="AD36" s="429">
        <f t="shared" si="60"/>
        <v>9</v>
      </c>
      <c r="AE36" s="429"/>
      <c r="AF36" s="429"/>
      <c r="AG36" s="430">
        <f t="shared" si="61"/>
        <v>194</v>
      </c>
      <c r="AH36" s="430">
        <f t="shared" si="62"/>
        <v>23</v>
      </c>
      <c r="AI36" s="431">
        <f t="shared" si="8"/>
        <v>8.43478260869565</v>
      </c>
      <c r="AJ36" s="408" t="str">
        <f t="shared" si="63"/>
        <v>P</v>
      </c>
      <c r="AK36" s="408">
        <f t="shared" si="9"/>
        <v>1</v>
      </c>
      <c r="AL36" s="408">
        <f t="shared" si="10"/>
        <v>0</v>
      </c>
      <c r="AM36" s="408">
        <f t="shared" si="11"/>
        <v>0</v>
      </c>
      <c r="AN36" s="408">
        <f t="shared" si="12"/>
        <v>0</v>
      </c>
      <c r="AO36" s="408">
        <f t="shared" si="13"/>
        <v>0</v>
      </c>
      <c r="AP36" s="408">
        <f t="shared" si="14"/>
        <v>0</v>
      </c>
      <c r="AQ36" s="408">
        <f t="shared" si="15"/>
        <v>0</v>
      </c>
      <c r="AR36" s="6"/>
      <c r="AS36" s="408" t="str">
        <f t="shared" si="16"/>
        <v>P</v>
      </c>
      <c r="AT36" s="408">
        <f t="shared" si="17"/>
        <v>0</v>
      </c>
      <c r="AU36" s="408">
        <f t="shared" si="18"/>
        <v>0</v>
      </c>
      <c r="AV36" s="408">
        <f t="shared" si="19"/>
        <v>0</v>
      </c>
      <c r="AW36" s="408">
        <f t="shared" si="20"/>
        <v>0</v>
      </c>
      <c r="AX36" s="408">
        <f t="shared" si="21"/>
        <v>0</v>
      </c>
      <c r="AY36" s="408">
        <f t="shared" si="22"/>
        <v>0</v>
      </c>
      <c r="AZ36" s="409" t="str">
        <f t="shared" si="23"/>
        <v>DM</v>
      </c>
      <c r="BA36" s="409" t="str">
        <f t="shared" si="24"/>
        <v>DMT</v>
      </c>
      <c r="BB36" s="409" t="str">
        <f t="shared" si="25"/>
        <v>#</v>
      </c>
      <c r="BC36" s="409" t="str">
        <f t="shared" si="26"/>
        <v>#</v>
      </c>
      <c r="BD36" s="409" t="str">
        <f t="shared" si="27"/>
        <v>P</v>
      </c>
      <c r="BE36" s="409" t="str">
        <f t="shared" si="28"/>
        <v>#</v>
      </c>
      <c r="BF36" s="409"/>
      <c r="BG36" s="409" t="str">
        <f t="shared" si="29"/>
        <v>#</v>
      </c>
      <c r="BH36" s="409" t="str">
        <f t="shared" si="30"/>
        <v>#</v>
      </c>
      <c r="BI36" s="409">
        <f t="shared" si="31"/>
        <v>0</v>
      </c>
      <c r="BJ36" s="409" t="str">
        <f t="shared" si="32"/>
        <v>#</v>
      </c>
      <c r="BK36" s="409">
        <f t="shared" si="33"/>
        <v>0</v>
      </c>
      <c r="BL36" s="409" t="str">
        <f t="shared" si="34"/>
        <v>#</v>
      </c>
      <c r="BM36" s="7"/>
      <c r="BN36" s="7"/>
      <c r="BO36" s="7"/>
      <c r="BP36" s="409" t="str">
        <f t="shared" si="35"/>
        <v>#</v>
      </c>
      <c r="BQ36" s="409" t="str">
        <f t="shared" si="36"/>
        <v>#</v>
      </c>
      <c r="BR36" s="409" t="str">
        <f t="shared" si="37"/>
        <v>P</v>
      </c>
      <c r="BS36" s="409" t="str">
        <f t="shared" si="38"/>
        <v>#</v>
      </c>
      <c r="BT36" s="409" t="str">
        <f t="shared" si="39"/>
        <v>#</v>
      </c>
      <c r="BU36" s="409" t="str">
        <f t="shared" si="40"/>
        <v>#</v>
      </c>
      <c r="BV36" s="409" t="str">
        <f t="shared" si="41"/>
        <v>#</v>
      </c>
      <c r="BW36" s="409" t="str">
        <f t="shared" si="42"/>
        <v>#</v>
      </c>
      <c r="BX36" s="409"/>
      <c r="BY36" s="409" t="str">
        <f t="shared" si="43"/>
        <v>#</v>
      </c>
      <c r="BZ36" s="409" t="str">
        <f t="shared" si="44"/>
        <v>#</v>
      </c>
      <c r="CA36" s="409">
        <f t="shared" si="45"/>
        <v>0</v>
      </c>
      <c r="CB36" s="409" t="str">
        <f t="shared" si="46"/>
        <v>#</v>
      </c>
      <c r="CC36" s="409" t="str">
        <f t="shared" si="47"/>
        <v>#</v>
      </c>
      <c r="CD36" s="409" t="str">
        <f t="shared" si="48"/>
        <v>#</v>
      </c>
      <c r="CE36" s="409" t="str">
        <f t="shared" si="49"/>
        <v>#</v>
      </c>
      <c r="CF36" s="409" t="str">
        <f t="shared" si="50"/>
        <v>#</v>
      </c>
      <c r="CG36" s="409">
        <f t="shared" si="51"/>
        <v>0</v>
      </c>
      <c r="CH36" s="409" t="str">
        <f t="shared" si="52"/>
        <v>#</v>
      </c>
      <c r="CI36" s="7"/>
      <c r="CJ36" s="7"/>
      <c r="CK36" s="409" t="str">
        <f t="shared" si="64"/>
        <v> </v>
      </c>
      <c r="CL36" s="409" t="str">
        <f t="shared" si="65"/>
        <v> </v>
      </c>
      <c r="CM36" s="409" t="str">
        <f t="shared" si="66"/>
        <v> </v>
      </c>
      <c r="CN36" s="409" t="str">
        <f t="shared" si="67"/>
        <v> </v>
      </c>
      <c r="CO36" s="409" t="str">
        <f t="shared" si="68"/>
        <v> </v>
      </c>
      <c r="CP36" s="409" t="str">
        <f t="shared" si="69"/>
        <v> </v>
      </c>
      <c r="CQ36" s="409" t="str">
        <f t="shared" si="70"/>
        <v> </v>
      </c>
      <c r="CR36" s="409" t="str">
        <f t="shared" si="71"/>
        <v> </v>
      </c>
      <c r="CS36" s="409"/>
      <c r="CT36" s="409">
        <f t="shared" si="53"/>
        <v>0</v>
      </c>
      <c r="CU36" s="409">
        <f t="shared" si="72"/>
        <v>29</v>
      </c>
      <c r="CV36" s="372" t="str">
        <f t="shared" si="72"/>
        <v>23IT030</v>
      </c>
      <c r="CW36" s="432" t="str">
        <f t="shared" si="72"/>
        <v>BALA GANESH. K</v>
      </c>
      <c r="CX36" s="433" t="str">
        <f t="shared" si="55"/>
        <v>        </v>
      </c>
      <c r="CY36" s="409">
        <f t="shared" si="56"/>
        <v>0</v>
      </c>
      <c r="CZ36" s="7"/>
      <c r="DA36" s="409" t="str">
        <f t="shared" si="57"/>
        <v>#</v>
      </c>
      <c r="DB36" s="409">
        <f t="shared" si="58"/>
        <v>0</v>
      </c>
      <c r="DC36" s="7"/>
      <c r="DD36" s="7"/>
      <c r="DE36" s="7"/>
    </row>
    <row r="37" ht="24.75" customHeight="1" spans="1:109">
      <c r="A37" s="413">
        <v>30</v>
      </c>
      <c r="B37" s="566" t="s">
        <v>660</v>
      </c>
      <c r="C37" s="567" t="s">
        <v>661</v>
      </c>
      <c r="D37" s="442" t="s">
        <v>41</v>
      </c>
      <c r="E37" s="440" t="s">
        <v>54</v>
      </c>
      <c r="F37" s="561">
        <v>144.5</v>
      </c>
      <c r="G37" s="568" t="s">
        <v>58</v>
      </c>
      <c r="H37" s="569" t="s">
        <v>59</v>
      </c>
      <c r="I37" s="569" t="s">
        <v>59</v>
      </c>
      <c r="J37" s="569" t="s">
        <v>69</v>
      </c>
      <c r="K37" s="569" t="s">
        <v>59</v>
      </c>
      <c r="L37" s="569" t="s">
        <v>58</v>
      </c>
      <c r="M37" s="569" t="s">
        <v>69</v>
      </c>
      <c r="N37" s="570" t="s">
        <v>59</v>
      </c>
      <c r="O37" s="421">
        <f t="shared" si="59"/>
        <v>0</v>
      </c>
      <c r="P37" s="422"/>
      <c r="Q37" s="423">
        <f t="shared" si="5"/>
        <v>23</v>
      </c>
      <c r="R37" s="565">
        <f t="shared" si="6"/>
        <v>6.95652173913043</v>
      </c>
      <c r="S37" s="425"/>
      <c r="T37" s="426"/>
      <c r="U37" s="427"/>
      <c r="V37" s="428" t="s">
        <v>62</v>
      </c>
      <c r="W37" s="429">
        <f t="shared" si="60"/>
        <v>10</v>
      </c>
      <c r="X37" s="429">
        <f t="shared" si="60"/>
        <v>7</v>
      </c>
      <c r="Y37" s="429">
        <f t="shared" si="60"/>
        <v>7</v>
      </c>
      <c r="Z37" s="429">
        <f t="shared" si="60"/>
        <v>6</v>
      </c>
      <c r="AA37" s="429">
        <f t="shared" si="60"/>
        <v>7</v>
      </c>
      <c r="AB37" s="429">
        <f t="shared" si="60"/>
        <v>10</v>
      </c>
      <c r="AC37" s="429">
        <f t="shared" si="60"/>
        <v>6</v>
      </c>
      <c r="AD37" s="429">
        <f t="shared" si="60"/>
        <v>7</v>
      </c>
      <c r="AE37" s="429"/>
      <c r="AF37" s="429"/>
      <c r="AG37" s="430">
        <f t="shared" si="61"/>
        <v>160</v>
      </c>
      <c r="AH37" s="430">
        <f t="shared" si="62"/>
        <v>23</v>
      </c>
      <c r="AI37" s="431">
        <f t="shared" si="8"/>
        <v>6.95652173913043</v>
      </c>
      <c r="AJ37" s="408" t="str">
        <f t="shared" si="63"/>
        <v>P</v>
      </c>
      <c r="AK37" s="408">
        <f t="shared" si="9"/>
        <v>0</v>
      </c>
      <c r="AL37" s="408">
        <f t="shared" si="10"/>
        <v>0</v>
      </c>
      <c r="AM37" s="408">
        <f t="shared" si="11"/>
        <v>1</v>
      </c>
      <c r="AN37" s="408">
        <f t="shared" si="12"/>
        <v>0</v>
      </c>
      <c r="AO37" s="408">
        <f t="shared" si="13"/>
        <v>0</v>
      </c>
      <c r="AP37" s="408">
        <f t="shared" si="14"/>
        <v>0</v>
      </c>
      <c r="AQ37" s="408">
        <f t="shared" si="15"/>
        <v>0</v>
      </c>
      <c r="AR37" s="6"/>
      <c r="AS37" s="408">
        <f t="shared" si="16"/>
        <v>0</v>
      </c>
      <c r="AT37" s="408">
        <f t="shared" si="17"/>
        <v>0</v>
      </c>
      <c r="AU37" s="408" t="str">
        <f t="shared" si="18"/>
        <v>P</v>
      </c>
      <c r="AV37" s="408">
        <f t="shared" si="19"/>
        <v>0</v>
      </c>
      <c r="AW37" s="408">
        <f t="shared" si="20"/>
        <v>0</v>
      </c>
      <c r="AX37" s="408">
        <f t="shared" si="21"/>
        <v>0</v>
      </c>
      <c r="AY37" s="408">
        <f t="shared" si="22"/>
        <v>0</v>
      </c>
      <c r="AZ37" s="409" t="str">
        <f t="shared" si="23"/>
        <v>HM</v>
      </c>
      <c r="BA37" s="409" t="str">
        <f t="shared" si="24"/>
        <v>HMT</v>
      </c>
      <c r="BB37" s="409" t="str">
        <f t="shared" si="25"/>
        <v>P</v>
      </c>
      <c r="BC37" s="409" t="str">
        <f t="shared" si="26"/>
        <v>#</v>
      </c>
      <c r="BD37" s="409" t="str">
        <f t="shared" si="27"/>
        <v>#</v>
      </c>
      <c r="BE37" s="409" t="str">
        <f t="shared" si="28"/>
        <v>#</v>
      </c>
      <c r="BF37" s="409"/>
      <c r="BG37" s="409">
        <f t="shared" si="29"/>
        <v>0</v>
      </c>
      <c r="BH37" s="409" t="str">
        <f t="shared" si="30"/>
        <v>#</v>
      </c>
      <c r="BI37" s="409" t="str">
        <f t="shared" si="31"/>
        <v>#</v>
      </c>
      <c r="BJ37" s="409" t="str">
        <f t="shared" si="32"/>
        <v>#</v>
      </c>
      <c r="BK37" s="409">
        <f t="shared" si="33"/>
        <v>0</v>
      </c>
      <c r="BL37" s="409" t="str">
        <f t="shared" si="34"/>
        <v>#</v>
      </c>
      <c r="BM37" s="7"/>
      <c r="BN37" s="7"/>
      <c r="BO37" s="7"/>
      <c r="BP37" s="409" t="str">
        <f t="shared" si="35"/>
        <v>P</v>
      </c>
      <c r="BQ37" s="409" t="str">
        <f t="shared" si="36"/>
        <v>#</v>
      </c>
      <c r="BR37" s="409" t="str">
        <f t="shared" si="37"/>
        <v>#</v>
      </c>
      <c r="BS37" s="409" t="str">
        <f t="shared" si="38"/>
        <v>#</v>
      </c>
      <c r="BT37" s="409" t="str">
        <f t="shared" si="39"/>
        <v>#</v>
      </c>
      <c r="BU37" s="409" t="str">
        <f t="shared" si="40"/>
        <v>#</v>
      </c>
      <c r="BV37" s="409" t="str">
        <f t="shared" si="41"/>
        <v>#</v>
      </c>
      <c r="BW37" s="409" t="str">
        <f t="shared" si="42"/>
        <v>#</v>
      </c>
      <c r="BX37" s="409"/>
      <c r="BY37" s="409">
        <f t="shared" si="43"/>
        <v>0</v>
      </c>
      <c r="BZ37" s="409" t="str">
        <f t="shared" si="44"/>
        <v>#</v>
      </c>
      <c r="CA37" s="409" t="str">
        <f t="shared" si="45"/>
        <v>#</v>
      </c>
      <c r="CB37" s="409" t="str">
        <f t="shared" si="46"/>
        <v>#</v>
      </c>
      <c r="CC37" s="409" t="str">
        <f t="shared" si="47"/>
        <v>#</v>
      </c>
      <c r="CD37" s="409" t="str">
        <f t="shared" si="48"/>
        <v>#</v>
      </c>
      <c r="CE37" s="409" t="str">
        <f t="shared" si="49"/>
        <v>#</v>
      </c>
      <c r="CF37" s="409" t="str">
        <f t="shared" si="50"/>
        <v>#</v>
      </c>
      <c r="CG37" s="409">
        <f t="shared" si="51"/>
        <v>0</v>
      </c>
      <c r="CH37" s="409" t="str">
        <f t="shared" si="52"/>
        <v>#</v>
      </c>
      <c r="CI37" s="7"/>
      <c r="CJ37" s="7"/>
      <c r="CK37" s="409" t="str">
        <f t="shared" si="64"/>
        <v> </v>
      </c>
      <c r="CL37" s="409" t="str">
        <f t="shared" si="65"/>
        <v> </v>
      </c>
      <c r="CM37" s="409" t="str">
        <f t="shared" si="66"/>
        <v> </v>
      </c>
      <c r="CN37" s="409" t="str">
        <f t="shared" si="67"/>
        <v> </v>
      </c>
      <c r="CO37" s="409" t="str">
        <f t="shared" si="68"/>
        <v> </v>
      </c>
      <c r="CP37" s="409" t="str">
        <f t="shared" si="69"/>
        <v> </v>
      </c>
      <c r="CQ37" s="409" t="str">
        <f t="shared" si="70"/>
        <v> </v>
      </c>
      <c r="CR37" s="409" t="str">
        <f t="shared" si="71"/>
        <v> </v>
      </c>
      <c r="CS37" s="409"/>
      <c r="CT37" s="409">
        <f t="shared" si="53"/>
        <v>0</v>
      </c>
      <c r="CU37" s="409">
        <f t="shared" si="72"/>
        <v>30</v>
      </c>
      <c r="CV37" s="372" t="str">
        <f t="shared" si="72"/>
        <v>23IT031</v>
      </c>
      <c r="CW37" s="432" t="str">
        <f t="shared" si="72"/>
        <v>BALAMURUGAN E</v>
      </c>
      <c r="CX37" s="433" t="str">
        <f t="shared" si="55"/>
        <v>        </v>
      </c>
      <c r="CY37" s="409">
        <f t="shared" si="56"/>
        <v>0</v>
      </c>
      <c r="CZ37" s="7"/>
      <c r="DA37" s="409">
        <f t="shared" si="57"/>
        <v>0</v>
      </c>
      <c r="DB37" s="409" t="str">
        <f t="shared" si="58"/>
        <v>#</v>
      </c>
      <c r="DC37" s="7"/>
      <c r="DD37" s="7"/>
      <c r="DE37" s="7"/>
    </row>
    <row r="38" ht="24.75" customHeight="1" spans="1:109">
      <c r="A38" s="413">
        <v>31</v>
      </c>
      <c r="B38" s="566" t="s">
        <v>662</v>
      </c>
      <c r="C38" s="567" t="s">
        <v>663</v>
      </c>
      <c r="D38" s="442" t="s">
        <v>41</v>
      </c>
      <c r="E38" s="440" t="s">
        <v>54</v>
      </c>
      <c r="F38" s="561">
        <v>192.5</v>
      </c>
      <c r="G38" s="568" t="s">
        <v>58</v>
      </c>
      <c r="H38" s="569" t="s">
        <v>61</v>
      </c>
      <c r="I38" s="569" t="s">
        <v>60</v>
      </c>
      <c r="J38" s="569" t="s">
        <v>61</v>
      </c>
      <c r="K38" s="569" t="s">
        <v>59</v>
      </c>
      <c r="L38" s="569" t="s">
        <v>58</v>
      </c>
      <c r="M38" s="569" t="s">
        <v>61</v>
      </c>
      <c r="N38" s="570" t="s">
        <v>61</v>
      </c>
      <c r="O38" s="421">
        <f t="shared" si="59"/>
        <v>0</v>
      </c>
      <c r="P38" s="422"/>
      <c r="Q38" s="423">
        <f t="shared" si="5"/>
        <v>23</v>
      </c>
      <c r="R38" s="565">
        <f t="shared" si="6"/>
        <v>8.21739130434783</v>
      </c>
      <c r="S38" s="425"/>
      <c r="T38" s="426"/>
      <c r="U38" s="427"/>
      <c r="V38" s="428" t="s">
        <v>62</v>
      </c>
      <c r="W38" s="429">
        <f t="shared" si="60"/>
        <v>10</v>
      </c>
      <c r="X38" s="429">
        <f t="shared" si="60"/>
        <v>8</v>
      </c>
      <c r="Y38" s="429">
        <f t="shared" si="60"/>
        <v>9</v>
      </c>
      <c r="Z38" s="429">
        <f t="shared" si="60"/>
        <v>8</v>
      </c>
      <c r="AA38" s="429">
        <f t="shared" si="60"/>
        <v>7</v>
      </c>
      <c r="AB38" s="429">
        <f t="shared" si="60"/>
        <v>10</v>
      </c>
      <c r="AC38" s="429">
        <f t="shared" si="60"/>
        <v>8</v>
      </c>
      <c r="AD38" s="429">
        <f t="shared" si="60"/>
        <v>8</v>
      </c>
      <c r="AE38" s="429"/>
      <c r="AF38" s="429"/>
      <c r="AG38" s="430">
        <f t="shared" si="61"/>
        <v>189</v>
      </c>
      <c r="AH38" s="430">
        <f t="shared" si="62"/>
        <v>23</v>
      </c>
      <c r="AI38" s="431">
        <f t="shared" si="8"/>
        <v>8.21739130434783</v>
      </c>
      <c r="AJ38" s="408" t="str">
        <f t="shared" si="63"/>
        <v>P</v>
      </c>
      <c r="AK38" s="408">
        <f t="shared" si="9"/>
        <v>1</v>
      </c>
      <c r="AL38" s="408">
        <f t="shared" si="10"/>
        <v>0</v>
      </c>
      <c r="AM38" s="408">
        <f t="shared" si="11"/>
        <v>0</v>
      </c>
      <c r="AN38" s="408">
        <f t="shared" si="12"/>
        <v>0</v>
      </c>
      <c r="AO38" s="408">
        <f t="shared" si="13"/>
        <v>0</v>
      </c>
      <c r="AP38" s="408">
        <f t="shared" si="14"/>
        <v>0</v>
      </c>
      <c r="AQ38" s="408">
        <f t="shared" si="15"/>
        <v>0</v>
      </c>
      <c r="AR38" s="6"/>
      <c r="AS38" s="408" t="str">
        <f t="shared" si="16"/>
        <v>P</v>
      </c>
      <c r="AT38" s="408">
        <f t="shared" si="17"/>
        <v>0</v>
      </c>
      <c r="AU38" s="408">
        <f t="shared" si="18"/>
        <v>0</v>
      </c>
      <c r="AV38" s="408">
        <f t="shared" si="19"/>
        <v>0</v>
      </c>
      <c r="AW38" s="408">
        <f t="shared" si="20"/>
        <v>0</v>
      </c>
      <c r="AX38" s="408">
        <f t="shared" si="21"/>
        <v>0</v>
      </c>
      <c r="AY38" s="408">
        <f t="shared" si="22"/>
        <v>0</v>
      </c>
      <c r="AZ38" s="409" t="str">
        <f t="shared" si="23"/>
        <v>HM</v>
      </c>
      <c r="BA38" s="409" t="str">
        <f t="shared" si="24"/>
        <v>HMT</v>
      </c>
      <c r="BB38" s="409" t="str">
        <f t="shared" si="25"/>
        <v>P</v>
      </c>
      <c r="BC38" s="409" t="str">
        <f t="shared" si="26"/>
        <v>#</v>
      </c>
      <c r="BD38" s="409" t="str">
        <f t="shared" si="27"/>
        <v>#</v>
      </c>
      <c r="BE38" s="409" t="str">
        <f t="shared" si="28"/>
        <v>#</v>
      </c>
      <c r="BF38" s="409"/>
      <c r="BG38" s="409">
        <f t="shared" si="29"/>
        <v>0</v>
      </c>
      <c r="BH38" s="409" t="str">
        <f t="shared" si="30"/>
        <v>#</v>
      </c>
      <c r="BI38" s="409" t="str">
        <f t="shared" si="31"/>
        <v>#</v>
      </c>
      <c r="BJ38" s="409" t="str">
        <f t="shared" si="32"/>
        <v>#</v>
      </c>
      <c r="BK38" s="409">
        <f t="shared" si="33"/>
        <v>0</v>
      </c>
      <c r="BL38" s="409" t="str">
        <f t="shared" si="34"/>
        <v>#</v>
      </c>
      <c r="BM38" s="7"/>
      <c r="BN38" s="7"/>
      <c r="BO38" s="7"/>
      <c r="BP38" s="409" t="str">
        <f t="shared" si="35"/>
        <v>P</v>
      </c>
      <c r="BQ38" s="409" t="str">
        <f t="shared" si="36"/>
        <v>#</v>
      </c>
      <c r="BR38" s="409" t="str">
        <f t="shared" si="37"/>
        <v>#</v>
      </c>
      <c r="BS38" s="409" t="str">
        <f t="shared" si="38"/>
        <v>#</v>
      </c>
      <c r="BT38" s="409" t="str">
        <f t="shared" si="39"/>
        <v>#</v>
      </c>
      <c r="BU38" s="409" t="str">
        <f t="shared" si="40"/>
        <v>#</v>
      </c>
      <c r="BV38" s="409" t="str">
        <f t="shared" si="41"/>
        <v>#</v>
      </c>
      <c r="BW38" s="409" t="str">
        <f t="shared" si="42"/>
        <v>#</v>
      </c>
      <c r="BX38" s="409"/>
      <c r="BY38" s="409">
        <f t="shared" si="43"/>
        <v>0</v>
      </c>
      <c r="BZ38" s="409" t="str">
        <f t="shared" si="44"/>
        <v>#</v>
      </c>
      <c r="CA38" s="409" t="str">
        <f t="shared" si="45"/>
        <v>#</v>
      </c>
      <c r="CB38" s="409" t="str">
        <f t="shared" si="46"/>
        <v>#</v>
      </c>
      <c r="CC38" s="409" t="str">
        <f t="shared" si="47"/>
        <v>#</v>
      </c>
      <c r="CD38" s="409" t="str">
        <f t="shared" si="48"/>
        <v>#</v>
      </c>
      <c r="CE38" s="409" t="str">
        <f t="shared" si="49"/>
        <v>#</v>
      </c>
      <c r="CF38" s="409" t="str">
        <f t="shared" si="50"/>
        <v>#</v>
      </c>
      <c r="CG38" s="409">
        <f t="shared" si="51"/>
        <v>0</v>
      </c>
      <c r="CH38" s="409" t="str">
        <f t="shared" si="52"/>
        <v>#</v>
      </c>
      <c r="CI38" s="7"/>
      <c r="CJ38" s="7"/>
      <c r="CK38" s="409" t="str">
        <f t="shared" si="64"/>
        <v> </v>
      </c>
      <c r="CL38" s="409" t="str">
        <f t="shared" si="65"/>
        <v> </v>
      </c>
      <c r="CM38" s="409" t="str">
        <f t="shared" si="66"/>
        <v> </v>
      </c>
      <c r="CN38" s="409" t="str">
        <f t="shared" si="67"/>
        <v> </v>
      </c>
      <c r="CO38" s="409" t="str">
        <f t="shared" si="68"/>
        <v> </v>
      </c>
      <c r="CP38" s="409" t="str">
        <f t="shared" si="69"/>
        <v> </v>
      </c>
      <c r="CQ38" s="409" t="str">
        <f t="shared" si="70"/>
        <v> </v>
      </c>
      <c r="CR38" s="409" t="str">
        <f t="shared" si="71"/>
        <v> </v>
      </c>
      <c r="CS38" s="409"/>
      <c r="CT38" s="409">
        <f t="shared" si="53"/>
        <v>0</v>
      </c>
      <c r="CU38" s="409">
        <f t="shared" si="72"/>
        <v>31</v>
      </c>
      <c r="CV38" s="372" t="str">
        <f t="shared" si="72"/>
        <v>23IT032</v>
      </c>
      <c r="CW38" s="432" t="str">
        <f t="shared" si="72"/>
        <v>BALARAMAN</v>
      </c>
      <c r="CX38" s="433" t="str">
        <f t="shared" si="55"/>
        <v>        </v>
      </c>
      <c r="CY38" s="409">
        <f t="shared" si="56"/>
        <v>0</v>
      </c>
      <c r="CZ38" s="7"/>
      <c r="DA38" s="409">
        <f t="shared" si="57"/>
        <v>0</v>
      </c>
      <c r="DB38" s="409" t="str">
        <f t="shared" si="58"/>
        <v>#</v>
      </c>
      <c r="DC38" s="7"/>
      <c r="DD38" s="7"/>
      <c r="DE38" s="7"/>
    </row>
    <row r="39" ht="24.75" customHeight="1" spans="1:109">
      <c r="A39" s="413">
        <v>32</v>
      </c>
      <c r="B39" s="566" t="s">
        <v>664</v>
      </c>
      <c r="C39" s="567" t="s">
        <v>665</v>
      </c>
      <c r="D39" s="442" t="s">
        <v>41</v>
      </c>
      <c r="E39" s="438" t="s">
        <v>55</v>
      </c>
      <c r="F39" s="561">
        <v>190.5</v>
      </c>
      <c r="G39" s="568" t="s">
        <v>58</v>
      </c>
      <c r="H39" s="569" t="s">
        <v>61</v>
      </c>
      <c r="I39" s="569" t="s">
        <v>61</v>
      </c>
      <c r="J39" s="569" t="s">
        <v>61</v>
      </c>
      <c r="K39" s="569" t="s">
        <v>61</v>
      </c>
      <c r="L39" s="569" t="s">
        <v>58</v>
      </c>
      <c r="M39" s="569" t="s">
        <v>60</v>
      </c>
      <c r="N39" s="570" t="s">
        <v>61</v>
      </c>
      <c r="O39" s="421">
        <f t="shared" si="59"/>
        <v>0</v>
      </c>
      <c r="P39" s="422"/>
      <c r="Q39" s="423">
        <f t="shared" si="5"/>
        <v>23</v>
      </c>
      <c r="R39" s="565">
        <f t="shared" si="6"/>
        <v>8.30434782608696</v>
      </c>
      <c r="S39" s="425"/>
      <c r="T39" s="426"/>
      <c r="U39" s="427"/>
      <c r="V39" s="428" t="s">
        <v>62</v>
      </c>
      <c r="W39" s="429">
        <f t="shared" si="60"/>
        <v>10</v>
      </c>
      <c r="X39" s="429">
        <f t="shared" si="60"/>
        <v>8</v>
      </c>
      <c r="Y39" s="429">
        <f t="shared" si="60"/>
        <v>8</v>
      </c>
      <c r="Z39" s="429">
        <f t="shared" si="60"/>
        <v>8</v>
      </c>
      <c r="AA39" s="429">
        <f t="shared" si="60"/>
        <v>8</v>
      </c>
      <c r="AB39" s="429">
        <f t="shared" si="60"/>
        <v>10</v>
      </c>
      <c r="AC39" s="429">
        <f t="shared" si="60"/>
        <v>9</v>
      </c>
      <c r="AD39" s="429">
        <f t="shared" si="60"/>
        <v>8</v>
      </c>
      <c r="AE39" s="429"/>
      <c r="AF39" s="429"/>
      <c r="AG39" s="430">
        <f t="shared" si="61"/>
        <v>191</v>
      </c>
      <c r="AH39" s="430">
        <f t="shared" si="62"/>
        <v>23</v>
      </c>
      <c r="AI39" s="431">
        <f t="shared" si="8"/>
        <v>8.30434782608696</v>
      </c>
      <c r="AJ39" s="408" t="str">
        <f t="shared" si="63"/>
        <v>P</v>
      </c>
      <c r="AK39" s="408">
        <f t="shared" si="9"/>
        <v>1</v>
      </c>
      <c r="AL39" s="408">
        <f t="shared" si="10"/>
        <v>0</v>
      </c>
      <c r="AM39" s="408">
        <f t="shared" si="11"/>
        <v>0</v>
      </c>
      <c r="AN39" s="408">
        <f t="shared" si="12"/>
        <v>0</v>
      </c>
      <c r="AO39" s="408">
        <f t="shared" si="13"/>
        <v>0</v>
      </c>
      <c r="AP39" s="408">
        <f t="shared" si="14"/>
        <v>0</v>
      </c>
      <c r="AQ39" s="408">
        <f t="shared" si="15"/>
        <v>0</v>
      </c>
      <c r="AR39" s="6"/>
      <c r="AS39" s="408" t="str">
        <f t="shared" si="16"/>
        <v>P</v>
      </c>
      <c r="AT39" s="408">
        <f t="shared" si="17"/>
        <v>0</v>
      </c>
      <c r="AU39" s="408">
        <f t="shared" si="18"/>
        <v>0</v>
      </c>
      <c r="AV39" s="408">
        <f t="shared" si="19"/>
        <v>0</v>
      </c>
      <c r="AW39" s="408">
        <f t="shared" si="20"/>
        <v>0</v>
      </c>
      <c r="AX39" s="408">
        <f t="shared" si="21"/>
        <v>0</v>
      </c>
      <c r="AY39" s="408">
        <f t="shared" si="22"/>
        <v>0</v>
      </c>
      <c r="AZ39" s="409" t="str">
        <f t="shared" si="23"/>
        <v>DM</v>
      </c>
      <c r="BA39" s="409" t="str">
        <f t="shared" si="24"/>
        <v>DMT</v>
      </c>
      <c r="BB39" s="409" t="str">
        <f t="shared" si="25"/>
        <v>#</v>
      </c>
      <c r="BC39" s="409" t="str">
        <f t="shared" si="26"/>
        <v>#</v>
      </c>
      <c r="BD39" s="409" t="str">
        <f t="shared" si="27"/>
        <v>P</v>
      </c>
      <c r="BE39" s="409" t="str">
        <f t="shared" si="28"/>
        <v>#</v>
      </c>
      <c r="BF39" s="409"/>
      <c r="BG39" s="409" t="str">
        <f t="shared" si="29"/>
        <v>#</v>
      </c>
      <c r="BH39" s="409" t="str">
        <f t="shared" si="30"/>
        <v>#</v>
      </c>
      <c r="BI39" s="409">
        <f t="shared" si="31"/>
        <v>0</v>
      </c>
      <c r="BJ39" s="409" t="str">
        <f t="shared" si="32"/>
        <v>#</v>
      </c>
      <c r="BK39" s="409">
        <f t="shared" si="33"/>
        <v>0</v>
      </c>
      <c r="BL39" s="409" t="str">
        <f t="shared" si="34"/>
        <v>#</v>
      </c>
      <c r="BM39" s="7"/>
      <c r="BN39" s="7"/>
      <c r="BO39" s="7"/>
      <c r="BP39" s="409" t="str">
        <f t="shared" si="35"/>
        <v>#</v>
      </c>
      <c r="BQ39" s="409" t="str">
        <f t="shared" si="36"/>
        <v>#</v>
      </c>
      <c r="BR39" s="409" t="str">
        <f t="shared" si="37"/>
        <v>P</v>
      </c>
      <c r="BS39" s="409" t="str">
        <f t="shared" si="38"/>
        <v>#</v>
      </c>
      <c r="BT39" s="409" t="str">
        <f t="shared" si="39"/>
        <v>#</v>
      </c>
      <c r="BU39" s="409" t="str">
        <f t="shared" si="40"/>
        <v>#</v>
      </c>
      <c r="BV39" s="409" t="str">
        <f t="shared" si="41"/>
        <v>#</v>
      </c>
      <c r="BW39" s="409" t="str">
        <f t="shared" si="42"/>
        <v>#</v>
      </c>
      <c r="BX39" s="409"/>
      <c r="BY39" s="409" t="str">
        <f t="shared" si="43"/>
        <v>#</v>
      </c>
      <c r="BZ39" s="409" t="str">
        <f t="shared" si="44"/>
        <v>#</v>
      </c>
      <c r="CA39" s="409">
        <f t="shared" si="45"/>
        <v>0</v>
      </c>
      <c r="CB39" s="409" t="str">
        <f t="shared" si="46"/>
        <v>#</v>
      </c>
      <c r="CC39" s="409" t="str">
        <f t="shared" si="47"/>
        <v>#</v>
      </c>
      <c r="CD39" s="409" t="str">
        <f t="shared" si="48"/>
        <v>#</v>
      </c>
      <c r="CE39" s="409" t="str">
        <f t="shared" si="49"/>
        <v>#</v>
      </c>
      <c r="CF39" s="409" t="str">
        <f t="shared" si="50"/>
        <v>#</v>
      </c>
      <c r="CG39" s="409">
        <f t="shared" si="51"/>
        <v>0</v>
      </c>
      <c r="CH39" s="409" t="str">
        <f t="shared" si="52"/>
        <v>#</v>
      </c>
      <c r="CI39" s="7"/>
      <c r="CJ39" s="7"/>
      <c r="CK39" s="409" t="str">
        <f t="shared" si="64"/>
        <v> </v>
      </c>
      <c r="CL39" s="409" t="str">
        <f t="shared" si="65"/>
        <v> </v>
      </c>
      <c r="CM39" s="409" t="str">
        <f t="shared" si="66"/>
        <v> </v>
      </c>
      <c r="CN39" s="409" t="str">
        <f t="shared" si="67"/>
        <v> </v>
      </c>
      <c r="CO39" s="409" t="str">
        <f t="shared" si="68"/>
        <v> </v>
      </c>
      <c r="CP39" s="409" t="str">
        <f t="shared" si="69"/>
        <v> </v>
      </c>
      <c r="CQ39" s="409" t="str">
        <f t="shared" si="70"/>
        <v> </v>
      </c>
      <c r="CR39" s="409" t="str">
        <f t="shared" si="71"/>
        <v> </v>
      </c>
      <c r="CS39" s="409"/>
      <c r="CT39" s="409">
        <f t="shared" si="53"/>
        <v>0</v>
      </c>
      <c r="CU39" s="409">
        <f t="shared" si="72"/>
        <v>32</v>
      </c>
      <c r="CV39" s="372" t="str">
        <f t="shared" si="72"/>
        <v>23IT033</v>
      </c>
      <c r="CW39" s="432" t="str">
        <f t="shared" si="72"/>
        <v>BHARATH A V</v>
      </c>
      <c r="CX39" s="433" t="str">
        <f t="shared" si="55"/>
        <v>        </v>
      </c>
      <c r="CY39" s="409">
        <f t="shared" si="56"/>
        <v>0</v>
      </c>
      <c r="CZ39" s="7"/>
      <c r="DA39" s="409" t="str">
        <f t="shared" si="57"/>
        <v>#</v>
      </c>
      <c r="DB39" s="409">
        <f t="shared" si="58"/>
        <v>0</v>
      </c>
      <c r="DC39" s="7"/>
      <c r="DD39" s="7"/>
      <c r="DE39" s="7"/>
    </row>
    <row r="40" ht="24.75" customHeight="1" spans="1:109">
      <c r="A40" s="413">
        <v>33</v>
      </c>
      <c r="B40" s="566" t="s">
        <v>666</v>
      </c>
      <c r="C40" s="567" t="s">
        <v>667</v>
      </c>
      <c r="D40" s="442" t="s">
        <v>41</v>
      </c>
      <c r="E40" s="438" t="s">
        <v>55</v>
      </c>
      <c r="F40" s="561">
        <v>189</v>
      </c>
      <c r="G40" s="568" t="s">
        <v>58</v>
      </c>
      <c r="H40" s="569" t="s">
        <v>59</v>
      </c>
      <c r="I40" s="569" t="s">
        <v>59</v>
      </c>
      <c r="J40" s="569" t="s">
        <v>61</v>
      </c>
      <c r="K40" s="569" t="s">
        <v>61</v>
      </c>
      <c r="L40" s="569" t="s">
        <v>58</v>
      </c>
      <c r="M40" s="569" t="s">
        <v>61</v>
      </c>
      <c r="N40" s="570" t="s">
        <v>61</v>
      </c>
      <c r="O40" s="421">
        <f t="shared" si="59"/>
        <v>0</v>
      </c>
      <c r="P40" s="422"/>
      <c r="Q40" s="423">
        <f t="shared" si="5"/>
        <v>23</v>
      </c>
      <c r="R40" s="565">
        <f t="shared" si="6"/>
        <v>7.82608695652174</v>
      </c>
      <c r="S40" s="425"/>
      <c r="T40" s="426"/>
      <c r="U40" s="427"/>
      <c r="V40" s="428" t="s">
        <v>62</v>
      </c>
      <c r="W40" s="429">
        <f t="shared" si="60"/>
        <v>10</v>
      </c>
      <c r="X40" s="429">
        <f t="shared" si="60"/>
        <v>7</v>
      </c>
      <c r="Y40" s="429">
        <f t="shared" si="60"/>
        <v>7</v>
      </c>
      <c r="Z40" s="429">
        <f t="shared" si="60"/>
        <v>8</v>
      </c>
      <c r="AA40" s="429">
        <f t="shared" si="60"/>
        <v>8</v>
      </c>
      <c r="AB40" s="429">
        <f t="shared" si="60"/>
        <v>10</v>
      </c>
      <c r="AC40" s="429">
        <f t="shared" si="60"/>
        <v>8</v>
      </c>
      <c r="AD40" s="429">
        <f t="shared" si="60"/>
        <v>8</v>
      </c>
      <c r="AE40" s="429"/>
      <c r="AF40" s="429"/>
      <c r="AG40" s="430">
        <f t="shared" si="61"/>
        <v>180</v>
      </c>
      <c r="AH40" s="430">
        <f t="shared" si="62"/>
        <v>23</v>
      </c>
      <c r="AI40" s="431">
        <f t="shared" si="8"/>
        <v>7.82608695652174</v>
      </c>
      <c r="AJ40" s="408" t="str">
        <f t="shared" si="63"/>
        <v>P</v>
      </c>
      <c r="AK40" s="408">
        <f t="shared" si="9"/>
        <v>1</v>
      </c>
      <c r="AL40" s="408">
        <f t="shared" si="10"/>
        <v>0</v>
      </c>
      <c r="AM40" s="408">
        <f t="shared" si="11"/>
        <v>0</v>
      </c>
      <c r="AN40" s="408">
        <f t="shared" si="12"/>
        <v>0</v>
      </c>
      <c r="AO40" s="408">
        <f t="shared" si="13"/>
        <v>0</v>
      </c>
      <c r="AP40" s="408">
        <f t="shared" si="14"/>
        <v>0</v>
      </c>
      <c r="AQ40" s="408">
        <f t="shared" si="15"/>
        <v>0</v>
      </c>
      <c r="AR40" s="6"/>
      <c r="AS40" s="408" t="str">
        <f t="shared" si="16"/>
        <v>P</v>
      </c>
      <c r="AT40" s="408">
        <f t="shared" si="17"/>
        <v>0</v>
      </c>
      <c r="AU40" s="408">
        <f t="shared" si="18"/>
        <v>0</v>
      </c>
      <c r="AV40" s="408">
        <f t="shared" si="19"/>
        <v>0</v>
      </c>
      <c r="AW40" s="408">
        <f t="shared" si="20"/>
        <v>0</v>
      </c>
      <c r="AX40" s="408">
        <f t="shared" si="21"/>
        <v>0</v>
      </c>
      <c r="AY40" s="408">
        <f t="shared" si="22"/>
        <v>0</v>
      </c>
      <c r="AZ40" s="409" t="str">
        <f t="shared" si="23"/>
        <v>DM</v>
      </c>
      <c r="BA40" s="409" t="str">
        <f t="shared" si="24"/>
        <v>DMT</v>
      </c>
      <c r="BB40" s="409" t="str">
        <f t="shared" si="25"/>
        <v>#</v>
      </c>
      <c r="BC40" s="409" t="str">
        <f t="shared" si="26"/>
        <v>#</v>
      </c>
      <c r="BD40" s="409" t="str">
        <f t="shared" si="27"/>
        <v>P</v>
      </c>
      <c r="BE40" s="409" t="str">
        <f t="shared" si="28"/>
        <v>#</v>
      </c>
      <c r="BF40" s="409"/>
      <c r="BG40" s="409" t="str">
        <f t="shared" si="29"/>
        <v>#</v>
      </c>
      <c r="BH40" s="409" t="str">
        <f t="shared" si="30"/>
        <v>#</v>
      </c>
      <c r="BI40" s="409">
        <f t="shared" si="31"/>
        <v>0</v>
      </c>
      <c r="BJ40" s="409" t="str">
        <f t="shared" si="32"/>
        <v>#</v>
      </c>
      <c r="BK40" s="409">
        <f t="shared" si="33"/>
        <v>0</v>
      </c>
      <c r="BL40" s="409" t="str">
        <f t="shared" si="34"/>
        <v>#</v>
      </c>
      <c r="BM40" s="7"/>
      <c r="BN40" s="7"/>
      <c r="BO40" s="7"/>
      <c r="BP40" s="409" t="str">
        <f t="shared" si="35"/>
        <v>#</v>
      </c>
      <c r="BQ40" s="409" t="str">
        <f t="shared" si="36"/>
        <v>#</v>
      </c>
      <c r="BR40" s="409" t="str">
        <f t="shared" si="37"/>
        <v>P</v>
      </c>
      <c r="BS40" s="409" t="str">
        <f t="shared" si="38"/>
        <v>#</v>
      </c>
      <c r="BT40" s="409" t="str">
        <f t="shared" si="39"/>
        <v>#</v>
      </c>
      <c r="BU40" s="409" t="str">
        <f t="shared" si="40"/>
        <v>#</v>
      </c>
      <c r="BV40" s="409" t="str">
        <f t="shared" si="41"/>
        <v>#</v>
      </c>
      <c r="BW40" s="409" t="str">
        <f t="shared" si="42"/>
        <v>#</v>
      </c>
      <c r="BX40" s="409"/>
      <c r="BY40" s="409" t="str">
        <f t="shared" si="43"/>
        <v>#</v>
      </c>
      <c r="BZ40" s="409" t="str">
        <f t="shared" si="44"/>
        <v>#</v>
      </c>
      <c r="CA40" s="409">
        <f t="shared" si="45"/>
        <v>0</v>
      </c>
      <c r="CB40" s="409" t="str">
        <f t="shared" si="46"/>
        <v>#</v>
      </c>
      <c r="CC40" s="409" t="str">
        <f t="shared" si="47"/>
        <v>#</v>
      </c>
      <c r="CD40" s="409" t="str">
        <f t="shared" si="48"/>
        <v>#</v>
      </c>
      <c r="CE40" s="409" t="str">
        <f t="shared" si="49"/>
        <v>#</v>
      </c>
      <c r="CF40" s="409" t="str">
        <f t="shared" si="50"/>
        <v>#</v>
      </c>
      <c r="CG40" s="409">
        <f t="shared" si="51"/>
        <v>0</v>
      </c>
      <c r="CH40" s="409" t="str">
        <f t="shared" si="52"/>
        <v>#</v>
      </c>
      <c r="CI40" s="7"/>
      <c r="CJ40" s="7"/>
      <c r="CK40" s="409" t="str">
        <f t="shared" si="64"/>
        <v> </v>
      </c>
      <c r="CL40" s="409" t="str">
        <f t="shared" si="65"/>
        <v> </v>
      </c>
      <c r="CM40" s="409" t="str">
        <f t="shared" si="66"/>
        <v> </v>
      </c>
      <c r="CN40" s="409" t="str">
        <f t="shared" si="67"/>
        <v> </v>
      </c>
      <c r="CO40" s="409" t="str">
        <f t="shared" si="68"/>
        <v> </v>
      </c>
      <c r="CP40" s="409" t="str">
        <f t="shared" si="69"/>
        <v> </v>
      </c>
      <c r="CQ40" s="409" t="str">
        <f t="shared" si="70"/>
        <v> </v>
      </c>
      <c r="CR40" s="409" t="str">
        <f t="shared" si="71"/>
        <v> </v>
      </c>
      <c r="CS40" s="409"/>
      <c r="CT40" s="409">
        <f t="shared" si="53"/>
        <v>0</v>
      </c>
      <c r="CU40" s="409">
        <f t="shared" ref="CU40:CW55" si="73">A40</f>
        <v>33</v>
      </c>
      <c r="CV40" s="372" t="str">
        <f t="shared" si="73"/>
        <v>23IT034</v>
      </c>
      <c r="CW40" s="432" t="str">
        <f t="shared" si="73"/>
        <v>BHARATH S</v>
      </c>
      <c r="CX40" s="433" t="str">
        <f t="shared" si="55"/>
        <v>        </v>
      </c>
      <c r="CY40" s="409">
        <f t="shared" si="56"/>
        <v>0</v>
      </c>
      <c r="CZ40" s="7"/>
      <c r="DA40" s="409" t="str">
        <f t="shared" si="57"/>
        <v>#</v>
      </c>
      <c r="DB40" s="409">
        <f t="shared" si="58"/>
        <v>0</v>
      </c>
      <c r="DC40" s="7"/>
      <c r="DD40" s="7"/>
      <c r="DE40" s="7"/>
    </row>
    <row r="41" ht="24.75" customHeight="1" spans="1:109">
      <c r="A41" s="413">
        <v>34</v>
      </c>
      <c r="B41" s="566" t="s">
        <v>668</v>
      </c>
      <c r="C41" s="567" t="s">
        <v>669</v>
      </c>
      <c r="D41" s="442" t="s">
        <v>41</v>
      </c>
      <c r="E41" s="440" t="s">
        <v>54</v>
      </c>
      <c r="F41" s="561">
        <v>189</v>
      </c>
      <c r="G41" s="568" t="s">
        <v>58</v>
      </c>
      <c r="H41" s="569" t="s">
        <v>61</v>
      </c>
      <c r="I41" s="569" t="s">
        <v>61</v>
      </c>
      <c r="J41" s="569" t="s">
        <v>61</v>
      </c>
      <c r="K41" s="569" t="s">
        <v>61</v>
      </c>
      <c r="L41" s="569" t="s">
        <v>58</v>
      </c>
      <c r="M41" s="569" t="s">
        <v>61</v>
      </c>
      <c r="N41" s="570" t="s">
        <v>61</v>
      </c>
      <c r="O41" s="421">
        <f t="shared" si="59"/>
        <v>0</v>
      </c>
      <c r="P41" s="422"/>
      <c r="Q41" s="423">
        <f t="shared" si="5"/>
        <v>23</v>
      </c>
      <c r="R41" s="565">
        <f t="shared" si="6"/>
        <v>8.17391304347826</v>
      </c>
      <c r="S41" s="425"/>
      <c r="T41" s="426"/>
      <c r="U41" s="427"/>
      <c r="V41" s="428" t="s">
        <v>62</v>
      </c>
      <c r="W41" s="429">
        <f t="shared" ref="W41:AD72" si="74">IF(G41="O",10,IF(G41="A+",9,IF(G41="A",8,IF(G41="B+",7,IF(G41="B",6,IF(G41="C",5,IF(G41="RA",0,IF(G41="U",0,IF(G41="UA",0,0)))))))))</f>
        <v>10</v>
      </c>
      <c r="X41" s="429">
        <f t="shared" si="74"/>
        <v>8</v>
      </c>
      <c r="Y41" s="429">
        <f t="shared" si="74"/>
        <v>8</v>
      </c>
      <c r="Z41" s="429">
        <f t="shared" si="74"/>
        <v>8</v>
      </c>
      <c r="AA41" s="429">
        <f t="shared" si="74"/>
        <v>8</v>
      </c>
      <c r="AB41" s="429">
        <f t="shared" si="74"/>
        <v>10</v>
      </c>
      <c r="AC41" s="429">
        <f t="shared" si="74"/>
        <v>8</v>
      </c>
      <c r="AD41" s="429">
        <f t="shared" si="74"/>
        <v>8</v>
      </c>
      <c r="AE41" s="429"/>
      <c r="AF41" s="429"/>
      <c r="AG41" s="430">
        <f t="shared" si="61"/>
        <v>188</v>
      </c>
      <c r="AH41" s="430">
        <f t="shared" si="62"/>
        <v>23</v>
      </c>
      <c r="AI41" s="431">
        <f t="shared" si="8"/>
        <v>8.17391304347826</v>
      </c>
      <c r="AJ41" s="408" t="str">
        <f t="shared" si="63"/>
        <v>P</v>
      </c>
      <c r="AK41" s="408">
        <f t="shared" si="9"/>
        <v>1</v>
      </c>
      <c r="AL41" s="408">
        <f t="shared" si="10"/>
        <v>0</v>
      </c>
      <c r="AM41" s="408">
        <f t="shared" si="11"/>
        <v>0</v>
      </c>
      <c r="AN41" s="408">
        <f t="shared" si="12"/>
        <v>0</v>
      </c>
      <c r="AO41" s="408">
        <f t="shared" si="13"/>
        <v>0</v>
      </c>
      <c r="AP41" s="408">
        <f t="shared" si="14"/>
        <v>0</v>
      </c>
      <c r="AQ41" s="408">
        <f t="shared" si="15"/>
        <v>0</v>
      </c>
      <c r="AR41" s="6"/>
      <c r="AS41" s="408" t="str">
        <f t="shared" si="16"/>
        <v>P</v>
      </c>
      <c r="AT41" s="408">
        <f t="shared" si="17"/>
        <v>0</v>
      </c>
      <c r="AU41" s="408">
        <f t="shared" si="18"/>
        <v>0</v>
      </c>
      <c r="AV41" s="408">
        <f t="shared" si="19"/>
        <v>0</v>
      </c>
      <c r="AW41" s="408">
        <f t="shared" si="20"/>
        <v>0</v>
      </c>
      <c r="AX41" s="408">
        <f t="shared" si="21"/>
        <v>0</v>
      </c>
      <c r="AY41" s="408">
        <f t="shared" si="22"/>
        <v>0</v>
      </c>
      <c r="AZ41" s="409" t="str">
        <f t="shared" si="23"/>
        <v>HM</v>
      </c>
      <c r="BA41" s="409" t="str">
        <f t="shared" si="24"/>
        <v>HMT</v>
      </c>
      <c r="BB41" s="409" t="str">
        <f t="shared" si="25"/>
        <v>P</v>
      </c>
      <c r="BC41" s="409" t="str">
        <f t="shared" si="26"/>
        <v>#</v>
      </c>
      <c r="BD41" s="409" t="str">
        <f t="shared" si="27"/>
        <v>#</v>
      </c>
      <c r="BE41" s="409" t="str">
        <f t="shared" si="28"/>
        <v>#</v>
      </c>
      <c r="BF41" s="409"/>
      <c r="BG41" s="409">
        <f t="shared" si="29"/>
        <v>0</v>
      </c>
      <c r="BH41" s="409" t="str">
        <f t="shared" si="30"/>
        <v>#</v>
      </c>
      <c r="BI41" s="409" t="str">
        <f t="shared" si="31"/>
        <v>#</v>
      </c>
      <c r="BJ41" s="409" t="str">
        <f t="shared" si="32"/>
        <v>#</v>
      </c>
      <c r="BK41" s="409">
        <f t="shared" si="33"/>
        <v>0</v>
      </c>
      <c r="BL41" s="409" t="str">
        <f t="shared" si="34"/>
        <v>#</v>
      </c>
      <c r="BM41" s="7"/>
      <c r="BN41" s="7"/>
      <c r="BO41" s="7"/>
      <c r="BP41" s="409" t="str">
        <f t="shared" si="35"/>
        <v>P</v>
      </c>
      <c r="BQ41" s="409" t="str">
        <f t="shared" si="36"/>
        <v>#</v>
      </c>
      <c r="BR41" s="409" t="str">
        <f t="shared" si="37"/>
        <v>#</v>
      </c>
      <c r="BS41" s="409" t="str">
        <f t="shared" si="38"/>
        <v>#</v>
      </c>
      <c r="BT41" s="409" t="str">
        <f t="shared" si="39"/>
        <v>#</v>
      </c>
      <c r="BU41" s="409" t="str">
        <f t="shared" si="40"/>
        <v>#</v>
      </c>
      <c r="BV41" s="409" t="str">
        <f t="shared" si="41"/>
        <v>#</v>
      </c>
      <c r="BW41" s="409" t="str">
        <f t="shared" si="42"/>
        <v>#</v>
      </c>
      <c r="BX41" s="409"/>
      <c r="BY41" s="409">
        <f t="shared" si="43"/>
        <v>0</v>
      </c>
      <c r="BZ41" s="409" t="str">
        <f t="shared" si="44"/>
        <v>#</v>
      </c>
      <c r="CA41" s="409" t="str">
        <f t="shared" si="45"/>
        <v>#</v>
      </c>
      <c r="CB41" s="409" t="str">
        <f t="shared" si="46"/>
        <v>#</v>
      </c>
      <c r="CC41" s="409" t="str">
        <f t="shared" si="47"/>
        <v>#</v>
      </c>
      <c r="CD41" s="409" t="str">
        <f t="shared" si="48"/>
        <v>#</v>
      </c>
      <c r="CE41" s="409" t="str">
        <f t="shared" si="49"/>
        <v>#</v>
      </c>
      <c r="CF41" s="409" t="str">
        <f t="shared" si="50"/>
        <v>#</v>
      </c>
      <c r="CG41" s="409">
        <f t="shared" si="51"/>
        <v>0</v>
      </c>
      <c r="CH41" s="409" t="str">
        <f t="shared" si="52"/>
        <v>#</v>
      </c>
      <c r="CI41" s="7"/>
      <c r="CJ41" s="7"/>
      <c r="CK41" s="409" t="str">
        <f t="shared" si="64"/>
        <v> </v>
      </c>
      <c r="CL41" s="409" t="str">
        <f t="shared" si="65"/>
        <v> </v>
      </c>
      <c r="CM41" s="409" t="str">
        <f t="shared" si="66"/>
        <v> </v>
      </c>
      <c r="CN41" s="409" t="str">
        <f t="shared" si="67"/>
        <v> </v>
      </c>
      <c r="CO41" s="409" t="str">
        <f t="shared" si="68"/>
        <v> </v>
      </c>
      <c r="CP41" s="409" t="str">
        <f t="shared" si="69"/>
        <v> </v>
      </c>
      <c r="CQ41" s="409" t="str">
        <f t="shared" si="70"/>
        <v> </v>
      </c>
      <c r="CR41" s="409" t="str">
        <f t="shared" si="71"/>
        <v> </v>
      </c>
      <c r="CS41" s="409"/>
      <c r="CT41" s="409">
        <f t="shared" si="53"/>
        <v>0</v>
      </c>
      <c r="CU41" s="409">
        <f t="shared" si="73"/>
        <v>34</v>
      </c>
      <c r="CV41" s="372" t="str">
        <f t="shared" si="73"/>
        <v>23IT035</v>
      </c>
      <c r="CW41" s="432" t="str">
        <f t="shared" si="73"/>
        <v>BOOBESH C</v>
      </c>
      <c r="CX41" s="433" t="str">
        <f t="shared" si="55"/>
        <v>        </v>
      </c>
      <c r="CY41" s="409">
        <f t="shared" si="56"/>
        <v>0</v>
      </c>
      <c r="CZ41" s="7"/>
      <c r="DA41" s="409">
        <f t="shared" si="57"/>
        <v>0</v>
      </c>
      <c r="DB41" s="409" t="str">
        <f t="shared" si="58"/>
        <v>#</v>
      </c>
      <c r="DC41" s="7"/>
      <c r="DD41" s="7"/>
      <c r="DE41" s="7"/>
    </row>
    <row r="42" ht="24.75" customHeight="1" spans="1:109">
      <c r="A42" s="413">
        <v>35</v>
      </c>
      <c r="B42" s="566" t="s">
        <v>670</v>
      </c>
      <c r="C42" s="567" t="s">
        <v>671</v>
      </c>
      <c r="D42" s="442" t="s">
        <v>41</v>
      </c>
      <c r="E42" s="438" t="s">
        <v>55</v>
      </c>
      <c r="F42" s="561">
        <v>119.5</v>
      </c>
      <c r="G42" s="568" t="s">
        <v>58</v>
      </c>
      <c r="H42" s="569" t="s">
        <v>61</v>
      </c>
      <c r="I42" s="569" t="s">
        <v>61</v>
      </c>
      <c r="J42" s="569" t="s">
        <v>61</v>
      </c>
      <c r="K42" s="569" t="s">
        <v>61</v>
      </c>
      <c r="L42" s="569" t="s">
        <v>58</v>
      </c>
      <c r="M42" s="569" t="s">
        <v>61</v>
      </c>
      <c r="N42" s="570" t="s">
        <v>59</v>
      </c>
      <c r="O42" s="421">
        <f t="shared" si="59"/>
        <v>0</v>
      </c>
      <c r="P42" s="422"/>
      <c r="Q42" s="423">
        <f t="shared" si="5"/>
        <v>23</v>
      </c>
      <c r="R42" s="565">
        <f t="shared" si="6"/>
        <v>8.04347826086956</v>
      </c>
      <c r="S42" s="425"/>
      <c r="T42" s="426"/>
      <c r="U42" s="427"/>
      <c r="V42" s="428" t="s">
        <v>62</v>
      </c>
      <c r="W42" s="429">
        <f t="shared" si="74"/>
        <v>10</v>
      </c>
      <c r="X42" s="429">
        <f t="shared" si="74"/>
        <v>8</v>
      </c>
      <c r="Y42" s="429">
        <f t="shared" si="74"/>
        <v>8</v>
      </c>
      <c r="Z42" s="429">
        <f t="shared" si="74"/>
        <v>8</v>
      </c>
      <c r="AA42" s="429">
        <f t="shared" si="74"/>
        <v>8</v>
      </c>
      <c r="AB42" s="429">
        <f t="shared" si="74"/>
        <v>10</v>
      </c>
      <c r="AC42" s="429">
        <f t="shared" si="74"/>
        <v>8</v>
      </c>
      <c r="AD42" s="429">
        <f t="shared" si="74"/>
        <v>7</v>
      </c>
      <c r="AE42" s="429"/>
      <c r="AF42" s="429"/>
      <c r="AG42" s="430">
        <f t="shared" si="61"/>
        <v>185</v>
      </c>
      <c r="AH42" s="430">
        <f t="shared" si="62"/>
        <v>23</v>
      </c>
      <c r="AI42" s="431">
        <f t="shared" si="8"/>
        <v>8.04347826086956</v>
      </c>
      <c r="AJ42" s="408" t="str">
        <f t="shared" si="63"/>
        <v>P</v>
      </c>
      <c r="AK42" s="408">
        <f t="shared" si="9"/>
        <v>0</v>
      </c>
      <c r="AL42" s="408">
        <f t="shared" si="10"/>
        <v>0</v>
      </c>
      <c r="AM42" s="408">
        <f t="shared" si="11"/>
        <v>0</v>
      </c>
      <c r="AN42" s="408">
        <f t="shared" si="12"/>
        <v>1</v>
      </c>
      <c r="AO42" s="408">
        <f t="shared" si="13"/>
        <v>0</v>
      </c>
      <c r="AP42" s="408">
        <f t="shared" si="14"/>
        <v>0</v>
      </c>
      <c r="AQ42" s="408">
        <f t="shared" si="15"/>
        <v>0</v>
      </c>
      <c r="AR42" s="6"/>
      <c r="AS42" s="408">
        <f t="shared" si="16"/>
        <v>0</v>
      </c>
      <c r="AT42" s="408">
        <f t="shared" si="17"/>
        <v>0</v>
      </c>
      <c r="AU42" s="408">
        <f t="shared" si="18"/>
        <v>0</v>
      </c>
      <c r="AV42" s="408" t="str">
        <f t="shared" si="19"/>
        <v>P</v>
      </c>
      <c r="AW42" s="408">
        <f t="shared" si="20"/>
        <v>0</v>
      </c>
      <c r="AX42" s="408">
        <f t="shared" si="21"/>
        <v>0</v>
      </c>
      <c r="AY42" s="408">
        <f t="shared" si="22"/>
        <v>0</v>
      </c>
      <c r="AZ42" s="409" t="str">
        <f t="shared" si="23"/>
        <v>DM</v>
      </c>
      <c r="BA42" s="409" t="str">
        <f t="shared" si="24"/>
        <v>DMT</v>
      </c>
      <c r="BB42" s="409" t="str">
        <f t="shared" si="25"/>
        <v>#</v>
      </c>
      <c r="BC42" s="409" t="str">
        <f t="shared" si="26"/>
        <v>#</v>
      </c>
      <c r="BD42" s="409" t="str">
        <f t="shared" si="27"/>
        <v>P</v>
      </c>
      <c r="BE42" s="409" t="str">
        <f t="shared" si="28"/>
        <v>#</v>
      </c>
      <c r="BF42" s="409"/>
      <c r="BG42" s="409" t="str">
        <f t="shared" si="29"/>
        <v>#</v>
      </c>
      <c r="BH42" s="409" t="str">
        <f t="shared" si="30"/>
        <v>#</v>
      </c>
      <c r="BI42" s="409">
        <f t="shared" si="31"/>
        <v>0</v>
      </c>
      <c r="BJ42" s="409" t="str">
        <f t="shared" si="32"/>
        <v>#</v>
      </c>
      <c r="BK42" s="409">
        <f t="shared" si="33"/>
        <v>0</v>
      </c>
      <c r="BL42" s="409" t="str">
        <f t="shared" si="34"/>
        <v>#</v>
      </c>
      <c r="BM42" s="7"/>
      <c r="BN42" s="7"/>
      <c r="BO42" s="7"/>
      <c r="BP42" s="409" t="str">
        <f t="shared" si="35"/>
        <v>#</v>
      </c>
      <c r="BQ42" s="409" t="str">
        <f t="shared" si="36"/>
        <v>#</v>
      </c>
      <c r="BR42" s="409" t="str">
        <f t="shared" si="37"/>
        <v>P</v>
      </c>
      <c r="BS42" s="409" t="str">
        <f t="shared" si="38"/>
        <v>#</v>
      </c>
      <c r="BT42" s="409" t="str">
        <f t="shared" si="39"/>
        <v>#</v>
      </c>
      <c r="BU42" s="409" t="str">
        <f t="shared" si="40"/>
        <v>#</v>
      </c>
      <c r="BV42" s="409" t="str">
        <f t="shared" si="41"/>
        <v>#</v>
      </c>
      <c r="BW42" s="409" t="str">
        <f t="shared" si="42"/>
        <v>#</v>
      </c>
      <c r="BX42" s="409"/>
      <c r="BY42" s="409" t="str">
        <f t="shared" si="43"/>
        <v>#</v>
      </c>
      <c r="BZ42" s="409" t="str">
        <f t="shared" si="44"/>
        <v>#</v>
      </c>
      <c r="CA42" s="409">
        <f t="shared" si="45"/>
        <v>0</v>
      </c>
      <c r="CB42" s="409" t="str">
        <f t="shared" si="46"/>
        <v>#</v>
      </c>
      <c r="CC42" s="409" t="str">
        <f t="shared" si="47"/>
        <v>#</v>
      </c>
      <c r="CD42" s="409" t="str">
        <f t="shared" si="48"/>
        <v>#</v>
      </c>
      <c r="CE42" s="409" t="str">
        <f t="shared" si="49"/>
        <v>#</v>
      </c>
      <c r="CF42" s="409" t="str">
        <f t="shared" si="50"/>
        <v>#</v>
      </c>
      <c r="CG42" s="409">
        <f t="shared" si="51"/>
        <v>0</v>
      </c>
      <c r="CH42" s="409" t="str">
        <f t="shared" si="52"/>
        <v>#</v>
      </c>
      <c r="CI42" s="7"/>
      <c r="CJ42" s="7"/>
      <c r="CK42" s="409" t="str">
        <f t="shared" si="64"/>
        <v> </v>
      </c>
      <c r="CL42" s="409" t="str">
        <f t="shared" si="65"/>
        <v> </v>
      </c>
      <c r="CM42" s="409" t="str">
        <f t="shared" si="66"/>
        <v> </v>
      </c>
      <c r="CN42" s="409" t="str">
        <f t="shared" si="67"/>
        <v> </v>
      </c>
      <c r="CO42" s="409" t="str">
        <f t="shared" si="68"/>
        <v> </v>
      </c>
      <c r="CP42" s="409" t="str">
        <f t="shared" si="69"/>
        <v> </v>
      </c>
      <c r="CQ42" s="409" t="str">
        <f t="shared" si="70"/>
        <v> </v>
      </c>
      <c r="CR42" s="409" t="str">
        <f t="shared" si="71"/>
        <v> </v>
      </c>
      <c r="CS42" s="409"/>
      <c r="CT42" s="409">
        <f t="shared" si="53"/>
        <v>0</v>
      </c>
      <c r="CU42" s="409">
        <f t="shared" si="73"/>
        <v>35</v>
      </c>
      <c r="CV42" s="372" t="str">
        <f t="shared" si="73"/>
        <v>23IT036</v>
      </c>
      <c r="CW42" s="432" t="str">
        <f t="shared" si="73"/>
        <v>CALVIN MATTHEW K</v>
      </c>
      <c r="CX42" s="433" t="str">
        <f t="shared" si="55"/>
        <v>        </v>
      </c>
      <c r="CY42" s="409">
        <f t="shared" si="56"/>
        <v>0</v>
      </c>
      <c r="CZ42" s="7"/>
      <c r="DA42" s="409" t="str">
        <f t="shared" si="57"/>
        <v>#</v>
      </c>
      <c r="DB42" s="409">
        <f t="shared" si="58"/>
        <v>0</v>
      </c>
      <c r="DC42" s="7"/>
      <c r="DD42" s="7"/>
      <c r="DE42" s="7"/>
    </row>
    <row r="43" ht="24.75" customHeight="1" spans="1:109">
      <c r="A43" s="413">
        <v>36</v>
      </c>
      <c r="B43" s="566" t="s">
        <v>672</v>
      </c>
      <c r="C43" s="567" t="s">
        <v>673</v>
      </c>
      <c r="D43" s="442" t="s">
        <v>42</v>
      </c>
      <c r="E43" s="438" t="s">
        <v>55</v>
      </c>
      <c r="F43" s="561">
        <v>191</v>
      </c>
      <c r="G43" s="568" t="s">
        <v>58</v>
      </c>
      <c r="H43" s="569" t="s">
        <v>61</v>
      </c>
      <c r="I43" s="569" t="s">
        <v>61</v>
      </c>
      <c r="J43" s="569" t="s">
        <v>61</v>
      </c>
      <c r="K43" s="569" t="s">
        <v>61</v>
      </c>
      <c r="L43" s="569" t="s">
        <v>58</v>
      </c>
      <c r="M43" s="569" t="s">
        <v>61</v>
      </c>
      <c r="N43" s="570" t="s">
        <v>61</v>
      </c>
      <c r="O43" s="421">
        <f t="shared" si="59"/>
        <v>0</v>
      </c>
      <c r="P43" s="422"/>
      <c r="Q43" s="423">
        <f t="shared" si="5"/>
        <v>23</v>
      </c>
      <c r="R43" s="565">
        <f t="shared" si="6"/>
        <v>8.17391304347826</v>
      </c>
      <c r="S43" s="425"/>
      <c r="T43" s="426"/>
      <c r="U43" s="427"/>
      <c r="V43" s="428" t="s">
        <v>62</v>
      </c>
      <c r="W43" s="429">
        <f t="shared" si="74"/>
        <v>10</v>
      </c>
      <c r="X43" s="429">
        <f t="shared" si="74"/>
        <v>8</v>
      </c>
      <c r="Y43" s="429">
        <f t="shared" si="74"/>
        <v>8</v>
      </c>
      <c r="Z43" s="429">
        <f t="shared" si="74"/>
        <v>8</v>
      </c>
      <c r="AA43" s="429">
        <f t="shared" si="74"/>
        <v>8</v>
      </c>
      <c r="AB43" s="429">
        <f t="shared" si="74"/>
        <v>10</v>
      </c>
      <c r="AC43" s="429">
        <f t="shared" si="74"/>
        <v>8</v>
      </c>
      <c r="AD43" s="429">
        <f t="shared" si="74"/>
        <v>8</v>
      </c>
      <c r="AE43" s="429"/>
      <c r="AF43" s="429"/>
      <c r="AG43" s="430">
        <f t="shared" si="61"/>
        <v>188</v>
      </c>
      <c r="AH43" s="430">
        <f t="shared" si="62"/>
        <v>23</v>
      </c>
      <c r="AI43" s="431">
        <f t="shared" si="8"/>
        <v>8.17391304347826</v>
      </c>
      <c r="AJ43" s="408" t="str">
        <f t="shared" si="63"/>
        <v>P</v>
      </c>
      <c r="AK43" s="408">
        <f t="shared" si="9"/>
        <v>1</v>
      </c>
      <c r="AL43" s="408">
        <f t="shared" si="10"/>
        <v>0</v>
      </c>
      <c r="AM43" s="408">
        <f t="shared" si="11"/>
        <v>0</v>
      </c>
      <c r="AN43" s="408">
        <f t="shared" si="12"/>
        <v>0</v>
      </c>
      <c r="AO43" s="408">
        <f t="shared" si="13"/>
        <v>0</v>
      </c>
      <c r="AP43" s="408">
        <f t="shared" si="14"/>
        <v>0</v>
      </c>
      <c r="AQ43" s="408">
        <f t="shared" si="15"/>
        <v>0</v>
      </c>
      <c r="AR43" s="6"/>
      <c r="AS43" s="408" t="str">
        <f t="shared" si="16"/>
        <v>P</v>
      </c>
      <c r="AT43" s="408">
        <f t="shared" si="17"/>
        <v>0</v>
      </c>
      <c r="AU43" s="408">
        <f t="shared" si="18"/>
        <v>0</v>
      </c>
      <c r="AV43" s="408">
        <f t="shared" si="19"/>
        <v>0</v>
      </c>
      <c r="AW43" s="408">
        <f t="shared" si="20"/>
        <v>0</v>
      </c>
      <c r="AX43" s="408">
        <f t="shared" si="21"/>
        <v>0</v>
      </c>
      <c r="AY43" s="408">
        <f t="shared" si="22"/>
        <v>0</v>
      </c>
      <c r="AZ43" s="409" t="str">
        <f t="shared" si="23"/>
        <v>DF</v>
      </c>
      <c r="BA43" s="409" t="str">
        <f t="shared" si="24"/>
        <v>DFT</v>
      </c>
      <c r="BB43" s="409" t="str">
        <f t="shared" si="25"/>
        <v>#</v>
      </c>
      <c r="BC43" s="409" t="str">
        <f t="shared" si="26"/>
        <v>#</v>
      </c>
      <c r="BD43" s="409" t="str">
        <f t="shared" si="27"/>
        <v>#</v>
      </c>
      <c r="BE43" s="409" t="str">
        <f t="shared" si="28"/>
        <v>P</v>
      </c>
      <c r="BF43" s="409"/>
      <c r="BG43" s="409" t="str">
        <f t="shared" si="29"/>
        <v>#</v>
      </c>
      <c r="BH43" s="409" t="str">
        <f t="shared" si="30"/>
        <v>#</v>
      </c>
      <c r="BI43" s="409" t="str">
        <f t="shared" si="31"/>
        <v>#</v>
      </c>
      <c r="BJ43" s="409">
        <f t="shared" si="32"/>
        <v>0</v>
      </c>
      <c r="BK43" s="409" t="str">
        <f t="shared" si="33"/>
        <v>#</v>
      </c>
      <c r="BL43" s="409">
        <f t="shared" si="34"/>
        <v>0</v>
      </c>
      <c r="BM43" s="7"/>
      <c r="BN43" s="7"/>
      <c r="BO43" s="7"/>
      <c r="BP43" s="409" t="str">
        <f t="shared" si="35"/>
        <v>#</v>
      </c>
      <c r="BQ43" s="409" t="str">
        <f t="shared" si="36"/>
        <v>#</v>
      </c>
      <c r="BR43" s="409" t="str">
        <f t="shared" si="37"/>
        <v>#</v>
      </c>
      <c r="BS43" s="409" t="str">
        <f t="shared" si="38"/>
        <v>P</v>
      </c>
      <c r="BT43" s="409" t="str">
        <f t="shared" si="39"/>
        <v>#</v>
      </c>
      <c r="BU43" s="409" t="str">
        <f t="shared" si="40"/>
        <v>#</v>
      </c>
      <c r="BV43" s="409" t="str">
        <f t="shared" si="41"/>
        <v>#</v>
      </c>
      <c r="BW43" s="409" t="str">
        <f t="shared" si="42"/>
        <v>#</v>
      </c>
      <c r="BX43" s="409"/>
      <c r="BY43" s="409" t="str">
        <f t="shared" si="43"/>
        <v>#</v>
      </c>
      <c r="BZ43" s="409" t="str">
        <f t="shared" si="44"/>
        <v>#</v>
      </c>
      <c r="CA43" s="409" t="str">
        <f t="shared" si="45"/>
        <v>#</v>
      </c>
      <c r="CB43" s="409">
        <f t="shared" si="46"/>
        <v>0</v>
      </c>
      <c r="CC43" s="409" t="str">
        <f t="shared" si="47"/>
        <v>#</v>
      </c>
      <c r="CD43" s="409" t="str">
        <f t="shared" si="48"/>
        <v>#</v>
      </c>
      <c r="CE43" s="409" t="str">
        <f t="shared" si="49"/>
        <v>#</v>
      </c>
      <c r="CF43" s="409" t="str">
        <f t="shared" si="50"/>
        <v>#</v>
      </c>
      <c r="CG43" s="409" t="str">
        <f t="shared" si="51"/>
        <v>#</v>
      </c>
      <c r="CH43" s="409">
        <f t="shared" si="52"/>
        <v>0</v>
      </c>
      <c r="CI43" s="7"/>
      <c r="CJ43" s="7"/>
      <c r="CK43" s="409" t="str">
        <f t="shared" si="64"/>
        <v> </v>
      </c>
      <c r="CL43" s="409" t="str">
        <f t="shared" si="65"/>
        <v> </v>
      </c>
      <c r="CM43" s="409" t="str">
        <f t="shared" si="66"/>
        <v> </v>
      </c>
      <c r="CN43" s="409" t="str">
        <f t="shared" si="67"/>
        <v> </v>
      </c>
      <c r="CO43" s="409" t="str">
        <f t="shared" si="68"/>
        <v> </v>
      </c>
      <c r="CP43" s="409" t="str">
        <f t="shared" si="69"/>
        <v> </v>
      </c>
      <c r="CQ43" s="409" t="str">
        <f t="shared" si="70"/>
        <v> </v>
      </c>
      <c r="CR43" s="409" t="str">
        <f t="shared" si="71"/>
        <v> </v>
      </c>
      <c r="CS43" s="409"/>
      <c r="CT43" s="409">
        <f t="shared" si="53"/>
        <v>0</v>
      </c>
      <c r="CU43" s="409">
        <f t="shared" si="73"/>
        <v>36</v>
      </c>
      <c r="CV43" s="372" t="str">
        <f t="shared" si="73"/>
        <v>23IT037</v>
      </c>
      <c r="CW43" s="432" t="str">
        <f t="shared" si="73"/>
        <v>CHAARULATHA N</v>
      </c>
      <c r="CX43" s="433" t="str">
        <f t="shared" si="55"/>
        <v>        </v>
      </c>
      <c r="CY43" s="409">
        <f t="shared" si="56"/>
        <v>0</v>
      </c>
      <c r="CZ43" s="7"/>
      <c r="DA43" s="409" t="str">
        <f t="shared" si="57"/>
        <v>#</v>
      </c>
      <c r="DB43" s="409">
        <f t="shared" si="58"/>
        <v>0</v>
      </c>
      <c r="DC43" s="7"/>
      <c r="DD43" s="7"/>
      <c r="DE43" s="7"/>
    </row>
    <row r="44" ht="24.75" customHeight="1" spans="1:109">
      <c r="A44" s="413">
        <v>37</v>
      </c>
      <c r="B44" s="566" t="s">
        <v>674</v>
      </c>
      <c r="C44" s="567" t="s">
        <v>675</v>
      </c>
      <c r="D44" s="442" t="s">
        <v>42</v>
      </c>
      <c r="E44" s="440" t="s">
        <v>54</v>
      </c>
      <c r="F44" s="561">
        <v>178.725</v>
      </c>
      <c r="G44" s="568" t="s">
        <v>58</v>
      </c>
      <c r="H44" s="569" t="s">
        <v>61</v>
      </c>
      <c r="I44" s="569" t="s">
        <v>61</v>
      </c>
      <c r="J44" s="569" t="s">
        <v>61</v>
      </c>
      <c r="K44" s="569" t="s">
        <v>61</v>
      </c>
      <c r="L44" s="569" t="s">
        <v>58</v>
      </c>
      <c r="M44" s="569" t="s">
        <v>61</v>
      </c>
      <c r="N44" s="570" t="s">
        <v>61</v>
      </c>
      <c r="O44" s="421">
        <f t="shared" si="59"/>
        <v>0</v>
      </c>
      <c r="P44" s="422"/>
      <c r="Q44" s="423">
        <f t="shared" si="5"/>
        <v>23</v>
      </c>
      <c r="R44" s="565">
        <f t="shared" si="6"/>
        <v>8.17391304347826</v>
      </c>
      <c r="S44" s="425"/>
      <c r="T44" s="426"/>
      <c r="U44" s="427"/>
      <c r="V44" s="428" t="s">
        <v>62</v>
      </c>
      <c r="W44" s="429">
        <f t="shared" si="74"/>
        <v>10</v>
      </c>
      <c r="X44" s="429">
        <f t="shared" si="74"/>
        <v>8</v>
      </c>
      <c r="Y44" s="429">
        <f t="shared" si="74"/>
        <v>8</v>
      </c>
      <c r="Z44" s="429">
        <f t="shared" si="74"/>
        <v>8</v>
      </c>
      <c r="AA44" s="429">
        <f t="shared" si="74"/>
        <v>8</v>
      </c>
      <c r="AB44" s="429">
        <f t="shared" si="74"/>
        <v>10</v>
      </c>
      <c r="AC44" s="429">
        <f t="shared" si="74"/>
        <v>8</v>
      </c>
      <c r="AD44" s="429">
        <f t="shared" si="74"/>
        <v>8</v>
      </c>
      <c r="AE44" s="429"/>
      <c r="AF44" s="429"/>
      <c r="AG44" s="430">
        <f t="shared" si="61"/>
        <v>188</v>
      </c>
      <c r="AH44" s="430">
        <f t="shared" si="62"/>
        <v>23</v>
      </c>
      <c r="AI44" s="431">
        <f t="shared" si="8"/>
        <v>8.17391304347826</v>
      </c>
      <c r="AJ44" s="408" t="str">
        <f t="shared" si="63"/>
        <v>P</v>
      </c>
      <c r="AK44" s="408">
        <f t="shared" si="9"/>
        <v>0</v>
      </c>
      <c r="AL44" s="408">
        <f t="shared" si="10"/>
        <v>1</v>
      </c>
      <c r="AM44" s="408">
        <f t="shared" si="11"/>
        <v>0</v>
      </c>
      <c r="AN44" s="408">
        <f t="shared" si="12"/>
        <v>0</v>
      </c>
      <c r="AO44" s="408">
        <f t="shared" si="13"/>
        <v>0</v>
      </c>
      <c r="AP44" s="408">
        <f t="shared" si="14"/>
        <v>0</v>
      </c>
      <c r="AQ44" s="408">
        <f t="shared" si="15"/>
        <v>0</v>
      </c>
      <c r="AR44" s="6"/>
      <c r="AS44" s="408">
        <f t="shared" si="16"/>
        <v>0</v>
      </c>
      <c r="AT44" s="408" t="str">
        <f t="shared" si="17"/>
        <v>P</v>
      </c>
      <c r="AU44" s="408">
        <f t="shared" si="18"/>
        <v>0</v>
      </c>
      <c r="AV44" s="408">
        <f t="shared" si="19"/>
        <v>0</v>
      </c>
      <c r="AW44" s="408">
        <f t="shared" si="20"/>
        <v>0</v>
      </c>
      <c r="AX44" s="408">
        <f t="shared" si="21"/>
        <v>0</v>
      </c>
      <c r="AY44" s="408">
        <f t="shared" si="22"/>
        <v>0</v>
      </c>
      <c r="AZ44" s="409" t="str">
        <f t="shared" si="23"/>
        <v>HF</v>
      </c>
      <c r="BA44" s="409" t="str">
        <f t="shared" si="24"/>
        <v>HFT</v>
      </c>
      <c r="BB44" s="409" t="str">
        <f t="shared" si="25"/>
        <v>#</v>
      </c>
      <c r="BC44" s="409" t="str">
        <f t="shared" si="26"/>
        <v>P</v>
      </c>
      <c r="BD44" s="409" t="str">
        <f t="shared" si="27"/>
        <v>#</v>
      </c>
      <c r="BE44" s="409" t="str">
        <f t="shared" si="28"/>
        <v>#</v>
      </c>
      <c r="BF44" s="409"/>
      <c r="BG44" s="409" t="str">
        <f t="shared" si="29"/>
        <v>#</v>
      </c>
      <c r="BH44" s="409">
        <f t="shared" si="30"/>
        <v>0</v>
      </c>
      <c r="BI44" s="409" t="str">
        <f t="shared" si="31"/>
        <v>#</v>
      </c>
      <c r="BJ44" s="409" t="str">
        <f t="shared" si="32"/>
        <v>#</v>
      </c>
      <c r="BK44" s="409" t="str">
        <f t="shared" si="33"/>
        <v>#</v>
      </c>
      <c r="BL44" s="409">
        <f t="shared" si="34"/>
        <v>0</v>
      </c>
      <c r="BM44" s="7"/>
      <c r="BN44" s="7"/>
      <c r="BO44" s="7"/>
      <c r="BP44" s="409" t="str">
        <f t="shared" si="35"/>
        <v>#</v>
      </c>
      <c r="BQ44" s="409" t="str">
        <f t="shared" si="36"/>
        <v>P</v>
      </c>
      <c r="BR44" s="409" t="str">
        <f t="shared" si="37"/>
        <v>#</v>
      </c>
      <c r="BS44" s="409" t="str">
        <f t="shared" si="38"/>
        <v>#</v>
      </c>
      <c r="BT44" s="409" t="str">
        <f t="shared" si="39"/>
        <v>#</v>
      </c>
      <c r="BU44" s="409" t="str">
        <f t="shared" si="40"/>
        <v>#</v>
      </c>
      <c r="BV44" s="409" t="str">
        <f t="shared" si="41"/>
        <v>#</v>
      </c>
      <c r="BW44" s="409" t="str">
        <f t="shared" si="42"/>
        <v>#</v>
      </c>
      <c r="BX44" s="409"/>
      <c r="BY44" s="409" t="str">
        <f t="shared" si="43"/>
        <v>#</v>
      </c>
      <c r="BZ44" s="409">
        <f t="shared" si="44"/>
        <v>0</v>
      </c>
      <c r="CA44" s="409" t="str">
        <f t="shared" si="45"/>
        <v>#</v>
      </c>
      <c r="CB44" s="409" t="str">
        <f t="shared" si="46"/>
        <v>#</v>
      </c>
      <c r="CC44" s="409" t="str">
        <f t="shared" si="47"/>
        <v>#</v>
      </c>
      <c r="CD44" s="409" t="str">
        <f t="shared" si="48"/>
        <v>#</v>
      </c>
      <c r="CE44" s="409" t="str">
        <f t="shared" si="49"/>
        <v>#</v>
      </c>
      <c r="CF44" s="409" t="str">
        <f t="shared" si="50"/>
        <v>#</v>
      </c>
      <c r="CG44" s="409" t="str">
        <f t="shared" si="51"/>
        <v>#</v>
      </c>
      <c r="CH44" s="409">
        <f t="shared" si="52"/>
        <v>0</v>
      </c>
      <c r="CI44" s="7"/>
      <c r="CJ44" s="7"/>
      <c r="CK44" s="409" t="str">
        <f t="shared" si="64"/>
        <v> </v>
      </c>
      <c r="CL44" s="409" t="str">
        <f t="shared" si="65"/>
        <v> </v>
      </c>
      <c r="CM44" s="409" t="str">
        <f t="shared" si="66"/>
        <v> </v>
      </c>
      <c r="CN44" s="409" t="str">
        <f t="shared" si="67"/>
        <v> </v>
      </c>
      <c r="CO44" s="409" t="str">
        <f t="shared" si="68"/>
        <v> </v>
      </c>
      <c r="CP44" s="409" t="str">
        <f t="shared" si="69"/>
        <v> </v>
      </c>
      <c r="CQ44" s="409" t="str">
        <f t="shared" si="70"/>
        <v> </v>
      </c>
      <c r="CR44" s="409" t="str">
        <f t="shared" si="71"/>
        <v> </v>
      </c>
      <c r="CS44" s="409"/>
      <c r="CT44" s="409">
        <f t="shared" si="53"/>
        <v>0</v>
      </c>
      <c r="CU44" s="409">
        <f t="shared" si="73"/>
        <v>37</v>
      </c>
      <c r="CV44" s="372" t="str">
        <f t="shared" si="73"/>
        <v>23IT038</v>
      </c>
      <c r="CW44" s="432" t="str">
        <f t="shared" si="73"/>
        <v>CHAARUMATHY S</v>
      </c>
      <c r="CX44" s="433" t="str">
        <f t="shared" si="55"/>
        <v>        </v>
      </c>
      <c r="CY44" s="409">
        <f t="shared" si="56"/>
        <v>0</v>
      </c>
      <c r="CZ44" s="7"/>
      <c r="DA44" s="409">
        <f t="shared" si="57"/>
        <v>0</v>
      </c>
      <c r="DB44" s="409" t="str">
        <f t="shared" si="58"/>
        <v>#</v>
      </c>
      <c r="DC44" s="7"/>
      <c r="DD44" s="7"/>
      <c r="DE44" s="7"/>
    </row>
    <row r="45" ht="24.75" customHeight="1" spans="1:109">
      <c r="A45" s="413">
        <v>38</v>
      </c>
      <c r="B45" s="566" t="s">
        <v>676</v>
      </c>
      <c r="C45" s="567" t="s">
        <v>677</v>
      </c>
      <c r="D45" s="442" t="s">
        <v>42</v>
      </c>
      <c r="E45" s="438" t="s">
        <v>55</v>
      </c>
      <c r="F45" s="561">
        <v>154</v>
      </c>
      <c r="G45" s="568" t="s">
        <v>58</v>
      </c>
      <c r="H45" s="569" t="s">
        <v>61</v>
      </c>
      <c r="I45" s="569" t="s">
        <v>61</v>
      </c>
      <c r="J45" s="569" t="s">
        <v>61</v>
      </c>
      <c r="K45" s="569" t="s">
        <v>61</v>
      </c>
      <c r="L45" s="569" t="s">
        <v>58</v>
      </c>
      <c r="M45" s="569" t="s">
        <v>61</v>
      </c>
      <c r="N45" s="570" t="s">
        <v>61</v>
      </c>
      <c r="O45" s="421">
        <f t="shared" si="59"/>
        <v>0</v>
      </c>
      <c r="P45" s="422"/>
      <c r="Q45" s="423">
        <f t="shared" si="5"/>
        <v>23</v>
      </c>
      <c r="R45" s="565">
        <f t="shared" si="6"/>
        <v>8.17391304347826</v>
      </c>
      <c r="S45" s="425"/>
      <c r="T45" s="426"/>
      <c r="U45" s="427"/>
      <c r="V45" s="428" t="s">
        <v>62</v>
      </c>
      <c r="W45" s="429">
        <f t="shared" si="74"/>
        <v>10</v>
      </c>
      <c r="X45" s="429">
        <f t="shared" si="74"/>
        <v>8</v>
      </c>
      <c r="Y45" s="429">
        <f t="shared" si="74"/>
        <v>8</v>
      </c>
      <c r="Z45" s="429">
        <f t="shared" si="74"/>
        <v>8</v>
      </c>
      <c r="AA45" s="429">
        <f t="shared" si="74"/>
        <v>8</v>
      </c>
      <c r="AB45" s="429">
        <f t="shared" si="74"/>
        <v>10</v>
      </c>
      <c r="AC45" s="429">
        <f t="shared" si="74"/>
        <v>8</v>
      </c>
      <c r="AD45" s="429">
        <f t="shared" si="74"/>
        <v>8</v>
      </c>
      <c r="AE45" s="429"/>
      <c r="AF45" s="429"/>
      <c r="AG45" s="430">
        <f t="shared" si="61"/>
        <v>188</v>
      </c>
      <c r="AH45" s="430">
        <f t="shared" si="62"/>
        <v>23</v>
      </c>
      <c r="AI45" s="431">
        <f t="shared" si="8"/>
        <v>8.17391304347826</v>
      </c>
      <c r="AJ45" s="408" t="str">
        <f t="shared" si="63"/>
        <v>P</v>
      </c>
      <c r="AK45" s="408">
        <f t="shared" si="9"/>
        <v>0</v>
      </c>
      <c r="AL45" s="408">
        <f t="shared" si="10"/>
        <v>0</v>
      </c>
      <c r="AM45" s="408">
        <f t="shared" si="11"/>
        <v>1</v>
      </c>
      <c r="AN45" s="408">
        <f t="shared" si="12"/>
        <v>0</v>
      </c>
      <c r="AO45" s="408">
        <f t="shared" si="13"/>
        <v>0</v>
      </c>
      <c r="AP45" s="408">
        <f t="shared" si="14"/>
        <v>0</v>
      </c>
      <c r="AQ45" s="408">
        <f t="shared" si="15"/>
        <v>0</v>
      </c>
      <c r="AR45" s="6"/>
      <c r="AS45" s="408">
        <f t="shared" si="16"/>
        <v>0</v>
      </c>
      <c r="AT45" s="408">
        <f t="shared" si="17"/>
        <v>0</v>
      </c>
      <c r="AU45" s="408" t="str">
        <f t="shared" si="18"/>
        <v>P</v>
      </c>
      <c r="AV45" s="408">
        <f t="shared" si="19"/>
        <v>0</v>
      </c>
      <c r="AW45" s="408">
        <f t="shared" si="20"/>
        <v>0</v>
      </c>
      <c r="AX45" s="408">
        <f t="shared" si="21"/>
        <v>0</v>
      </c>
      <c r="AY45" s="408">
        <f t="shared" si="22"/>
        <v>0</v>
      </c>
      <c r="AZ45" s="409" t="str">
        <f t="shared" si="23"/>
        <v>DF</v>
      </c>
      <c r="BA45" s="409" t="str">
        <f t="shared" si="24"/>
        <v>DFT</v>
      </c>
      <c r="BB45" s="409" t="str">
        <f t="shared" si="25"/>
        <v>#</v>
      </c>
      <c r="BC45" s="409" t="str">
        <f t="shared" si="26"/>
        <v>#</v>
      </c>
      <c r="BD45" s="409" t="str">
        <f t="shared" si="27"/>
        <v>#</v>
      </c>
      <c r="BE45" s="409" t="str">
        <f t="shared" si="28"/>
        <v>P</v>
      </c>
      <c r="BF45" s="409"/>
      <c r="BG45" s="409" t="str">
        <f t="shared" si="29"/>
        <v>#</v>
      </c>
      <c r="BH45" s="409" t="str">
        <f t="shared" si="30"/>
        <v>#</v>
      </c>
      <c r="BI45" s="409" t="str">
        <f t="shared" si="31"/>
        <v>#</v>
      </c>
      <c r="BJ45" s="409">
        <f t="shared" si="32"/>
        <v>0</v>
      </c>
      <c r="BK45" s="409" t="str">
        <f t="shared" si="33"/>
        <v>#</v>
      </c>
      <c r="BL45" s="409">
        <f t="shared" si="34"/>
        <v>0</v>
      </c>
      <c r="BM45" s="7"/>
      <c r="BN45" s="7"/>
      <c r="BO45" s="7"/>
      <c r="BP45" s="409" t="str">
        <f t="shared" si="35"/>
        <v>#</v>
      </c>
      <c r="BQ45" s="409" t="str">
        <f t="shared" si="36"/>
        <v>#</v>
      </c>
      <c r="BR45" s="409" t="str">
        <f t="shared" si="37"/>
        <v>#</v>
      </c>
      <c r="BS45" s="409" t="str">
        <f t="shared" si="38"/>
        <v>P</v>
      </c>
      <c r="BT45" s="409" t="str">
        <f t="shared" si="39"/>
        <v>#</v>
      </c>
      <c r="BU45" s="409" t="str">
        <f t="shared" si="40"/>
        <v>#</v>
      </c>
      <c r="BV45" s="409" t="str">
        <f t="shared" si="41"/>
        <v>#</v>
      </c>
      <c r="BW45" s="409" t="str">
        <f t="shared" si="42"/>
        <v>#</v>
      </c>
      <c r="BX45" s="409"/>
      <c r="BY45" s="409" t="str">
        <f t="shared" si="43"/>
        <v>#</v>
      </c>
      <c r="BZ45" s="409" t="str">
        <f t="shared" si="44"/>
        <v>#</v>
      </c>
      <c r="CA45" s="409" t="str">
        <f t="shared" si="45"/>
        <v>#</v>
      </c>
      <c r="CB45" s="409">
        <f t="shared" si="46"/>
        <v>0</v>
      </c>
      <c r="CC45" s="409" t="str">
        <f t="shared" si="47"/>
        <v>#</v>
      </c>
      <c r="CD45" s="409" t="str">
        <f t="shared" si="48"/>
        <v>#</v>
      </c>
      <c r="CE45" s="409" t="str">
        <f t="shared" si="49"/>
        <v>#</v>
      </c>
      <c r="CF45" s="409" t="str">
        <f t="shared" si="50"/>
        <v>#</v>
      </c>
      <c r="CG45" s="409" t="str">
        <f t="shared" si="51"/>
        <v>#</v>
      </c>
      <c r="CH45" s="409">
        <f t="shared" si="52"/>
        <v>0</v>
      </c>
      <c r="CI45" s="7"/>
      <c r="CJ45" s="7"/>
      <c r="CK45" s="409" t="str">
        <f t="shared" si="64"/>
        <v> </v>
      </c>
      <c r="CL45" s="409" t="str">
        <f t="shared" si="65"/>
        <v> </v>
      </c>
      <c r="CM45" s="409" t="str">
        <f t="shared" si="66"/>
        <v> </v>
      </c>
      <c r="CN45" s="409" t="str">
        <f t="shared" si="67"/>
        <v> </v>
      </c>
      <c r="CO45" s="409" t="str">
        <f t="shared" si="68"/>
        <v> </v>
      </c>
      <c r="CP45" s="409" t="str">
        <f t="shared" si="69"/>
        <v> </v>
      </c>
      <c r="CQ45" s="409" t="str">
        <f t="shared" si="70"/>
        <v> </v>
      </c>
      <c r="CR45" s="409" t="str">
        <f t="shared" si="71"/>
        <v> </v>
      </c>
      <c r="CS45" s="409"/>
      <c r="CT45" s="409">
        <f t="shared" si="53"/>
        <v>0</v>
      </c>
      <c r="CU45" s="409">
        <f t="shared" si="73"/>
        <v>38</v>
      </c>
      <c r="CV45" s="372" t="str">
        <f t="shared" si="73"/>
        <v>23IT039</v>
      </c>
      <c r="CW45" s="432" t="str">
        <f t="shared" si="73"/>
        <v>D YUVANSRI</v>
      </c>
      <c r="CX45" s="433" t="str">
        <f t="shared" si="55"/>
        <v>        </v>
      </c>
      <c r="CY45" s="409">
        <f t="shared" si="56"/>
        <v>0</v>
      </c>
      <c r="CZ45" s="7"/>
      <c r="DA45" s="409" t="str">
        <f t="shared" si="57"/>
        <v>#</v>
      </c>
      <c r="DB45" s="409">
        <f t="shared" si="58"/>
        <v>0</v>
      </c>
      <c r="DC45" s="7"/>
      <c r="DD45" s="7"/>
      <c r="DE45" s="7"/>
    </row>
    <row r="46" ht="24.75" customHeight="1" spans="1:109">
      <c r="A46" s="413">
        <v>39</v>
      </c>
      <c r="B46" s="566" t="s">
        <v>678</v>
      </c>
      <c r="C46" s="567" t="s">
        <v>679</v>
      </c>
      <c r="D46" s="442" t="s">
        <v>41</v>
      </c>
      <c r="E46" s="438" t="s">
        <v>55</v>
      </c>
      <c r="F46" s="561">
        <v>148</v>
      </c>
      <c r="G46" s="568" t="s">
        <v>231</v>
      </c>
      <c r="H46" s="569" t="s">
        <v>231</v>
      </c>
      <c r="I46" s="569" t="s">
        <v>231</v>
      </c>
      <c r="J46" s="569" t="s">
        <v>231</v>
      </c>
      <c r="K46" s="569" t="s">
        <v>231</v>
      </c>
      <c r="L46" s="569" t="s">
        <v>231</v>
      </c>
      <c r="M46" s="569" t="s">
        <v>231</v>
      </c>
      <c r="N46" s="570" t="s">
        <v>231</v>
      </c>
      <c r="O46" s="421">
        <f t="shared" si="59"/>
        <v>0</v>
      </c>
      <c r="P46" s="422"/>
      <c r="Q46" s="423">
        <f t="shared" si="5"/>
        <v>0</v>
      </c>
      <c r="R46" s="565">
        <f t="shared" si="6"/>
        <v>0</v>
      </c>
      <c r="S46" s="425"/>
      <c r="T46" s="426"/>
      <c r="U46" s="427"/>
      <c r="V46" s="428" t="s">
        <v>62</v>
      </c>
      <c r="W46" s="429">
        <f t="shared" si="74"/>
        <v>0</v>
      </c>
      <c r="X46" s="429">
        <f t="shared" si="74"/>
        <v>0</v>
      </c>
      <c r="Y46" s="429">
        <f t="shared" si="74"/>
        <v>0</v>
      </c>
      <c r="Z46" s="429">
        <f t="shared" si="74"/>
        <v>0</v>
      </c>
      <c r="AA46" s="429">
        <f t="shared" si="74"/>
        <v>0</v>
      </c>
      <c r="AB46" s="429">
        <f t="shared" si="74"/>
        <v>0</v>
      </c>
      <c r="AC46" s="429">
        <f t="shared" si="74"/>
        <v>0</v>
      </c>
      <c r="AD46" s="429">
        <f t="shared" si="74"/>
        <v>0</v>
      </c>
      <c r="AE46" s="429"/>
      <c r="AF46" s="429"/>
      <c r="AG46" s="430">
        <f t="shared" si="61"/>
        <v>0</v>
      </c>
      <c r="AH46" s="430">
        <f t="shared" si="62"/>
        <v>0</v>
      </c>
      <c r="AI46" s="431">
        <f t="shared" si="8"/>
        <v>0</v>
      </c>
      <c r="AJ46" s="408" t="str">
        <f t="shared" si="63"/>
        <v>F</v>
      </c>
      <c r="AK46" s="408">
        <f t="shared" si="9"/>
        <v>0</v>
      </c>
      <c r="AL46" s="408">
        <f t="shared" si="10"/>
        <v>0</v>
      </c>
      <c r="AM46" s="408">
        <f t="shared" si="11"/>
        <v>1</v>
      </c>
      <c r="AN46" s="408">
        <f t="shared" si="12"/>
        <v>0</v>
      </c>
      <c r="AO46" s="408">
        <f t="shared" si="13"/>
        <v>0</v>
      </c>
      <c r="AP46" s="408">
        <f t="shared" si="14"/>
        <v>0</v>
      </c>
      <c r="AQ46" s="408">
        <f t="shared" si="15"/>
        <v>0</v>
      </c>
      <c r="AR46" s="6"/>
      <c r="AS46" s="408">
        <f t="shared" si="16"/>
        <v>0</v>
      </c>
      <c r="AT46" s="408">
        <f t="shared" si="17"/>
        <v>0</v>
      </c>
      <c r="AU46" s="408" t="str">
        <f t="shared" si="18"/>
        <v>F</v>
      </c>
      <c r="AV46" s="408">
        <f t="shared" si="19"/>
        <v>0</v>
      </c>
      <c r="AW46" s="408">
        <f t="shared" si="20"/>
        <v>0</v>
      </c>
      <c r="AX46" s="408">
        <f t="shared" si="21"/>
        <v>0</v>
      </c>
      <c r="AY46" s="408">
        <f t="shared" si="22"/>
        <v>0</v>
      </c>
      <c r="AZ46" s="409" t="str">
        <f t="shared" si="23"/>
        <v>DM</v>
      </c>
      <c r="BA46" s="409" t="str">
        <f t="shared" si="24"/>
        <v>DMT</v>
      </c>
      <c r="BB46" s="409" t="str">
        <f t="shared" si="25"/>
        <v>#</v>
      </c>
      <c r="BC46" s="409" t="str">
        <f t="shared" si="26"/>
        <v>#</v>
      </c>
      <c r="BD46" s="409" t="str">
        <f t="shared" si="27"/>
        <v>F</v>
      </c>
      <c r="BE46" s="409" t="str">
        <f t="shared" si="28"/>
        <v>#</v>
      </c>
      <c r="BF46" s="409"/>
      <c r="BG46" s="409" t="str">
        <f t="shared" si="29"/>
        <v>#</v>
      </c>
      <c r="BH46" s="409" t="str">
        <f t="shared" si="30"/>
        <v>#</v>
      </c>
      <c r="BI46" s="409">
        <f t="shared" si="31"/>
        <v>0</v>
      </c>
      <c r="BJ46" s="409" t="str">
        <f t="shared" si="32"/>
        <v>#</v>
      </c>
      <c r="BK46" s="409">
        <f t="shared" si="33"/>
        <v>0</v>
      </c>
      <c r="BL46" s="409" t="str">
        <f t="shared" si="34"/>
        <v>#</v>
      </c>
      <c r="BM46" s="7"/>
      <c r="BN46" s="7"/>
      <c r="BO46" s="7"/>
      <c r="BP46" s="409" t="str">
        <f t="shared" si="35"/>
        <v>#</v>
      </c>
      <c r="BQ46" s="409" t="str">
        <f t="shared" si="36"/>
        <v>#</v>
      </c>
      <c r="BR46" s="409" t="str">
        <f t="shared" si="37"/>
        <v>F</v>
      </c>
      <c r="BS46" s="409" t="str">
        <f t="shared" si="38"/>
        <v>#</v>
      </c>
      <c r="BT46" s="409" t="str">
        <f t="shared" si="39"/>
        <v>#</v>
      </c>
      <c r="BU46" s="409" t="str">
        <f t="shared" si="40"/>
        <v>#</v>
      </c>
      <c r="BV46" s="409" t="str">
        <f t="shared" si="41"/>
        <v>#</v>
      </c>
      <c r="BW46" s="409" t="str">
        <f t="shared" si="42"/>
        <v>#</v>
      </c>
      <c r="BX46" s="409"/>
      <c r="BY46" s="409" t="str">
        <f t="shared" si="43"/>
        <v>#</v>
      </c>
      <c r="BZ46" s="409" t="str">
        <f t="shared" si="44"/>
        <v>#</v>
      </c>
      <c r="CA46" s="409">
        <f t="shared" si="45"/>
        <v>0</v>
      </c>
      <c r="CB46" s="409" t="str">
        <f t="shared" si="46"/>
        <v>#</v>
      </c>
      <c r="CC46" s="409" t="str">
        <f t="shared" si="47"/>
        <v>#</v>
      </c>
      <c r="CD46" s="409" t="str">
        <f t="shared" si="48"/>
        <v>#</v>
      </c>
      <c r="CE46" s="409" t="str">
        <f t="shared" si="49"/>
        <v>#</v>
      </c>
      <c r="CF46" s="409" t="str">
        <f t="shared" si="50"/>
        <v>#</v>
      </c>
      <c r="CG46" s="409">
        <f t="shared" si="51"/>
        <v>0</v>
      </c>
      <c r="CH46" s="409" t="str">
        <f t="shared" si="52"/>
        <v>#</v>
      </c>
      <c r="CI46" s="7"/>
      <c r="CJ46" s="7"/>
      <c r="CK46" s="409" t="str">
        <f t="shared" si="64"/>
        <v>EEP,</v>
      </c>
      <c r="CL46" s="409" t="str">
        <f t="shared" si="65"/>
        <v>POC,</v>
      </c>
      <c r="CM46" s="409" t="str">
        <f t="shared" si="66"/>
        <v>DAV,</v>
      </c>
      <c r="CN46" s="409" t="str">
        <f t="shared" si="67"/>
        <v>EP,</v>
      </c>
      <c r="CO46" s="409" t="str">
        <f t="shared" si="68"/>
        <v>MAD,</v>
      </c>
      <c r="CP46" s="409" t="str">
        <f t="shared" si="69"/>
        <v>CCP,</v>
      </c>
      <c r="CQ46" s="409" t="str">
        <f t="shared" si="70"/>
        <v>UIUX,</v>
      </c>
      <c r="CR46" s="409" t="str">
        <f t="shared" si="71"/>
        <v>DEV,</v>
      </c>
      <c r="CS46" s="409"/>
      <c r="CT46" s="409">
        <f t="shared" si="53"/>
        <v>0</v>
      </c>
      <c r="CU46" s="409">
        <f t="shared" si="73"/>
        <v>39</v>
      </c>
      <c r="CV46" s="372" t="str">
        <f t="shared" si="73"/>
        <v>23IT040</v>
      </c>
      <c r="CW46" s="432" t="str">
        <f t="shared" si="73"/>
        <v>DEENESH KUMAR J</v>
      </c>
      <c r="CX46" s="433" t="str">
        <f t="shared" si="55"/>
        <v>EEP,POC,DAV,EP,MAD,CCP,UIUX,DEV,</v>
      </c>
      <c r="CY46" s="409">
        <f t="shared" si="56"/>
        <v>0</v>
      </c>
      <c r="CZ46" s="7"/>
      <c r="DA46" s="409" t="str">
        <f t="shared" si="57"/>
        <v>#</v>
      </c>
      <c r="DB46" s="409">
        <f t="shared" si="58"/>
        <v>0</v>
      </c>
      <c r="DC46" s="7"/>
      <c r="DD46" s="7"/>
      <c r="DE46" s="7"/>
    </row>
    <row r="47" ht="24.75" customHeight="1" spans="1:109">
      <c r="A47" s="413">
        <v>40</v>
      </c>
      <c r="B47" s="566" t="s">
        <v>680</v>
      </c>
      <c r="C47" s="567" t="s">
        <v>681</v>
      </c>
      <c r="D47" s="442" t="s">
        <v>41</v>
      </c>
      <c r="E47" s="438" t="s">
        <v>55</v>
      </c>
      <c r="F47" s="561">
        <v>128</v>
      </c>
      <c r="G47" s="568" t="s">
        <v>58</v>
      </c>
      <c r="H47" s="569" t="s">
        <v>59</v>
      </c>
      <c r="I47" s="569" t="s">
        <v>59</v>
      </c>
      <c r="J47" s="569" t="s">
        <v>59</v>
      </c>
      <c r="K47" s="569" t="s">
        <v>59</v>
      </c>
      <c r="L47" s="569" t="s">
        <v>58</v>
      </c>
      <c r="M47" s="569" t="s">
        <v>69</v>
      </c>
      <c r="N47" s="570" t="s">
        <v>59</v>
      </c>
      <c r="O47" s="421">
        <f t="shared" si="59"/>
        <v>0</v>
      </c>
      <c r="P47" s="422"/>
      <c r="Q47" s="423">
        <f t="shared" si="5"/>
        <v>23</v>
      </c>
      <c r="R47" s="565">
        <f t="shared" si="6"/>
        <v>7.1304347826087</v>
      </c>
      <c r="S47" s="425"/>
      <c r="T47" s="426"/>
      <c r="U47" s="427"/>
      <c r="V47" s="428" t="s">
        <v>62</v>
      </c>
      <c r="W47" s="429">
        <f t="shared" si="74"/>
        <v>10</v>
      </c>
      <c r="X47" s="429">
        <f t="shared" si="74"/>
        <v>7</v>
      </c>
      <c r="Y47" s="429">
        <f t="shared" si="74"/>
        <v>7</v>
      </c>
      <c r="Z47" s="429">
        <f t="shared" si="74"/>
        <v>7</v>
      </c>
      <c r="AA47" s="429">
        <f t="shared" si="74"/>
        <v>7</v>
      </c>
      <c r="AB47" s="429">
        <f t="shared" si="74"/>
        <v>10</v>
      </c>
      <c r="AC47" s="429">
        <f t="shared" si="74"/>
        <v>6</v>
      </c>
      <c r="AD47" s="429">
        <f t="shared" si="74"/>
        <v>7</v>
      </c>
      <c r="AE47" s="429"/>
      <c r="AF47" s="429"/>
      <c r="AG47" s="430">
        <f t="shared" si="61"/>
        <v>164</v>
      </c>
      <c r="AH47" s="430">
        <f t="shared" si="62"/>
        <v>23</v>
      </c>
      <c r="AI47" s="431">
        <f t="shared" si="8"/>
        <v>7.1304347826087</v>
      </c>
      <c r="AJ47" s="408" t="str">
        <f t="shared" si="63"/>
        <v>P</v>
      </c>
      <c r="AK47" s="408">
        <f t="shared" si="9"/>
        <v>0</v>
      </c>
      <c r="AL47" s="408">
        <f t="shared" si="10"/>
        <v>0</v>
      </c>
      <c r="AM47" s="408">
        <f t="shared" si="11"/>
        <v>0</v>
      </c>
      <c r="AN47" s="408">
        <f t="shared" si="12"/>
        <v>1</v>
      </c>
      <c r="AO47" s="408">
        <f t="shared" si="13"/>
        <v>0</v>
      </c>
      <c r="AP47" s="408">
        <f t="shared" si="14"/>
        <v>0</v>
      </c>
      <c r="AQ47" s="408">
        <f t="shared" si="15"/>
        <v>0</v>
      </c>
      <c r="AR47" s="6"/>
      <c r="AS47" s="408">
        <f t="shared" si="16"/>
        <v>0</v>
      </c>
      <c r="AT47" s="408">
        <f t="shared" si="17"/>
        <v>0</v>
      </c>
      <c r="AU47" s="408">
        <f t="shared" si="18"/>
        <v>0</v>
      </c>
      <c r="AV47" s="408" t="str">
        <f t="shared" si="19"/>
        <v>P</v>
      </c>
      <c r="AW47" s="408">
        <f t="shared" si="20"/>
        <v>0</v>
      </c>
      <c r="AX47" s="408">
        <f t="shared" si="21"/>
        <v>0</v>
      </c>
      <c r="AY47" s="408">
        <f t="shared" si="22"/>
        <v>0</v>
      </c>
      <c r="AZ47" s="409" t="str">
        <f t="shared" si="23"/>
        <v>DM</v>
      </c>
      <c r="BA47" s="409" t="str">
        <f t="shared" si="24"/>
        <v>DMT</v>
      </c>
      <c r="BB47" s="409" t="str">
        <f t="shared" si="25"/>
        <v>#</v>
      </c>
      <c r="BC47" s="409" t="str">
        <f t="shared" si="26"/>
        <v>#</v>
      </c>
      <c r="BD47" s="409" t="str">
        <f t="shared" si="27"/>
        <v>P</v>
      </c>
      <c r="BE47" s="409" t="str">
        <f t="shared" si="28"/>
        <v>#</v>
      </c>
      <c r="BF47" s="409"/>
      <c r="BG47" s="409" t="str">
        <f t="shared" si="29"/>
        <v>#</v>
      </c>
      <c r="BH47" s="409" t="str">
        <f t="shared" si="30"/>
        <v>#</v>
      </c>
      <c r="BI47" s="409">
        <f t="shared" si="31"/>
        <v>0</v>
      </c>
      <c r="BJ47" s="409" t="str">
        <f t="shared" si="32"/>
        <v>#</v>
      </c>
      <c r="BK47" s="409">
        <f t="shared" si="33"/>
        <v>0</v>
      </c>
      <c r="BL47" s="409" t="str">
        <f t="shared" si="34"/>
        <v>#</v>
      </c>
      <c r="BM47" s="7"/>
      <c r="BN47" s="7"/>
      <c r="BO47" s="7"/>
      <c r="BP47" s="409" t="str">
        <f t="shared" si="35"/>
        <v>#</v>
      </c>
      <c r="BQ47" s="409" t="str">
        <f t="shared" si="36"/>
        <v>#</v>
      </c>
      <c r="BR47" s="409" t="str">
        <f t="shared" si="37"/>
        <v>P</v>
      </c>
      <c r="BS47" s="409" t="str">
        <f t="shared" si="38"/>
        <v>#</v>
      </c>
      <c r="BT47" s="409" t="str">
        <f t="shared" si="39"/>
        <v>#</v>
      </c>
      <c r="BU47" s="409" t="str">
        <f t="shared" si="40"/>
        <v>#</v>
      </c>
      <c r="BV47" s="409" t="str">
        <f t="shared" si="41"/>
        <v>#</v>
      </c>
      <c r="BW47" s="409" t="str">
        <f t="shared" si="42"/>
        <v>#</v>
      </c>
      <c r="BX47" s="409"/>
      <c r="BY47" s="409" t="str">
        <f t="shared" si="43"/>
        <v>#</v>
      </c>
      <c r="BZ47" s="409" t="str">
        <f t="shared" si="44"/>
        <v>#</v>
      </c>
      <c r="CA47" s="409">
        <f t="shared" si="45"/>
        <v>0</v>
      </c>
      <c r="CB47" s="409" t="str">
        <f t="shared" si="46"/>
        <v>#</v>
      </c>
      <c r="CC47" s="409" t="str">
        <f t="shared" si="47"/>
        <v>#</v>
      </c>
      <c r="CD47" s="409" t="str">
        <f t="shared" si="48"/>
        <v>#</v>
      </c>
      <c r="CE47" s="409" t="str">
        <f t="shared" si="49"/>
        <v>#</v>
      </c>
      <c r="CF47" s="409" t="str">
        <f t="shared" si="50"/>
        <v>#</v>
      </c>
      <c r="CG47" s="409">
        <f t="shared" si="51"/>
        <v>0</v>
      </c>
      <c r="CH47" s="409" t="str">
        <f t="shared" si="52"/>
        <v>#</v>
      </c>
      <c r="CI47" s="7"/>
      <c r="CJ47" s="7"/>
      <c r="CK47" s="409" t="str">
        <f t="shared" si="64"/>
        <v> </v>
      </c>
      <c r="CL47" s="409" t="str">
        <f t="shared" si="65"/>
        <v> </v>
      </c>
      <c r="CM47" s="409" t="str">
        <f t="shared" si="66"/>
        <v> </v>
      </c>
      <c r="CN47" s="409" t="str">
        <f t="shared" si="67"/>
        <v> </v>
      </c>
      <c r="CO47" s="409" t="str">
        <f t="shared" si="68"/>
        <v> </v>
      </c>
      <c r="CP47" s="409" t="str">
        <f t="shared" si="69"/>
        <v> </v>
      </c>
      <c r="CQ47" s="409" t="str">
        <f t="shared" si="70"/>
        <v> </v>
      </c>
      <c r="CR47" s="409" t="str">
        <f t="shared" si="71"/>
        <v> </v>
      </c>
      <c r="CS47" s="409"/>
      <c r="CT47" s="409">
        <f t="shared" si="53"/>
        <v>0</v>
      </c>
      <c r="CU47" s="409">
        <f t="shared" si="73"/>
        <v>40</v>
      </c>
      <c r="CV47" s="372" t="str">
        <f t="shared" si="73"/>
        <v>23IT041</v>
      </c>
      <c r="CW47" s="432" t="str">
        <f t="shared" si="73"/>
        <v>DEEPAK M</v>
      </c>
      <c r="CX47" s="433" t="str">
        <f t="shared" si="55"/>
        <v>        </v>
      </c>
      <c r="CY47" s="409">
        <f t="shared" si="56"/>
        <v>0</v>
      </c>
      <c r="CZ47" s="7"/>
      <c r="DA47" s="409" t="str">
        <f t="shared" si="57"/>
        <v>#</v>
      </c>
      <c r="DB47" s="409">
        <f t="shared" si="58"/>
        <v>0</v>
      </c>
      <c r="DC47" s="7"/>
      <c r="DD47" s="7"/>
      <c r="DE47" s="7"/>
    </row>
    <row r="48" ht="24.75" customHeight="1" spans="1:109">
      <c r="A48" s="413">
        <v>41</v>
      </c>
      <c r="B48" s="566" t="s">
        <v>682</v>
      </c>
      <c r="C48" s="567" t="s">
        <v>683</v>
      </c>
      <c r="D48" s="442" t="s">
        <v>41</v>
      </c>
      <c r="E48" s="440" t="s">
        <v>54</v>
      </c>
      <c r="F48" s="561">
        <v>182.5</v>
      </c>
      <c r="G48" s="568" t="s">
        <v>58</v>
      </c>
      <c r="H48" s="569" t="s">
        <v>61</v>
      </c>
      <c r="I48" s="569" t="s">
        <v>61</v>
      </c>
      <c r="J48" s="569" t="s">
        <v>60</v>
      </c>
      <c r="K48" s="569" t="s">
        <v>61</v>
      </c>
      <c r="L48" s="569" t="s">
        <v>58</v>
      </c>
      <c r="M48" s="569" t="s">
        <v>61</v>
      </c>
      <c r="N48" s="570" t="s">
        <v>61</v>
      </c>
      <c r="O48" s="421">
        <f t="shared" si="59"/>
        <v>0</v>
      </c>
      <c r="P48" s="422"/>
      <c r="Q48" s="423">
        <f t="shared" si="5"/>
        <v>23</v>
      </c>
      <c r="R48" s="565">
        <f t="shared" si="6"/>
        <v>8.34782608695652</v>
      </c>
      <c r="S48" s="425"/>
      <c r="T48" s="426"/>
      <c r="U48" s="427"/>
      <c r="V48" s="428" t="s">
        <v>62</v>
      </c>
      <c r="W48" s="429">
        <f t="shared" si="74"/>
        <v>10</v>
      </c>
      <c r="X48" s="429">
        <f t="shared" si="74"/>
        <v>8</v>
      </c>
      <c r="Y48" s="429">
        <f t="shared" si="74"/>
        <v>8</v>
      </c>
      <c r="Z48" s="429">
        <f t="shared" si="74"/>
        <v>9</v>
      </c>
      <c r="AA48" s="429">
        <f t="shared" si="74"/>
        <v>8</v>
      </c>
      <c r="AB48" s="429">
        <f t="shared" si="74"/>
        <v>10</v>
      </c>
      <c r="AC48" s="429">
        <f t="shared" si="74"/>
        <v>8</v>
      </c>
      <c r="AD48" s="429">
        <f t="shared" si="74"/>
        <v>8</v>
      </c>
      <c r="AE48" s="429"/>
      <c r="AF48" s="429"/>
      <c r="AG48" s="430">
        <f t="shared" si="61"/>
        <v>192</v>
      </c>
      <c r="AH48" s="430">
        <f t="shared" si="62"/>
        <v>23</v>
      </c>
      <c r="AI48" s="431">
        <f t="shared" si="8"/>
        <v>8.34782608695652</v>
      </c>
      <c r="AJ48" s="408" t="str">
        <f t="shared" si="63"/>
        <v>P</v>
      </c>
      <c r="AK48" s="408">
        <f t="shared" si="9"/>
        <v>1</v>
      </c>
      <c r="AL48" s="408">
        <f t="shared" si="10"/>
        <v>0</v>
      </c>
      <c r="AM48" s="408">
        <f t="shared" si="11"/>
        <v>0</v>
      </c>
      <c r="AN48" s="408">
        <f t="shared" si="12"/>
        <v>0</v>
      </c>
      <c r="AO48" s="408">
        <f t="shared" si="13"/>
        <v>0</v>
      </c>
      <c r="AP48" s="408">
        <f t="shared" si="14"/>
        <v>0</v>
      </c>
      <c r="AQ48" s="408">
        <f t="shared" si="15"/>
        <v>0</v>
      </c>
      <c r="AR48" s="6"/>
      <c r="AS48" s="408" t="str">
        <f t="shared" si="16"/>
        <v>P</v>
      </c>
      <c r="AT48" s="408">
        <f t="shared" si="17"/>
        <v>0</v>
      </c>
      <c r="AU48" s="408">
        <f t="shared" si="18"/>
        <v>0</v>
      </c>
      <c r="AV48" s="408">
        <f t="shared" si="19"/>
        <v>0</v>
      </c>
      <c r="AW48" s="408">
        <f t="shared" si="20"/>
        <v>0</v>
      </c>
      <c r="AX48" s="408">
        <f t="shared" si="21"/>
        <v>0</v>
      </c>
      <c r="AY48" s="408">
        <f t="shared" si="22"/>
        <v>0</v>
      </c>
      <c r="AZ48" s="409" t="str">
        <f t="shared" si="23"/>
        <v>HM</v>
      </c>
      <c r="BA48" s="409" t="str">
        <f t="shared" si="24"/>
        <v>HMT</v>
      </c>
      <c r="BB48" s="409" t="str">
        <f t="shared" si="25"/>
        <v>P</v>
      </c>
      <c r="BC48" s="409" t="str">
        <f t="shared" si="26"/>
        <v>#</v>
      </c>
      <c r="BD48" s="409" t="str">
        <f t="shared" si="27"/>
        <v>#</v>
      </c>
      <c r="BE48" s="409" t="str">
        <f t="shared" si="28"/>
        <v>#</v>
      </c>
      <c r="BF48" s="409"/>
      <c r="BG48" s="409">
        <f t="shared" si="29"/>
        <v>0</v>
      </c>
      <c r="BH48" s="409" t="str">
        <f t="shared" si="30"/>
        <v>#</v>
      </c>
      <c r="BI48" s="409" t="str">
        <f t="shared" si="31"/>
        <v>#</v>
      </c>
      <c r="BJ48" s="409" t="str">
        <f t="shared" si="32"/>
        <v>#</v>
      </c>
      <c r="BK48" s="409">
        <f t="shared" si="33"/>
        <v>0</v>
      </c>
      <c r="BL48" s="409" t="str">
        <f t="shared" si="34"/>
        <v>#</v>
      </c>
      <c r="BM48" s="7"/>
      <c r="BN48" s="7"/>
      <c r="BO48" s="7"/>
      <c r="BP48" s="409" t="str">
        <f t="shared" si="35"/>
        <v>P</v>
      </c>
      <c r="BQ48" s="409" t="str">
        <f t="shared" si="36"/>
        <v>#</v>
      </c>
      <c r="BR48" s="409" t="str">
        <f t="shared" si="37"/>
        <v>#</v>
      </c>
      <c r="BS48" s="409" t="str">
        <f t="shared" si="38"/>
        <v>#</v>
      </c>
      <c r="BT48" s="409" t="str">
        <f t="shared" si="39"/>
        <v>#</v>
      </c>
      <c r="BU48" s="409" t="str">
        <f t="shared" si="40"/>
        <v>#</v>
      </c>
      <c r="BV48" s="409" t="str">
        <f t="shared" si="41"/>
        <v>#</v>
      </c>
      <c r="BW48" s="409" t="str">
        <f t="shared" si="42"/>
        <v>#</v>
      </c>
      <c r="BX48" s="409"/>
      <c r="BY48" s="409">
        <f t="shared" si="43"/>
        <v>0</v>
      </c>
      <c r="BZ48" s="409" t="str">
        <f t="shared" si="44"/>
        <v>#</v>
      </c>
      <c r="CA48" s="409" t="str">
        <f t="shared" si="45"/>
        <v>#</v>
      </c>
      <c r="CB48" s="409" t="str">
        <f t="shared" si="46"/>
        <v>#</v>
      </c>
      <c r="CC48" s="409" t="str">
        <f t="shared" si="47"/>
        <v>#</v>
      </c>
      <c r="CD48" s="409" t="str">
        <f t="shared" si="48"/>
        <v>#</v>
      </c>
      <c r="CE48" s="409" t="str">
        <f t="shared" si="49"/>
        <v>#</v>
      </c>
      <c r="CF48" s="409" t="str">
        <f t="shared" si="50"/>
        <v>#</v>
      </c>
      <c r="CG48" s="409">
        <f t="shared" si="51"/>
        <v>0</v>
      </c>
      <c r="CH48" s="409" t="str">
        <f t="shared" si="52"/>
        <v>#</v>
      </c>
      <c r="CI48" s="7"/>
      <c r="CJ48" s="7"/>
      <c r="CK48" s="409" t="str">
        <f t="shared" si="64"/>
        <v> </v>
      </c>
      <c r="CL48" s="409" t="str">
        <f t="shared" si="65"/>
        <v> </v>
      </c>
      <c r="CM48" s="409" t="str">
        <f t="shared" si="66"/>
        <v> </v>
      </c>
      <c r="CN48" s="409" t="str">
        <f t="shared" si="67"/>
        <v> </v>
      </c>
      <c r="CO48" s="409" t="str">
        <f t="shared" si="68"/>
        <v> </v>
      </c>
      <c r="CP48" s="409" t="str">
        <f t="shared" si="69"/>
        <v> </v>
      </c>
      <c r="CQ48" s="409" t="str">
        <f t="shared" si="70"/>
        <v> </v>
      </c>
      <c r="CR48" s="409" t="str">
        <f t="shared" si="71"/>
        <v> </v>
      </c>
      <c r="CS48" s="409"/>
      <c r="CT48" s="409">
        <f t="shared" si="53"/>
        <v>0</v>
      </c>
      <c r="CU48" s="409">
        <f t="shared" si="73"/>
        <v>41</v>
      </c>
      <c r="CV48" s="372" t="str">
        <f t="shared" si="73"/>
        <v>23IT042</v>
      </c>
      <c r="CW48" s="432" t="str">
        <f t="shared" si="73"/>
        <v>DHARANEESWARAN S</v>
      </c>
      <c r="CX48" s="433" t="str">
        <f t="shared" si="55"/>
        <v>        </v>
      </c>
      <c r="CY48" s="409">
        <f t="shared" si="56"/>
        <v>0</v>
      </c>
      <c r="CZ48" s="7"/>
      <c r="DA48" s="409">
        <f t="shared" si="57"/>
        <v>0</v>
      </c>
      <c r="DB48" s="409" t="str">
        <f t="shared" si="58"/>
        <v>#</v>
      </c>
      <c r="DC48" s="7"/>
      <c r="DD48" s="7"/>
      <c r="DE48" s="7"/>
    </row>
    <row r="49" ht="24.75" customHeight="1" spans="1:109">
      <c r="A49" s="413">
        <v>42</v>
      </c>
      <c r="B49" s="566" t="s">
        <v>684</v>
      </c>
      <c r="C49" s="567" t="s">
        <v>685</v>
      </c>
      <c r="D49" s="442" t="s">
        <v>41</v>
      </c>
      <c r="E49" s="438" t="s">
        <v>55</v>
      </c>
      <c r="F49" s="561">
        <v>146.5</v>
      </c>
      <c r="G49" s="568" t="s">
        <v>58</v>
      </c>
      <c r="H49" s="569" t="s">
        <v>59</v>
      </c>
      <c r="I49" s="569" t="s">
        <v>59</v>
      </c>
      <c r="J49" s="569" t="s">
        <v>59</v>
      </c>
      <c r="K49" s="569" t="s">
        <v>59</v>
      </c>
      <c r="L49" s="569" t="s">
        <v>58</v>
      </c>
      <c r="M49" s="569" t="s">
        <v>69</v>
      </c>
      <c r="N49" s="570" t="s">
        <v>59</v>
      </c>
      <c r="O49" s="421">
        <f t="shared" si="59"/>
        <v>0</v>
      </c>
      <c r="P49" s="422"/>
      <c r="Q49" s="423">
        <f t="shared" si="5"/>
        <v>23</v>
      </c>
      <c r="R49" s="565">
        <f t="shared" si="6"/>
        <v>7.1304347826087</v>
      </c>
      <c r="S49" s="425"/>
      <c r="T49" s="426"/>
      <c r="U49" s="427"/>
      <c r="V49" s="428" t="s">
        <v>62</v>
      </c>
      <c r="W49" s="429">
        <f t="shared" si="74"/>
        <v>10</v>
      </c>
      <c r="X49" s="429">
        <f t="shared" si="74"/>
        <v>7</v>
      </c>
      <c r="Y49" s="429">
        <f t="shared" si="74"/>
        <v>7</v>
      </c>
      <c r="Z49" s="429">
        <f t="shared" si="74"/>
        <v>7</v>
      </c>
      <c r="AA49" s="429">
        <f t="shared" si="74"/>
        <v>7</v>
      </c>
      <c r="AB49" s="429">
        <f t="shared" si="74"/>
        <v>10</v>
      </c>
      <c r="AC49" s="429">
        <f t="shared" si="74"/>
        <v>6</v>
      </c>
      <c r="AD49" s="429">
        <f t="shared" si="74"/>
        <v>7</v>
      </c>
      <c r="AE49" s="429"/>
      <c r="AF49" s="429"/>
      <c r="AG49" s="430">
        <f t="shared" si="61"/>
        <v>164</v>
      </c>
      <c r="AH49" s="430">
        <f t="shared" si="62"/>
        <v>23</v>
      </c>
      <c r="AI49" s="431">
        <f t="shared" si="8"/>
        <v>7.1304347826087</v>
      </c>
      <c r="AJ49" s="408" t="str">
        <f t="shared" si="63"/>
        <v>P</v>
      </c>
      <c r="AK49" s="408">
        <f t="shared" si="9"/>
        <v>0</v>
      </c>
      <c r="AL49" s="408">
        <f t="shared" si="10"/>
        <v>0</v>
      </c>
      <c r="AM49" s="408">
        <f t="shared" si="11"/>
        <v>1</v>
      </c>
      <c r="AN49" s="408">
        <f t="shared" si="12"/>
        <v>0</v>
      </c>
      <c r="AO49" s="408">
        <f t="shared" si="13"/>
        <v>0</v>
      </c>
      <c r="AP49" s="408">
        <f t="shared" si="14"/>
        <v>0</v>
      </c>
      <c r="AQ49" s="408">
        <f t="shared" si="15"/>
        <v>0</v>
      </c>
      <c r="AR49" s="6"/>
      <c r="AS49" s="408">
        <f t="shared" si="16"/>
        <v>0</v>
      </c>
      <c r="AT49" s="408">
        <f t="shared" si="17"/>
        <v>0</v>
      </c>
      <c r="AU49" s="408" t="str">
        <f t="shared" si="18"/>
        <v>P</v>
      </c>
      <c r="AV49" s="408">
        <f t="shared" si="19"/>
        <v>0</v>
      </c>
      <c r="AW49" s="408">
        <f t="shared" si="20"/>
        <v>0</v>
      </c>
      <c r="AX49" s="408">
        <f t="shared" si="21"/>
        <v>0</v>
      </c>
      <c r="AY49" s="408">
        <f t="shared" si="22"/>
        <v>0</v>
      </c>
      <c r="AZ49" s="409" t="str">
        <f t="shared" si="23"/>
        <v>DM</v>
      </c>
      <c r="BA49" s="409" t="str">
        <f t="shared" si="24"/>
        <v>DMT</v>
      </c>
      <c r="BB49" s="409" t="str">
        <f t="shared" si="25"/>
        <v>#</v>
      </c>
      <c r="BC49" s="409" t="str">
        <f t="shared" si="26"/>
        <v>#</v>
      </c>
      <c r="BD49" s="409" t="str">
        <f t="shared" si="27"/>
        <v>P</v>
      </c>
      <c r="BE49" s="409" t="str">
        <f t="shared" si="28"/>
        <v>#</v>
      </c>
      <c r="BF49" s="409"/>
      <c r="BG49" s="409" t="str">
        <f t="shared" si="29"/>
        <v>#</v>
      </c>
      <c r="BH49" s="409" t="str">
        <f t="shared" si="30"/>
        <v>#</v>
      </c>
      <c r="BI49" s="409">
        <f t="shared" si="31"/>
        <v>0</v>
      </c>
      <c r="BJ49" s="409" t="str">
        <f t="shared" si="32"/>
        <v>#</v>
      </c>
      <c r="BK49" s="409">
        <f t="shared" si="33"/>
        <v>0</v>
      </c>
      <c r="BL49" s="409" t="str">
        <f t="shared" si="34"/>
        <v>#</v>
      </c>
      <c r="BM49" s="7"/>
      <c r="BN49" s="7"/>
      <c r="BO49" s="7"/>
      <c r="BP49" s="409" t="str">
        <f t="shared" si="35"/>
        <v>#</v>
      </c>
      <c r="BQ49" s="409" t="str">
        <f t="shared" si="36"/>
        <v>#</v>
      </c>
      <c r="BR49" s="409" t="str">
        <f t="shared" si="37"/>
        <v>P</v>
      </c>
      <c r="BS49" s="409" t="str">
        <f t="shared" si="38"/>
        <v>#</v>
      </c>
      <c r="BT49" s="409" t="str">
        <f t="shared" si="39"/>
        <v>#</v>
      </c>
      <c r="BU49" s="409" t="str">
        <f t="shared" si="40"/>
        <v>#</v>
      </c>
      <c r="BV49" s="409" t="str">
        <f t="shared" si="41"/>
        <v>#</v>
      </c>
      <c r="BW49" s="409" t="str">
        <f t="shared" si="42"/>
        <v>#</v>
      </c>
      <c r="BX49" s="409"/>
      <c r="BY49" s="409" t="str">
        <f t="shared" si="43"/>
        <v>#</v>
      </c>
      <c r="BZ49" s="409" t="str">
        <f t="shared" si="44"/>
        <v>#</v>
      </c>
      <c r="CA49" s="409">
        <f t="shared" si="45"/>
        <v>0</v>
      </c>
      <c r="CB49" s="409" t="str">
        <f t="shared" si="46"/>
        <v>#</v>
      </c>
      <c r="CC49" s="409" t="str">
        <f t="shared" si="47"/>
        <v>#</v>
      </c>
      <c r="CD49" s="409" t="str">
        <f t="shared" si="48"/>
        <v>#</v>
      </c>
      <c r="CE49" s="409" t="str">
        <f t="shared" si="49"/>
        <v>#</v>
      </c>
      <c r="CF49" s="409" t="str">
        <f t="shared" si="50"/>
        <v>#</v>
      </c>
      <c r="CG49" s="409">
        <f t="shared" si="51"/>
        <v>0</v>
      </c>
      <c r="CH49" s="409" t="str">
        <f t="shared" si="52"/>
        <v>#</v>
      </c>
      <c r="CI49" s="7"/>
      <c r="CJ49" s="7"/>
      <c r="CK49" s="409" t="str">
        <f t="shared" si="64"/>
        <v> </v>
      </c>
      <c r="CL49" s="409" t="str">
        <f t="shared" si="65"/>
        <v> </v>
      </c>
      <c r="CM49" s="409" t="str">
        <f t="shared" si="66"/>
        <v> </v>
      </c>
      <c r="CN49" s="409" t="str">
        <f t="shared" si="67"/>
        <v> </v>
      </c>
      <c r="CO49" s="409" t="str">
        <f t="shared" si="68"/>
        <v> </v>
      </c>
      <c r="CP49" s="409" t="str">
        <f t="shared" si="69"/>
        <v> </v>
      </c>
      <c r="CQ49" s="409" t="str">
        <f t="shared" si="70"/>
        <v> </v>
      </c>
      <c r="CR49" s="409" t="str">
        <f t="shared" si="71"/>
        <v> </v>
      </c>
      <c r="CS49" s="409"/>
      <c r="CT49" s="409">
        <f t="shared" si="53"/>
        <v>0</v>
      </c>
      <c r="CU49" s="409">
        <f t="shared" si="73"/>
        <v>42</v>
      </c>
      <c r="CV49" s="372" t="str">
        <f t="shared" si="73"/>
        <v>23IT043</v>
      </c>
      <c r="CW49" s="432" t="str">
        <f t="shared" si="73"/>
        <v>DHIVAKARR K R R</v>
      </c>
      <c r="CX49" s="433" t="str">
        <f t="shared" si="55"/>
        <v>        </v>
      </c>
      <c r="CY49" s="409">
        <f t="shared" si="56"/>
        <v>0</v>
      </c>
      <c r="CZ49" s="7"/>
      <c r="DA49" s="409" t="str">
        <f t="shared" si="57"/>
        <v>#</v>
      </c>
      <c r="DB49" s="409">
        <f t="shared" si="58"/>
        <v>0</v>
      </c>
      <c r="DC49" s="7"/>
      <c r="DD49" s="7"/>
      <c r="DE49" s="7"/>
    </row>
    <row r="50" ht="24.75" customHeight="1" spans="1:109">
      <c r="A50" s="413">
        <v>43</v>
      </c>
      <c r="B50" s="566" t="s">
        <v>686</v>
      </c>
      <c r="C50" s="567" t="s">
        <v>687</v>
      </c>
      <c r="D50" s="442" t="s">
        <v>42</v>
      </c>
      <c r="E50" s="440" t="s">
        <v>54</v>
      </c>
      <c r="F50" s="561">
        <v>126</v>
      </c>
      <c r="G50" s="568" t="s">
        <v>58</v>
      </c>
      <c r="H50" s="569" t="s">
        <v>61</v>
      </c>
      <c r="I50" s="569" t="s">
        <v>61</v>
      </c>
      <c r="J50" s="569" t="s">
        <v>60</v>
      </c>
      <c r="K50" s="569" t="s">
        <v>61</v>
      </c>
      <c r="L50" s="569" t="s">
        <v>58</v>
      </c>
      <c r="M50" s="569" t="s">
        <v>60</v>
      </c>
      <c r="N50" s="570" t="s">
        <v>61</v>
      </c>
      <c r="O50" s="421">
        <f t="shared" si="59"/>
        <v>0</v>
      </c>
      <c r="P50" s="422"/>
      <c r="Q50" s="423">
        <f t="shared" si="5"/>
        <v>23</v>
      </c>
      <c r="R50" s="565">
        <f t="shared" si="6"/>
        <v>8.47826086956522</v>
      </c>
      <c r="S50" s="425"/>
      <c r="T50" s="426"/>
      <c r="U50" s="427"/>
      <c r="V50" s="428" t="s">
        <v>62</v>
      </c>
      <c r="W50" s="429">
        <f t="shared" si="74"/>
        <v>10</v>
      </c>
      <c r="X50" s="429">
        <f t="shared" si="74"/>
        <v>8</v>
      </c>
      <c r="Y50" s="429">
        <f t="shared" si="74"/>
        <v>8</v>
      </c>
      <c r="Z50" s="429">
        <f t="shared" si="74"/>
        <v>9</v>
      </c>
      <c r="AA50" s="429">
        <f t="shared" si="74"/>
        <v>8</v>
      </c>
      <c r="AB50" s="429">
        <f t="shared" si="74"/>
        <v>10</v>
      </c>
      <c r="AC50" s="429">
        <f t="shared" si="74"/>
        <v>9</v>
      </c>
      <c r="AD50" s="429">
        <f t="shared" si="74"/>
        <v>8</v>
      </c>
      <c r="AE50" s="429"/>
      <c r="AF50" s="429"/>
      <c r="AG50" s="430">
        <f t="shared" si="61"/>
        <v>195</v>
      </c>
      <c r="AH50" s="430">
        <f t="shared" si="62"/>
        <v>23</v>
      </c>
      <c r="AI50" s="431">
        <f t="shared" si="8"/>
        <v>8.47826086956522</v>
      </c>
      <c r="AJ50" s="408" t="str">
        <f t="shared" si="63"/>
        <v>P</v>
      </c>
      <c r="AK50" s="408">
        <f t="shared" si="9"/>
        <v>0</v>
      </c>
      <c r="AL50" s="408">
        <f t="shared" si="10"/>
        <v>0</v>
      </c>
      <c r="AM50" s="408">
        <f t="shared" si="11"/>
        <v>0</v>
      </c>
      <c r="AN50" s="408">
        <f t="shared" si="12"/>
        <v>1</v>
      </c>
      <c r="AO50" s="408">
        <f t="shared" si="13"/>
        <v>0</v>
      </c>
      <c r="AP50" s="408">
        <f t="shared" si="14"/>
        <v>0</v>
      </c>
      <c r="AQ50" s="408">
        <f t="shared" si="15"/>
        <v>0</v>
      </c>
      <c r="AR50" s="6"/>
      <c r="AS50" s="408">
        <f t="shared" si="16"/>
        <v>0</v>
      </c>
      <c r="AT50" s="408">
        <f t="shared" si="17"/>
        <v>0</v>
      </c>
      <c r="AU50" s="408">
        <f t="shared" si="18"/>
        <v>0</v>
      </c>
      <c r="AV50" s="408" t="str">
        <f t="shared" si="19"/>
        <v>P</v>
      </c>
      <c r="AW50" s="408">
        <f t="shared" si="20"/>
        <v>0</v>
      </c>
      <c r="AX50" s="408">
        <f t="shared" si="21"/>
        <v>0</v>
      </c>
      <c r="AY50" s="408">
        <f t="shared" si="22"/>
        <v>0</v>
      </c>
      <c r="AZ50" s="409" t="str">
        <f t="shared" si="23"/>
        <v>HF</v>
      </c>
      <c r="BA50" s="409" t="str">
        <f t="shared" si="24"/>
        <v>HFT</v>
      </c>
      <c r="BB50" s="409" t="str">
        <f t="shared" si="25"/>
        <v>#</v>
      </c>
      <c r="BC50" s="409" t="str">
        <f t="shared" si="26"/>
        <v>P</v>
      </c>
      <c r="BD50" s="409" t="str">
        <f t="shared" si="27"/>
        <v>#</v>
      </c>
      <c r="BE50" s="409" t="str">
        <f t="shared" si="28"/>
        <v>#</v>
      </c>
      <c r="BF50" s="409"/>
      <c r="BG50" s="409" t="str">
        <f t="shared" si="29"/>
        <v>#</v>
      </c>
      <c r="BH50" s="409">
        <f t="shared" si="30"/>
        <v>0</v>
      </c>
      <c r="BI50" s="409" t="str">
        <f t="shared" si="31"/>
        <v>#</v>
      </c>
      <c r="BJ50" s="409" t="str">
        <f t="shared" si="32"/>
        <v>#</v>
      </c>
      <c r="BK50" s="409" t="str">
        <f t="shared" si="33"/>
        <v>#</v>
      </c>
      <c r="BL50" s="409">
        <f t="shared" si="34"/>
        <v>0</v>
      </c>
      <c r="BM50" s="7"/>
      <c r="BN50" s="7"/>
      <c r="BO50" s="7"/>
      <c r="BP50" s="409" t="str">
        <f t="shared" si="35"/>
        <v>#</v>
      </c>
      <c r="BQ50" s="409" t="str">
        <f t="shared" si="36"/>
        <v>P</v>
      </c>
      <c r="BR50" s="409" t="str">
        <f t="shared" si="37"/>
        <v>#</v>
      </c>
      <c r="BS50" s="409" t="str">
        <f t="shared" si="38"/>
        <v>#</v>
      </c>
      <c r="BT50" s="409" t="str">
        <f t="shared" si="39"/>
        <v>#</v>
      </c>
      <c r="BU50" s="409" t="str">
        <f t="shared" si="40"/>
        <v>#</v>
      </c>
      <c r="BV50" s="409" t="str">
        <f t="shared" si="41"/>
        <v>#</v>
      </c>
      <c r="BW50" s="409" t="str">
        <f t="shared" si="42"/>
        <v>#</v>
      </c>
      <c r="BX50" s="409"/>
      <c r="BY50" s="409" t="str">
        <f t="shared" si="43"/>
        <v>#</v>
      </c>
      <c r="BZ50" s="409">
        <f t="shared" si="44"/>
        <v>0</v>
      </c>
      <c r="CA50" s="409" t="str">
        <f t="shared" si="45"/>
        <v>#</v>
      </c>
      <c r="CB50" s="409" t="str">
        <f t="shared" si="46"/>
        <v>#</v>
      </c>
      <c r="CC50" s="409" t="str">
        <f t="shared" si="47"/>
        <v>#</v>
      </c>
      <c r="CD50" s="409" t="str">
        <f t="shared" si="48"/>
        <v>#</v>
      </c>
      <c r="CE50" s="409" t="str">
        <f t="shared" si="49"/>
        <v>#</v>
      </c>
      <c r="CF50" s="409" t="str">
        <f t="shared" si="50"/>
        <v>#</v>
      </c>
      <c r="CG50" s="409" t="str">
        <f t="shared" si="51"/>
        <v>#</v>
      </c>
      <c r="CH50" s="409">
        <f t="shared" si="52"/>
        <v>0</v>
      </c>
      <c r="CI50" s="7"/>
      <c r="CJ50" s="7"/>
      <c r="CK50" s="409" t="str">
        <f t="shared" si="64"/>
        <v> </v>
      </c>
      <c r="CL50" s="409" t="str">
        <f t="shared" si="65"/>
        <v> </v>
      </c>
      <c r="CM50" s="409" t="str">
        <f t="shared" si="66"/>
        <v> </v>
      </c>
      <c r="CN50" s="409" t="str">
        <f t="shared" si="67"/>
        <v> </v>
      </c>
      <c r="CO50" s="409" t="str">
        <f t="shared" si="68"/>
        <v> </v>
      </c>
      <c r="CP50" s="409" t="str">
        <f t="shared" si="69"/>
        <v> </v>
      </c>
      <c r="CQ50" s="409" t="str">
        <f t="shared" si="70"/>
        <v> </v>
      </c>
      <c r="CR50" s="409" t="str">
        <f t="shared" si="71"/>
        <v> </v>
      </c>
      <c r="CS50" s="409"/>
      <c r="CT50" s="409">
        <f t="shared" si="53"/>
        <v>0</v>
      </c>
      <c r="CU50" s="409">
        <f t="shared" si="73"/>
        <v>43</v>
      </c>
      <c r="CV50" s="372" t="str">
        <f t="shared" si="73"/>
        <v>23IT044</v>
      </c>
      <c r="CW50" s="432" t="str">
        <f t="shared" si="73"/>
        <v>DHIVYAA M</v>
      </c>
      <c r="CX50" s="433" t="str">
        <f t="shared" si="55"/>
        <v>        </v>
      </c>
      <c r="CY50" s="409">
        <f t="shared" si="56"/>
        <v>0</v>
      </c>
      <c r="CZ50" s="7"/>
      <c r="DA50" s="409">
        <f t="shared" si="57"/>
        <v>0</v>
      </c>
      <c r="DB50" s="409" t="str">
        <f t="shared" si="58"/>
        <v>#</v>
      </c>
      <c r="DC50" s="7"/>
      <c r="DD50" s="7"/>
      <c r="DE50" s="7"/>
    </row>
    <row r="51" ht="24.75" customHeight="1" spans="1:109">
      <c r="A51" s="413">
        <v>44</v>
      </c>
      <c r="B51" s="566" t="s">
        <v>688</v>
      </c>
      <c r="C51" s="567" t="s">
        <v>689</v>
      </c>
      <c r="D51" s="442" t="s">
        <v>41</v>
      </c>
      <c r="E51" s="438" t="s">
        <v>55</v>
      </c>
      <c r="F51" s="561">
        <v>172</v>
      </c>
      <c r="G51" s="568" t="s">
        <v>58</v>
      </c>
      <c r="H51" s="569" t="s">
        <v>59</v>
      </c>
      <c r="I51" s="569" t="s">
        <v>61</v>
      </c>
      <c r="J51" s="569" t="s">
        <v>61</v>
      </c>
      <c r="K51" s="569" t="s">
        <v>59</v>
      </c>
      <c r="L51" s="569" t="s">
        <v>58</v>
      </c>
      <c r="M51" s="569" t="s">
        <v>61</v>
      </c>
      <c r="N51" s="570" t="s">
        <v>61</v>
      </c>
      <c r="O51" s="421">
        <f t="shared" si="59"/>
        <v>0</v>
      </c>
      <c r="P51" s="422"/>
      <c r="Q51" s="423">
        <f t="shared" si="5"/>
        <v>23</v>
      </c>
      <c r="R51" s="565">
        <f t="shared" si="6"/>
        <v>7.8695652173913</v>
      </c>
      <c r="S51" s="425"/>
      <c r="T51" s="426"/>
      <c r="U51" s="427"/>
      <c r="V51" s="428" t="s">
        <v>62</v>
      </c>
      <c r="W51" s="429">
        <f t="shared" si="74"/>
        <v>10</v>
      </c>
      <c r="X51" s="429">
        <f t="shared" si="74"/>
        <v>7</v>
      </c>
      <c r="Y51" s="429">
        <f t="shared" si="74"/>
        <v>8</v>
      </c>
      <c r="Z51" s="429">
        <f t="shared" si="74"/>
        <v>8</v>
      </c>
      <c r="AA51" s="429">
        <f t="shared" si="74"/>
        <v>7</v>
      </c>
      <c r="AB51" s="429">
        <f t="shared" si="74"/>
        <v>10</v>
      </c>
      <c r="AC51" s="429">
        <f t="shared" si="74"/>
        <v>8</v>
      </c>
      <c r="AD51" s="429">
        <f t="shared" si="74"/>
        <v>8</v>
      </c>
      <c r="AE51" s="429"/>
      <c r="AF51" s="429"/>
      <c r="AG51" s="430">
        <f t="shared" si="61"/>
        <v>181</v>
      </c>
      <c r="AH51" s="430">
        <f t="shared" si="62"/>
        <v>23</v>
      </c>
      <c r="AI51" s="431">
        <f t="shared" si="8"/>
        <v>7.8695652173913</v>
      </c>
      <c r="AJ51" s="408" t="str">
        <f t="shared" si="63"/>
        <v>P</v>
      </c>
      <c r="AK51" s="408">
        <f t="shared" si="9"/>
        <v>0</v>
      </c>
      <c r="AL51" s="408">
        <f t="shared" si="10"/>
        <v>1</v>
      </c>
      <c r="AM51" s="408">
        <f t="shared" si="11"/>
        <v>0</v>
      </c>
      <c r="AN51" s="408">
        <f t="shared" si="12"/>
        <v>0</v>
      </c>
      <c r="AO51" s="408">
        <f t="shared" si="13"/>
        <v>0</v>
      </c>
      <c r="AP51" s="408">
        <f t="shared" si="14"/>
        <v>0</v>
      </c>
      <c r="AQ51" s="408">
        <f t="shared" si="15"/>
        <v>0</v>
      </c>
      <c r="AR51" s="6"/>
      <c r="AS51" s="408">
        <f t="shared" si="16"/>
        <v>0</v>
      </c>
      <c r="AT51" s="408" t="str">
        <f t="shared" si="17"/>
        <v>P</v>
      </c>
      <c r="AU51" s="408">
        <f t="shared" si="18"/>
        <v>0</v>
      </c>
      <c r="AV51" s="408">
        <f t="shared" si="19"/>
        <v>0</v>
      </c>
      <c r="AW51" s="408">
        <f t="shared" si="20"/>
        <v>0</v>
      </c>
      <c r="AX51" s="408">
        <f t="shared" si="21"/>
        <v>0</v>
      </c>
      <c r="AY51" s="408">
        <f t="shared" si="22"/>
        <v>0</v>
      </c>
      <c r="AZ51" s="409" t="str">
        <f t="shared" si="23"/>
        <v>DM</v>
      </c>
      <c r="BA51" s="409" t="str">
        <f t="shared" si="24"/>
        <v>DMT</v>
      </c>
      <c r="BB51" s="409" t="str">
        <f t="shared" si="25"/>
        <v>#</v>
      </c>
      <c r="BC51" s="409" t="str">
        <f t="shared" si="26"/>
        <v>#</v>
      </c>
      <c r="BD51" s="409" t="str">
        <f t="shared" si="27"/>
        <v>P</v>
      </c>
      <c r="BE51" s="409" t="str">
        <f t="shared" si="28"/>
        <v>#</v>
      </c>
      <c r="BF51" s="409"/>
      <c r="BG51" s="409" t="str">
        <f t="shared" si="29"/>
        <v>#</v>
      </c>
      <c r="BH51" s="409" t="str">
        <f t="shared" si="30"/>
        <v>#</v>
      </c>
      <c r="BI51" s="409">
        <f t="shared" si="31"/>
        <v>0</v>
      </c>
      <c r="BJ51" s="409" t="str">
        <f t="shared" si="32"/>
        <v>#</v>
      </c>
      <c r="BK51" s="409">
        <f t="shared" si="33"/>
        <v>0</v>
      </c>
      <c r="BL51" s="409" t="str">
        <f t="shared" si="34"/>
        <v>#</v>
      </c>
      <c r="BM51" s="7"/>
      <c r="BN51" s="7"/>
      <c r="BO51" s="7"/>
      <c r="BP51" s="409" t="str">
        <f t="shared" si="35"/>
        <v>#</v>
      </c>
      <c r="BQ51" s="409" t="str">
        <f t="shared" si="36"/>
        <v>#</v>
      </c>
      <c r="BR51" s="409" t="str">
        <f t="shared" si="37"/>
        <v>P</v>
      </c>
      <c r="BS51" s="409" t="str">
        <f t="shared" si="38"/>
        <v>#</v>
      </c>
      <c r="BT51" s="409" t="str">
        <f t="shared" si="39"/>
        <v>#</v>
      </c>
      <c r="BU51" s="409" t="str">
        <f t="shared" si="40"/>
        <v>#</v>
      </c>
      <c r="BV51" s="409" t="str">
        <f t="shared" si="41"/>
        <v>#</v>
      </c>
      <c r="BW51" s="409" t="str">
        <f t="shared" si="42"/>
        <v>#</v>
      </c>
      <c r="BX51" s="409"/>
      <c r="BY51" s="409" t="str">
        <f t="shared" si="43"/>
        <v>#</v>
      </c>
      <c r="BZ51" s="409" t="str">
        <f t="shared" si="44"/>
        <v>#</v>
      </c>
      <c r="CA51" s="409">
        <f t="shared" si="45"/>
        <v>0</v>
      </c>
      <c r="CB51" s="409" t="str">
        <f t="shared" si="46"/>
        <v>#</v>
      </c>
      <c r="CC51" s="409" t="str">
        <f t="shared" si="47"/>
        <v>#</v>
      </c>
      <c r="CD51" s="409" t="str">
        <f t="shared" si="48"/>
        <v>#</v>
      </c>
      <c r="CE51" s="409" t="str">
        <f t="shared" si="49"/>
        <v>#</v>
      </c>
      <c r="CF51" s="409" t="str">
        <f t="shared" si="50"/>
        <v>#</v>
      </c>
      <c r="CG51" s="409">
        <f t="shared" si="51"/>
        <v>0</v>
      </c>
      <c r="CH51" s="409" t="str">
        <f t="shared" si="52"/>
        <v>#</v>
      </c>
      <c r="CI51" s="7"/>
      <c r="CJ51" s="7"/>
      <c r="CK51" s="409" t="str">
        <f t="shared" si="64"/>
        <v> </v>
      </c>
      <c r="CL51" s="409" t="str">
        <f t="shared" si="65"/>
        <v> </v>
      </c>
      <c r="CM51" s="409" t="str">
        <f t="shared" si="66"/>
        <v> </v>
      </c>
      <c r="CN51" s="409" t="str">
        <f t="shared" si="67"/>
        <v> </v>
      </c>
      <c r="CO51" s="409" t="str">
        <f t="shared" si="68"/>
        <v> </v>
      </c>
      <c r="CP51" s="409" t="str">
        <f t="shared" si="69"/>
        <v> </v>
      </c>
      <c r="CQ51" s="409" t="str">
        <f t="shared" si="70"/>
        <v> </v>
      </c>
      <c r="CR51" s="409" t="str">
        <f t="shared" si="71"/>
        <v> </v>
      </c>
      <c r="CS51" s="409"/>
      <c r="CT51" s="409">
        <f t="shared" si="53"/>
        <v>0</v>
      </c>
      <c r="CU51" s="409">
        <f t="shared" si="73"/>
        <v>44</v>
      </c>
      <c r="CV51" s="372" t="str">
        <f t="shared" si="73"/>
        <v>23IT045</v>
      </c>
      <c r="CW51" s="432" t="str">
        <f t="shared" si="73"/>
        <v>DINESH R</v>
      </c>
      <c r="CX51" s="433" t="str">
        <f t="shared" si="55"/>
        <v>        </v>
      </c>
      <c r="CY51" s="409">
        <f t="shared" si="56"/>
        <v>0</v>
      </c>
      <c r="CZ51" s="7"/>
      <c r="DA51" s="409" t="str">
        <f t="shared" si="57"/>
        <v>#</v>
      </c>
      <c r="DB51" s="409">
        <f t="shared" si="58"/>
        <v>0</v>
      </c>
      <c r="DC51" s="7"/>
      <c r="DD51" s="7"/>
      <c r="DE51" s="7"/>
    </row>
    <row r="52" ht="24.75" customHeight="1" spans="1:109">
      <c r="A52" s="413">
        <v>45</v>
      </c>
      <c r="B52" s="566" t="s">
        <v>690</v>
      </c>
      <c r="C52" s="567" t="s">
        <v>691</v>
      </c>
      <c r="D52" s="442" t="s">
        <v>41</v>
      </c>
      <c r="E52" s="438" t="s">
        <v>55</v>
      </c>
      <c r="F52" s="561">
        <v>126</v>
      </c>
      <c r="G52" s="568" t="s">
        <v>58</v>
      </c>
      <c r="H52" s="569" t="s">
        <v>69</v>
      </c>
      <c r="I52" s="569" t="s">
        <v>59</v>
      </c>
      <c r="J52" s="569" t="s">
        <v>59</v>
      </c>
      <c r="K52" s="569" t="s">
        <v>69</v>
      </c>
      <c r="L52" s="569" t="s">
        <v>58</v>
      </c>
      <c r="M52" s="569" t="s">
        <v>69</v>
      </c>
      <c r="N52" s="570" t="s">
        <v>59</v>
      </c>
      <c r="O52" s="421">
        <f t="shared" si="59"/>
        <v>0</v>
      </c>
      <c r="P52" s="422"/>
      <c r="Q52" s="423">
        <f t="shared" si="5"/>
        <v>23</v>
      </c>
      <c r="R52" s="565">
        <f t="shared" si="6"/>
        <v>6.82608695652174</v>
      </c>
      <c r="S52" s="425"/>
      <c r="T52" s="426"/>
      <c r="U52" s="427"/>
      <c r="V52" s="428" t="s">
        <v>62</v>
      </c>
      <c r="W52" s="429">
        <f t="shared" si="74"/>
        <v>10</v>
      </c>
      <c r="X52" s="429">
        <f t="shared" si="74"/>
        <v>6</v>
      </c>
      <c r="Y52" s="429">
        <f t="shared" si="74"/>
        <v>7</v>
      </c>
      <c r="Z52" s="429">
        <f t="shared" si="74"/>
        <v>7</v>
      </c>
      <c r="AA52" s="429">
        <f t="shared" si="74"/>
        <v>6</v>
      </c>
      <c r="AB52" s="429">
        <f t="shared" si="74"/>
        <v>10</v>
      </c>
      <c r="AC52" s="429">
        <f t="shared" si="74"/>
        <v>6</v>
      </c>
      <c r="AD52" s="429">
        <f t="shared" si="74"/>
        <v>7</v>
      </c>
      <c r="AE52" s="429"/>
      <c r="AF52" s="429"/>
      <c r="AG52" s="430">
        <f t="shared" si="61"/>
        <v>157</v>
      </c>
      <c r="AH52" s="430">
        <f t="shared" si="62"/>
        <v>23</v>
      </c>
      <c r="AI52" s="431">
        <f t="shared" si="8"/>
        <v>6.82608695652174</v>
      </c>
      <c r="AJ52" s="408" t="str">
        <f t="shared" si="63"/>
        <v>P</v>
      </c>
      <c r="AK52" s="408">
        <f t="shared" si="9"/>
        <v>0</v>
      </c>
      <c r="AL52" s="408">
        <f t="shared" si="10"/>
        <v>0</v>
      </c>
      <c r="AM52" s="408">
        <f t="shared" si="11"/>
        <v>0</v>
      </c>
      <c r="AN52" s="408">
        <f t="shared" si="12"/>
        <v>1</v>
      </c>
      <c r="AO52" s="408">
        <f t="shared" si="13"/>
        <v>0</v>
      </c>
      <c r="AP52" s="408">
        <f t="shared" si="14"/>
        <v>0</v>
      </c>
      <c r="AQ52" s="408">
        <f t="shared" si="15"/>
        <v>0</v>
      </c>
      <c r="AR52" s="6"/>
      <c r="AS52" s="408">
        <f t="shared" si="16"/>
        <v>0</v>
      </c>
      <c r="AT52" s="408">
        <f t="shared" si="17"/>
        <v>0</v>
      </c>
      <c r="AU52" s="408">
        <f t="shared" si="18"/>
        <v>0</v>
      </c>
      <c r="AV52" s="408" t="str">
        <f t="shared" si="19"/>
        <v>P</v>
      </c>
      <c r="AW52" s="408">
        <f t="shared" si="20"/>
        <v>0</v>
      </c>
      <c r="AX52" s="408">
        <f t="shared" si="21"/>
        <v>0</v>
      </c>
      <c r="AY52" s="408">
        <f t="shared" si="22"/>
        <v>0</v>
      </c>
      <c r="AZ52" s="409" t="str">
        <f t="shared" si="23"/>
        <v>DM</v>
      </c>
      <c r="BA52" s="409" t="str">
        <f t="shared" si="24"/>
        <v>DMT</v>
      </c>
      <c r="BB52" s="409" t="str">
        <f t="shared" si="25"/>
        <v>#</v>
      </c>
      <c r="BC52" s="409" t="str">
        <f t="shared" si="26"/>
        <v>#</v>
      </c>
      <c r="BD52" s="409" t="str">
        <f t="shared" si="27"/>
        <v>P</v>
      </c>
      <c r="BE52" s="409" t="str">
        <f t="shared" si="28"/>
        <v>#</v>
      </c>
      <c r="BF52" s="409"/>
      <c r="BG52" s="409" t="str">
        <f t="shared" si="29"/>
        <v>#</v>
      </c>
      <c r="BH52" s="409" t="str">
        <f t="shared" si="30"/>
        <v>#</v>
      </c>
      <c r="BI52" s="409">
        <f t="shared" si="31"/>
        <v>0</v>
      </c>
      <c r="BJ52" s="409" t="str">
        <f t="shared" si="32"/>
        <v>#</v>
      </c>
      <c r="BK52" s="409">
        <f t="shared" si="33"/>
        <v>0</v>
      </c>
      <c r="BL52" s="409" t="str">
        <f t="shared" si="34"/>
        <v>#</v>
      </c>
      <c r="BM52" s="7"/>
      <c r="BN52" s="7"/>
      <c r="BO52" s="7"/>
      <c r="BP52" s="409" t="str">
        <f t="shared" si="35"/>
        <v>#</v>
      </c>
      <c r="BQ52" s="409" t="str">
        <f t="shared" si="36"/>
        <v>#</v>
      </c>
      <c r="BR52" s="409" t="str">
        <f t="shared" si="37"/>
        <v>P</v>
      </c>
      <c r="BS52" s="409" t="str">
        <f t="shared" si="38"/>
        <v>#</v>
      </c>
      <c r="BT52" s="409" t="str">
        <f t="shared" si="39"/>
        <v>#</v>
      </c>
      <c r="BU52" s="409" t="str">
        <f t="shared" si="40"/>
        <v>#</v>
      </c>
      <c r="BV52" s="409" t="str">
        <f t="shared" si="41"/>
        <v>#</v>
      </c>
      <c r="BW52" s="409" t="str">
        <f t="shared" si="42"/>
        <v>#</v>
      </c>
      <c r="BX52" s="409"/>
      <c r="BY52" s="409" t="str">
        <f t="shared" si="43"/>
        <v>#</v>
      </c>
      <c r="BZ52" s="409" t="str">
        <f t="shared" si="44"/>
        <v>#</v>
      </c>
      <c r="CA52" s="409">
        <f t="shared" si="45"/>
        <v>0</v>
      </c>
      <c r="CB52" s="409" t="str">
        <f t="shared" si="46"/>
        <v>#</v>
      </c>
      <c r="CC52" s="409" t="str">
        <f t="shared" si="47"/>
        <v>#</v>
      </c>
      <c r="CD52" s="409" t="str">
        <f t="shared" si="48"/>
        <v>#</v>
      </c>
      <c r="CE52" s="409" t="str">
        <f t="shared" si="49"/>
        <v>#</v>
      </c>
      <c r="CF52" s="409" t="str">
        <f t="shared" si="50"/>
        <v>#</v>
      </c>
      <c r="CG52" s="409">
        <f t="shared" si="51"/>
        <v>0</v>
      </c>
      <c r="CH52" s="409" t="str">
        <f t="shared" si="52"/>
        <v>#</v>
      </c>
      <c r="CI52" s="7"/>
      <c r="CJ52" s="7"/>
      <c r="CK52" s="409" t="str">
        <f t="shared" si="64"/>
        <v> </v>
      </c>
      <c r="CL52" s="409" t="str">
        <f t="shared" si="65"/>
        <v> </v>
      </c>
      <c r="CM52" s="409" t="str">
        <f t="shared" si="66"/>
        <v> </v>
      </c>
      <c r="CN52" s="409" t="str">
        <f t="shared" si="67"/>
        <v> </v>
      </c>
      <c r="CO52" s="409" t="str">
        <f t="shared" si="68"/>
        <v> </v>
      </c>
      <c r="CP52" s="409" t="str">
        <f t="shared" si="69"/>
        <v> </v>
      </c>
      <c r="CQ52" s="409" t="str">
        <f t="shared" si="70"/>
        <v> </v>
      </c>
      <c r="CR52" s="409" t="str">
        <f t="shared" si="71"/>
        <v> </v>
      </c>
      <c r="CS52" s="409"/>
      <c r="CT52" s="409">
        <f t="shared" si="53"/>
        <v>0</v>
      </c>
      <c r="CU52" s="409">
        <f t="shared" si="73"/>
        <v>45</v>
      </c>
      <c r="CV52" s="372" t="str">
        <f t="shared" si="73"/>
        <v>23IT046</v>
      </c>
      <c r="CW52" s="432" t="str">
        <f t="shared" si="73"/>
        <v>EDRIC MC DAVIS S</v>
      </c>
      <c r="CX52" s="433" t="str">
        <f t="shared" si="55"/>
        <v>        </v>
      </c>
      <c r="CY52" s="409">
        <f t="shared" si="56"/>
        <v>0</v>
      </c>
      <c r="CZ52" s="7"/>
      <c r="DA52" s="409" t="str">
        <f t="shared" si="57"/>
        <v>#</v>
      </c>
      <c r="DB52" s="409">
        <f t="shared" si="58"/>
        <v>0</v>
      </c>
      <c r="DC52" s="7"/>
      <c r="DD52" s="7"/>
      <c r="DE52" s="7"/>
    </row>
    <row r="53" ht="24.75" customHeight="1" spans="1:109">
      <c r="A53" s="413">
        <v>46</v>
      </c>
      <c r="B53" s="566" t="s">
        <v>692</v>
      </c>
      <c r="C53" s="567" t="s">
        <v>693</v>
      </c>
      <c r="D53" s="442" t="s">
        <v>41</v>
      </c>
      <c r="E53" s="438" t="s">
        <v>55</v>
      </c>
      <c r="F53" s="561">
        <v>178</v>
      </c>
      <c r="G53" s="568" t="s">
        <v>58</v>
      </c>
      <c r="H53" s="569" t="s">
        <v>61</v>
      </c>
      <c r="I53" s="569" t="s">
        <v>61</v>
      </c>
      <c r="J53" s="569" t="s">
        <v>61</v>
      </c>
      <c r="K53" s="569" t="s">
        <v>60</v>
      </c>
      <c r="L53" s="569" t="s">
        <v>58</v>
      </c>
      <c r="M53" s="569" t="s">
        <v>61</v>
      </c>
      <c r="N53" s="570" t="s">
        <v>61</v>
      </c>
      <c r="O53" s="421">
        <f t="shared" si="59"/>
        <v>0</v>
      </c>
      <c r="P53" s="422"/>
      <c r="Q53" s="423">
        <f t="shared" si="5"/>
        <v>23</v>
      </c>
      <c r="R53" s="565">
        <f t="shared" si="6"/>
        <v>8.30434782608696</v>
      </c>
      <c r="S53" s="425"/>
      <c r="T53" s="426"/>
      <c r="U53" s="427"/>
      <c r="V53" s="428" t="s">
        <v>62</v>
      </c>
      <c r="W53" s="429">
        <f t="shared" si="74"/>
        <v>10</v>
      </c>
      <c r="X53" s="429">
        <f t="shared" si="74"/>
        <v>8</v>
      </c>
      <c r="Y53" s="429">
        <f t="shared" si="74"/>
        <v>8</v>
      </c>
      <c r="Z53" s="429">
        <f t="shared" si="74"/>
        <v>8</v>
      </c>
      <c r="AA53" s="429">
        <f t="shared" si="74"/>
        <v>9</v>
      </c>
      <c r="AB53" s="429">
        <f t="shared" si="74"/>
        <v>10</v>
      </c>
      <c r="AC53" s="429">
        <f t="shared" si="74"/>
        <v>8</v>
      </c>
      <c r="AD53" s="429">
        <f t="shared" si="74"/>
        <v>8</v>
      </c>
      <c r="AE53" s="429"/>
      <c r="AF53" s="429"/>
      <c r="AG53" s="430">
        <f t="shared" si="61"/>
        <v>191</v>
      </c>
      <c r="AH53" s="430">
        <f t="shared" si="62"/>
        <v>23</v>
      </c>
      <c r="AI53" s="431">
        <f t="shared" si="8"/>
        <v>8.30434782608696</v>
      </c>
      <c r="AJ53" s="408" t="str">
        <f t="shared" si="63"/>
        <v>P</v>
      </c>
      <c r="AK53" s="408">
        <f t="shared" si="9"/>
        <v>0</v>
      </c>
      <c r="AL53" s="408">
        <f t="shared" si="10"/>
        <v>1</v>
      </c>
      <c r="AM53" s="408">
        <f t="shared" si="11"/>
        <v>0</v>
      </c>
      <c r="AN53" s="408">
        <f t="shared" si="12"/>
        <v>0</v>
      </c>
      <c r="AO53" s="408">
        <f t="shared" si="13"/>
        <v>0</v>
      </c>
      <c r="AP53" s="408">
        <f t="shared" si="14"/>
        <v>0</v>
      </c>
      <c r="AQ53" s="408">
        <f t="shared" si="15"/>
        <v>0</v>
      </c>
      <c r="AR53" s="6"/>
      <c r="AS53" s="408">
        <f t="shared" si="16"/>
        <v>0</v>
      </c>
      <c r="AT53" s="408" t="str">
        <f t="shared" si="17"/>
        <v>P</v>
      </c>
      <c r="AU53" s="408">
        <f t="shared" si="18"/>
        <v>0</v>
      </c>
      <c r="AV53" s="408">
        <f t="shared" si="19"/>
        <v>0</v>
      </c>
      <c r="AW53" s="408">
        <f t="shared" si="20"/>
        <v>0</v>
      </c>
      <c r="AX53" s="408">
        <f t="shared" si="21"/>
        <v>0</v>
      </c>
      <c r="AY53" s="408">
        <f t="shared" si="22"/>
        <v>0</v>
      </c>
      <c r="AZ53" s="409" t="str">
        <f t="shared" si="23"/>
        <v>DM</v>
      </c>
      <c r="BA53" s="409" t="str">
        <f t="shared" si="24"/>
        <v>DMT</v>
      </c>
      <c r="BB53" s="409" t="str">
        <f t="shared" si="25"/>
        <v>#</v>
      </c>
      <c r="BC53" s="409" t="str">
        <f t="shared" si="26"/>
        <v>#</v>
      </c>
      <c r="BD53" s="409" t="str">
        <f t="shared" si="27"/>
        <v>P</v>
      </c>
      <c r="BE53" s="409" t="str">
        <f t="shared" si="28"/>
        <v>#</v>
      </c>
      <c r="BF53" s="409"/>
      <c r="BG53" s="409" t="str">
        <f t="shared" si="29"/>
        <v>#</v>
      </c>
      <c r="BH53" s="409" t="str">
        <f t="shared" si="30"/>
        <v>#</v>
      </c>
      <c r="BI53" s="409">
        <f t="shared" si="31"/>
        <v>0</v>
      </c>
      <c r="BJ53" s="409" t="str">
        <f t="shared" si="32"/>
        <v>#</v>
      </c>
      <c r="BK53" s="409">
        <f t="shared" si="33"/>
        <v>0</v>
      </c>
      <c r="BL53" s="409" t="str">
        <f t="shared" si="34"/>
        <v>#</v>
      </c>
      <c r="BM53" s="7"/>
      <c r="BN53" s="7"/>
      <c r="BO53" s="7"/>
      <c r="BP53" s="409" t="str">
        <f t="shared" si="35"/>
        <v>#</v>
      </c>
      <c r="BQ53" s="409" t="str">
        <f t="shared" si="36"/>
        <v>#</v>
      </c>
      <c r="BR53" s="409" t="str">
        <f t="shared" si="37"/>
        <v>P</v>
      </c>
      <c r="BS53" s="409" t="str">
        <f t="shared" si="38"/>
        <v>#</v>
      </c>
      <c r="BT53" s="409" t="str">
        <f t="shared" si="39"/>
        <v>#</v>
      </c>
      <c r="BU53" s="409" t="str">
        <f t="shared" si="40"/>
        <v>#</v>
      </c>
      <c r="BV53" s="409" t="str">
        <f t="shared" si="41"/>
        <v>#</v>
      </c>
      <c r="BW53" s="409" t="str">
        <f t="shared" si="42"/>
        <v>#</v>
      </c>
      <c r="BX53" s="409"/>
      <c r="BY53" s="409" t="str">
        <f t="shared" si="43"/>
        <v>#</v>
      </c>
      <c r="BZ53" s="409" t="str">
        <f t="shared" si="44"/>
        <v>#</v>
      </c>
      <c r="CA53" s="409">
        <f t="shared" si="45"/>
        <v>0</v>
      </c>
      <c r="CB53" s="409" t="str">
        <f t="shared" si="46"/>
        <v>#</v>
      </c>
      <c r="CC53" s="409" t="str">
        <f t="shared" si="47"/>
        <v>#</v>
      </c>
      <c r="CD53" s="409" t="str">
        <f t="shared" si="48"/>
        <v>#</v>
      </c>
      <c r="CE53" s="409" t="str">
        <f t="shared" si="49"/>
        <v>#</v>
      </c>
      <c r="CF53" s="409" t="str">
        <f t="shared" si="50"/>
        <v>#</v>
      </c>
      <c r="CG53" s="409">
        <f t="shared" si="51"/>
        <v>0</v>
      </c>
      <c r="CH53" s="409" t="str">
        <f t="shared" si="52"/>
        <v>#</v>
      </c>
      <c r="CI53" s="7"/>
      <c r="CJ53" s="7"/>
      <c r="CK53" s="409" t="str">
        <f t="shared" si="64"/>
        <v> </v>
      </c>
      <c r="CL53" s="409" t="str">
        <f t="shared" si="65"/>
        <v> </v>
      </c>
      <c r="CM53" s="409" t="str">
        <f t="shared" si="66"/>
        <v> </v>
      </c>
      <c r="CN53" s="409" t="str">
        <f t="shared" si="67"/>
        <v> </v>
      </c>
      <c r="CO53" s="409" t="str">
        <f t="shared" si="68"/>
        <v> </v>
      </c>
      <c r="CP53" s="409" t="str">
        <f t="shared" si="69"/>
        <v> </v>
      </c>
      <c r="CQ53" s="409" t="str">
        <f t="shared" si="70"/>
        <v> </v>
      </c>
      <c r="CR53" s="409" t="str">
        <f t="shared" si="71"/>
        <v> </v>
      </c>
      <c r="CS53" s="409"/>
      <c r="CT53" s="409">
        <f t="shared" si="53"/>
        <v>0</v>
      </c>
      <c r="CU53" s="409">
        <f t="shared" si="73"/>
        <v>46</v>
      </c>
      <c r="CV53" s="372" t="str">
        <f t="shared" si="73"/>
        <v>23IT047</v>
      </c>
      <c r="CW53" s="432" t="str">
        <f t="shared" si="73"/>
        <v>ESHWAR S</v>
      </c>
      <c r="CX53" s="433" t="str">
        <f t="shared" si="55"/>
        <v>        </v>
      </c>
      <c r="CY53" s="409">
        <f t="shared" si="56"/>
        <v>0</v>
      </c>
      <c r="CZ53" s="7"/>
      <c r="DA53" s="409" t="str">
        <f t="shared" si="57"/>
        <v>#</v>
      </c>
      <c r="DB53" s="409">
        <f t="shared" si="58"/>
        <v>0</v>
      </c>
      <c r="DC53" s="7"/>
      <c r="DD53" s="7"/>
      <c r="DE53" s="7"/>
    </row>
    <row r="54" ht="24.75" customHeight="1" spans="1:109">
      <c r="A54" s="413">
        <v>47</v>
      </c>
      <c r="B54" s="566" t="s">
        <v>694</v>
      </c>
      <c r="C54" s="567" t="s">
        <v>695</v>
      </c>
      <c r="D54" s="442" t="s">
        <v>41</v>
      </c>
      <c r="E54" s="438" t="s">
        <v>55</v>
      </c>
      <c r="F54" s="561">
        <v>98</v>
      </c>
      <c r="G54" s="568" t="s">
        <v>58</v>
      </c>
      <c r="H54" s="569" t="s">
        <v>72</v>
      </c>
      <c r="I54" s="569" t="s">
        <v>69</v>
      </c>
      <c r="J54" s="569" t="s">
        <v>69</v>
      </c>
      <c r="K54" s="569" t="s">
        <v>72</v>
      </c>
      <c r="L54" s="569" t="s">
        <v>58</v>
      </c>
      <c r="M54" s="569" t="s">
        <v>72</v>
      </c>
      <c r="N54" s="570" t="s">
        <v>72</v>
      </c>
      <c r="O54" s="421">
        <f t="shared" si="59"/>
        <v>0</v>
      </c>
      <c r="P54" s="422"/>
      <c r="Q54" s="423">
        <f t="shared" si="5"/>
        <v>23</v>
      </c>
      <c r="R54" s="565">
        <f t="shared" si="6"/>
        <v>5.78260869565217</v>
      </c>
      <c r="S54" s="425"/>
      <c r="T54" s="426"/>
      <c r="U54" s="427"/>
      <c r="V54" s="428" t="s">
        <v>62</v>
      </c>
      <c r="W54" s="429">
        <f t="shared" si="74"/>
        <v>10</v>
      </c>
      <c r="X54" s="429">
        <f t="shared" si="74"/>
        <v>5</v>
      </c>
      <c r="Y54" s="429">
        <f t="shared" si="74"/>
        <v>6</v>
      </c>
      <c r="Z54" s="429">
        <f t="shared" si="74"/>
        <v>6</v>
      </c>
      <c r="AA54" s="429">
        <f t="shared" si="74"/>
        <v>5</v>
      </c>
      <c r="AB54" s="429">
        <f t="shared" si="74"/>
        <v>10</v>
      </c>
      <c r="AC54" s="429">
        <f t="shared" si="74"/>
        <v>5</v>
      </c>
      <c r="AD54" s="429">
        <f t="shared" si="74"/>
        <v>5</v>
      </c>
      <c r="AE54" s="429"/>
      <c r="AF54" s="429"/>
      <c r="AG54" s="430">
        <f t="shared" si="61"/>
        <v>133</v>
      </c>
      <c r="AH54" s="430">
        <f t="shared" si="62"/>
        <v>23</v>
      </c>
      <c r="AI54" s="431">
        <f t="shared" si="8"/>
        <v>5.78260869565217</v>
      </c>
      <c r="AJ54" s="408" t="str">
        <f t="shared" si="63"/>
        <v>P</v>
      </c>
      <c r="AK54" s="408">
        <f t="shared" si="9"/>
        <v>0</v>
      </c>
      <c r="AL54" s="408">
        <f t="shared" si="10"/>
        <v>0</v>
      </c>
      <c r="AM54" s="408">
        <f t="shared" si="11"/>
        <v>0</v>
      </c>
      <c r="AN54" s="408">
        <f t="shared" si="12"/>
        <v>0</v>
      </c>
      <c r="AO54" s="408">
        <f t="shared" si="13"/>
        <v>0</v>
      </c>
      <c r="AP54" s="408">
        <f t="shared" si="14"/>
        <v>0</v>
      </c>
      <c r="AQ54" s="408">
        <f t="shared" si="15"/>
        <v>1</v>
      </c>
      <c r="AR54" s="6"/>
      <c r="AS54" s="408">
        <f t="shared" si="16"/>
        <v>0</v>
      </c>
      <c r="AT54" s="408">
        <f t="shared" si="17"/>
        <v>0</v>
      </c>
      <c r="AU54" s="408">
        <f t="shared" si="18"/>
        <v>0</v>
      </c>
      <c r="AV54" s="408">
        <f t="shared" si="19"/>
        <v>0</v>
      </c>
      <c r="AW54" s="408">
        <f t="shared" si="20"/>
        <v>0</v>
      </c>
      <c r="AX54" s="408">
        <f t="shared" si="21"/>
        <v>0</v>
      </c>
      <c r="AY54" s="408" t="str">
        <f t="shared" si="22"/>
        <v>P</v>
      </c>
      <c r="AZ54" s="409" t="str">
        <f t="shared" si="23"/>
        <v>DM</v>
      </c>
      <c r="BA54" s="409" t="str">
        <f t="shared" si="24"/>
        <v>DMT</v>
      </c>
      <c r="BB54" s="409" t="str">
        <f t="shared" si="25"/>
        <v>#</v>
      </c>
      <c r="BC54" s="409" t="str">
        <f t="shared" si="26"/>
        <v>#</v>
      </c>
      <c r="BD54" s="409" t="str">
        <f t="shared" si="27"/>
        <v>P</v>
      </c>
      <c r="BE54" s="409" t="str">
        <f t="shared" si="28"/>
        <v>#</v>
      </c>
      <c r="BF54" s="409"/>
      <c r="BG54" s="409" t="str">
        <f t="shared" si="29"/>
        <v>#</v>
      </c>
      <c r="BH54" s="409" t="str">
        <f t="shared" si="30"/>
        <v>#</v>
      </c>
      <c r="BI54" s="409">
        <f t="shared" si="31"/>
        <v>0</v>
      </c>
      <c r="BJ54" s="409" t="str">
        <f t="shared" si="32"/>
        <v>#</v>
      </c>
      <c r="BK54" s="409">
        <f t="shared" si="33"/>
        <v>0</v>
      </c>
      <c r="BL54" s="409" t="str">
        <f t="shared" si="34"/>
        <v>#</v>
      </c>
      <c r="BM54" s="7"/>
      <c r="BN54" s="7"/>
      <c r="BO54" s="7"/>
      <c r="BP54" s="409" t="str">
        <f t="shared" si="35"/>
        <v>#</v>
      </c>
      <c r="BQ54" s="409" t="str">
        <f t="shared" si="36"/>
        <v>#</v>
      </c>
      <c r="BR54" s="409" t="str">
        <f t="shared" si="37"/>
        <v>P</v>
      </c>
      <c r="BS54" s="409" t="str">
        <f t="shared" si="38"/>
        <v>#</v>
      </c>
      <c r="BT54" s="409" t="str">
        <f t="shared" si="39"/>
        <v>#</v>
      </c>
      <c r="BU54" s="409" t="str">
        <f t="shared" si="40"/>
        <v>#</v>
      </c>
      <c r="BV54" s="409" t="str">
        <f t="shared" si="41"/>
        <v>#</v>
      </c>
      <c r="BW54" s="409" t="str">
        <f t="shared" si="42"/>
        <v>#</v>
      </c>
      <c r="BX54" s="409"/>
      <c r="BY54" s="409" t="str">
        <f t="shared" si="43"/>
        <v>#</v>
      </c>
      <c r="BZ54" s="409" t="str">
        <f t="shared" si="44"/>
        <v>#</v>
      </c>
      <c r="CA54" s="409">
        <f t="shared" si="45"/>
        <v>0</v>
      </c>
      <c r="CB54" s="409" t="str">
        <f t="shared" si="46"/>
        <v>#</v>
      </c>
      <c r="CC54" s="409" t="str">
        <f t="shared" si="47"/>
        <v>#</v>
      </c>
      <c r="CD54" s="409" t="str">
        <f t="shared" si="48"/>
        <v>#</v>
      </c>
      <c r="CE54" s="409" t="str">
        <f t="shared" si="49"/>
        <v>#</v>
      </c>
      <c r="CF54" s="409" t="str">
        <f t="shared" si="50"/>
        <v>#</v>
      </c>
      <c r="CG54" s="409">
        <f t="shared" si="51"/>
        <v>0</v>
      </c>
      <c r="CH54" s="409" t="str">
        <f t="shared" si="52"/>
        <v>#</v>
      </c>
      <c r="CI54" s="7"/>
      <c r="CJ54" s="7"/>
      <c r="CK54" s="409" t="str">
        <f t="shared" si="64"/>
        <v> </v>
      </c>
      <c r="CL54" s="409" t="str">
        <f t="shared" si="65"/>
        <v> </v>
      </c>
      <c r="CM54" s="409" t="str">
        <f t="shared" si="66"/>
        <v> </v>
      </c>
      <c r="CN54" s="409" t="str">
        <f t="shared" si="67"/>
        <v> </v>
      </c>
      <c r="CO54" s="409" t="str">
        <f t="shared" si="68"/>
        <v> </v>
      </c>
      <c r="CP54" s="409" t="str">
        <f t="shared" si="69"/>
        <v> </v>
      </c>
      <c r="CQ54" s="409" t="str">
        <f t="shared" si="70"/>
        <v> </v>
      </c>
      <c r="CR54" s="409" t="str">
        <f t="shared" si="71"/>
        <v> </v>
      </c>
      <c r="CS54" s="409"/>
      <c r="CT54" s="409">
        <f t="shared" si="53"/>
        <v>0</v>
      </c>
      <c r="CU54" s="409">
        <f t="shared" si="73"/>
        <v>47</v>
      </c>
      <c r="CV54" s="372" t="str">
        <f t="shared" si="73"/>
        <v>23IT048</v>
      </c>
      <c r="CW54" s="432" t="str">
        <f t="shared" si="73"/>
        <v>EUGENE MOSES W E</v>
      </c>
      <c r="CX54" s="433" t="str">
        <f t="shared" si="55"/>
        <v>        </v>
      </c>
      <c r="CY54" s="409">
        <f t="shared" si="56"/>
        <v>0</v>
      </c>
      <c r="CZ54" s="7"/>
      <c r="DA54" s="409" t="str">
        <f t="shared" si="57"/>
        <v>#</v>
      </c>
      <c r="DB54" s="409">
        <f t="shared" si="58"/>
        <v>0</v>
      </c>
      <c r="DC54" s="7"/>
      <c r="DD54" s="7"/>
      <c r="DE54" s="7"/>
    </row>
    <row r="55" ht="24.75" customHeight="1" spans="1:109">
      <c r="A55" s="413">
        <v>48</v>
      </c>
      <c r="B55" s="566" t="s">
        <v>696</v>
      </c>
      <c r="C55" s="567" t="s">
        <v>697</v>
      </c>
      <c r="D55" s="442" t="s">
        <v>41</v>
      </c>
      <c r="E55" s="438" t="s">
        <v>55</v>
      </c>
      <c r="F55" s="561">
        <v>130.5</v>
      </c>
      <c r="G55" s="568" t="s">
        <v>58</v>
      </c>
      <c r="H55" s="569" t="s">
        <v>59</v>
      </c>
      <c r="I55" s="569" t="s">
        <v>61</v>
      </c>
      <c r="J55" s="569" t="s">
        <v>61</v>
      </c>
      <c r="K55" s="569" t="s">
        <v>61</v>
      </c>
      <c r="L55" s="569" t="s">
        <v>58</v>
      </c>
      <c r="M55" s="569" t="s">
        <v>61</v>
      </c>
      <c r="N55" s="570" t="s">
        <v>61</v>
      </c>
      <c r="O55" s="421">
        <f t="shared" si="59"/>
        <v>0</v>
      </c>
      <c r="P55" s="422"/>
      <c r="Q55" s="423">
        <f t="shared" si="5"/>
        <v>23</v>
      </c>
      <c r="R55" s="565">
        <f t="shared" si="6"/>
        <v>8</v>
      </c>
      <c r="S55" s="425"/>
      <c r="T55" s="426"/>
      <c r="U55" s="427"/>
      <c r="V55" s="428" t="s">
        <v>62</v>
      </c>
      <c r="W55" s="429">
        <f t="shared" si="74"/>
        <v>10</v>
      </c>
      <c r="X55" s="429">
        <f t="shared" si="74"/>
        <v>7</v>
      </c>
      <c r="Y55" s="429">
        <f t="shared" si="74"/>
        <v>8</v>
      </c>
      <c r="Z55" s="429">
        <f t="shared" si="74"/>
        <v>8</v>
      </c>
      <c r="AA55" s="429">
        <f t="shared" si="74"/>
        <v>8</v>
      </c>
      <c r="AB55" s="429">
        <f t="shared" si="74"/>
        <v>10</v>
      </c>
      <c r="AC55" s="429">
        <f t="shared" si="74"/>
        <v>8</v>
      </c>
      <c r="AD55" s="429">
        <f t="shared" si="74"/>
        <v>8</v>
      </c>
      <c r="AE55" s="429"/>
      <c r="AF55" s="429"/>
      <c r="AG55" s="430">
        <f t="shared" si="61"/>
        <v>184</v>
      </c>
      <c r="AH55" s="430">
        <f t="shared" si="62"/>
        <v>23</v>
      </c>
      <c r="AI55" s="431">
        <f t="shared" si="8"/>
        <v>8</v>
      </c>
      <c r="AJ55" s="408" t="str">
        <f t="shared" si="63"/>
        <v>P</v>
      </c>
      <c r="AK55" s="408">
        <f t="shared" si="9"/>
        <v>0</v>
      </c>
      <c r="AL55" s="408">
        <f t="shared" si="10"/>
        <v>0</v>
      </c>
      <c r="AM55" s="408">
        <f t="shared" si="11"/>
        <v>0</v>
      </c>
      <c r="AN55" s="408">
        <f t="shared" si="12"/>
        <v>1</v>
      </c>
      <c r="AO55" s="408">
        <f t="shared" si="13"/>
        <v>0</v>
      </c>
      <c r="AP55" s="408">
        <f t="shared" si="14"/>
        <v>0</v>
      </c>
      <c r="AQ55" s="408">
        <f t="shared" si="15"/>
        <v>0</v>
      </c>
      <c r="AR55" s="6"/>
      <c r="AS55" s="408">
        <f t="shared" si="16"/>
        <v>0</v>
      </c>
      <c r="AT55" s="408">
        <f t="shared" si="17"/>
        <v>0</v>
      </c>
      <c r="AU55" s="408">
        <f t="shared" si="18"/>
        <v>0</v>
      </c>
      <c r="AV55" s="408" t="str">
        <f t="shared" si="19"/>
        <v>P</v>
      </c>
      <c r="AW55" s="408">
        <f t="shared" si="20"/>
        <v>0</v>
      </c>
      <c r="AX55" s="408">
        <f t="shared" si="21"/>
        <v>0</v>
      </c>
      <c r="AY55" s="408">
        <f t="shared" si="22"/>
        <v>0</v>
      </c>
      <c r="AZ55" s="409" t="str">
        <f t="shared" si="23"/>
        <v>DM</v>
      </c>
      <c r="BA55" s="409" t="str">
        <f t="shared" si="24"/>
        <v>DMT</v>
      </c>
      <c r="BB55" s="409" t="str">
        <f t="shared" si="25"/>
        <v>#</v>
      </c>
      <c r="BC55" s="409" t="str">
        <f t="shared" si="26"/>
        <v>#</v>
      </c>
      <c r="BD55" s="409" t="str">
        <f t="shared" si="27"/>
        <v>P</v>
      </c>
      <c r="BE55" s="409" t="str">
        <f t="shared" si="28"/>
        <v>#</v>
      </c>
      <c r="BF55" s="409"/>
      <c r="BG55" s="409" t="str">
        <f t="shared" si="29"/>
        <v>#</v>
      </c>
      <c r="BH55" s="409" t="str">
        <f t="shared" si="30"/>
        <v>#</v>
      </c>
      <c r="BI55" s="409">
        <f t="shared" si="31"/>
        <v>0</v>
      </c>
      <c r="BJ55" s="409" t="str">
        <f t="shared" si="32"/>
        <v>#</v>
      </c>
      <c r="BK55" s="409">
        <f t="shared" si="33"/>
        <v>0</v>
      </c>
      <c r="BL55" s="409" t="str">
        <f t="shared" si="34"/>
        <v>#</v>
      </c>
      <c r="BM55" s="7"/>
      <c r="BN55" s="7"/>
      <c r="BO55" s="7"/>
      <c r="BP55" s="409" t="str">
        <f t="shared" si="35"/>
        <v>#</v>
      </c>
      <c r="BQ55" s="409" t="str">
        <f t="shared" si="36"/>
        <v>#</v>
      </c>
      <c r="BR55" s="409" t="str">
        <f t="shared" si="37"/>
        <v>P</v>
      </c>
      <c r="BS55" s="409" t="str">
        <f t="shared" si="38"/>
        <v>#</v>
      </c>
      <c r="BT55" s="409" t="str">
        <f t="shared" si="39"/>
        <v>#</v>
      </c>
      <c r="BU55" s="409" t="str">
        <f t="shared" si="40"/>
        <v>#</v>
      </c>
      <c r="BV55" s="409" t="str">
        <f t="shared" si="41"/>
        <v>#</v>
      </c>
      <c r="BW55" s="409" t="str">
        <f t="shared" si="42"/>
        <v>#</v>
      </c>
      <c r="BX55" s="409"/>
      <c r="BY55" s="409" t="str">
        <f t="shared" si="43"/>
        <v>#</v>
      </c>
      <c r="BZ55" s="409" t="str">
        <f t="shared" si="44"/>
        <v>#</v>
      </c>
      <c r="CA55" s="409">
        <f t="shared" si="45"/>
        <v>0</v>
      </c>
      <c r="CB55" s="409" t="str">
        <f t="shared" si="46"/>
        <v>#</v>
      </c>
      <c r="CC55" s="409" t="str">
        <f t="shared" si="47"/>
        <v>#</v>
      </c>
      <c r="CD55" s="409" t="str">
        <f t="shared" si="48"/>
        <v>#</v>
      </c>
      <c r="CE55" s="409" t="str">
        <f t="shared" si="49"/>
        <v>#</v>
      </c>
      <c r="CF55" s="409" t="str">
        <f t="shared" si="50"/>
        <v>#</v>
      </c>
      <c r="CG55" s="409">
        <f t="shared" si="51"/>
        <v>0</v>
      </c>
      <c r="CH55" s="409" t="str">
        <f t="shared" si="52"/>
        <v>#</v>
      </c>
      <c r="CI55" s="7"/>
      <c r="CJ55" s="7"/>
      <c r="CK55" s="409" t="str">
        <f t="shared" si="64"/>
        <v> </v>
      </c>
      <c r="CL55" s="409" t="str">
        <f t="shared" si="65"/>
        <v> </v>
      </c>
      <c r="CM55" s="409" t="str">
        <f t="shared" si="66"/>
        <v> </v>
      </c>
      <c r="CN55" s="409" t="str">
        <f t="shared" si="67"/>
        <v> </v>
      </c>
      <c r="CO55" s="409" t="str">
        <f t="shared" si="68"/>
        <v> </v>
      </c>
      <c r="CP55" s="409" t="str">
        <f t="shared" si="69"/>
        <v> </v>
      </c>
      <c r="CQ55" s="409" t="str">
        <f t="shared" si="70"/>
        <v> </v>
      </c>
      <c r="CR55" s="409" t="str">
        <f t="shared" si="71"/>
        <v> </v>
      </c>
      <c r="CS55" s="409"/>
      <c r="CT55" s="409">
        <f t="shared" si="53"/>
        <v>0</v>
      </c>
      <c r="CU55" s="409">
        <f t="shared" si="73"/>
        <v>48</v>
      </c>
      <c r="CV55" s="372" t="str">
        <f t="shared" si="73"/>
        <v>23IT049</v>
      </c>
      <c r="CW55" s="432" t="str">
        <f t="shared" si="73"/>
        <v>G.N.RAVIGANESH</v>
      </c>
      <c r="CX55" s="433" t="str">
        <f t="shared" si="55"/>
        <v>        </v>
      </c>
      <c r="CY55" s="409">
        <f t="shared" si="56"/>
        <v>0</v>
      </c>
      <c r="CZ55" s="7"/>
      <c r="DA55" s="409" t="str">
        <f t="shared" si="57"/>
        <v>#</v>
      </c>
      <c r="DB55" s="409">
        <f t="shared" si="58"/>
        <v>0</v>
      </c>
      <c r="DC55" s="7"/>
      <c r="DD55" s="7"/>
      <c r="DE55" s="7"/>
    </row>
    <row r="56" ht="24.75" customHeight="1" spans="1:109">
      <c r="A56" s="413">
        <v>49</v>
      </c>
      <c r="B56" s="566" t="s">
        <v>698</v>
      </c>
      <c r="C56" s="567" t="s">
        <v>699</v>
      </c>
      <c r="D56" s="442" t="s">
        <v>42</v>
      </c>
      <c r="E56" s="440" t="s">
        <v>54</v>
      </c>
      <c r="F56" s="561">
        <v>187</v>
      </c>
      <c r="G56" s="568" t="s">
        <v>58</v>
      </c>
      <c r="H56" s="569" t="s">
        <v>61</v>
      </c>
      <c r="I56" s="569" t="s">
        <v>61</v>
      </c>
      <c r="J56" s="569" t="s">
        <v>60</v>
      </c>
      <c r="K56" s="569" t="s">
        <v>60</v>
      </c>
      <c r="L56" s="569" t="s">
        <v>58</v>
      </c>
      <c r="M56" s="569" t="s">
        <v>60</v>
      </c>
      <c r="N56" s="570" t="s">
        <v>60</v>
      </c>
      <c r="O56" s="421">
        <f t="shared" si="59"/>
        <v>0</v>
      </c>
      <c r="P56" s="422"/>
      <c r="Q56" s="423">
        <f t="shared" si="5"/>
        <v>23</v>
      </c>
      <c r="R56" s="565">
        <f t="shared" si="6"/>
        <v>8.73913043478261</v>
      </c>
      <c r="S56" s="425"/>
      <c r="T56" s="426"/>
      <c r="U56" s="427"/>
      <c r="V56" s="428" t="s">
        <v>62</v>
      </c>
      <c r="W56" s="429">
        <f t="shared" si="74"/>
        <v>10</v>
      </c>
      <c r="X56" s="429">
        <f t="shared" si="74"/>
        <v>8</v>
      </c>
      <c r="Y56" s="429">
        <f t="shared" si="74"/>
        <v>8</v>
      </c>
      <c r="Z56" s="429">
        <f t="shared" si="74"/>
        <v>9</v>
      </c>
      <c r="AA56" s="429">
        <f t="shared" si="74"/>
        <v>9</v>
      </c>
      <c r="AB56" s="429">
        <f t="shared" si="74"/>
        <v>10</v>
      </c>
      <c r="AC56" s="429">
        <f t="shared" si="74"/>
        <v>9</v>
      </c>
      <c r="AD56" s="429">
        <f t="shared" si="74"/>
        <v>9</v>
      </c>
      <c r="AE56" s="429"/>
      <c r="AF56" s="429"/>
      <c r="AG56" s="430">
        <f t="shared" si="61"/>
        <v>201</v>
      </c>
      <c r="AH56" s="430">
        <f t="shared" si="62"/>
        <v>23</v>
      </c>
      <c r="AI56" s="431">
        <f t="shared" si="8"/>
        <v>8.73913043478261</v>
      </c>
      <c r="AJ56" s="408" t="str">
        <f t="shared" si="63"/>
        <v>P</v>
      </c>
      <c r="AK56" s="408">
        <f t="shared" si="9"/>
        <v>1</v>
      </c>
      <c r="AL56" s="408">
        <f t="shared" si="10"/>
        <v>0</v>
      </c>
      <c r="AM56" s="408">
        <f t="shared" si="11"/>
        <v>0</v>
      </c>
      <c r="AN56" s="408">
        <f t="shared" si="12"/>
        <v>0</v>
      </c>
      <c r="AO56" s="408">
        <f t="shared" si="13"/>
        <v>0</v>
      </c>
      <c r="AP56" s="408">
        <f t="shared" si="14"/>
        <v>0</v>
      </c>
      <c r="AQ56" s="408">
        <f t="shared" si="15"/>
        <v>0</v>
      </c>
      <c r="AR56" s="6"/>
      <c r="AS56" s="408" t="str">
        <f t="shared" si="16"/>
        <v>P</v>
      </c>
      <c r="AT56" s="408">
        <f t="shared" si="17"/>
        <v>0</v>
      </c>
      <c r="AU56" s="408">
        <f t="shared" si="18"/>
        <v>0</v>
      </c>
      <c r="AV56" s="408">
        <f t="shared" si="19"/>
        <v>0</v>
      </c>
      <c r="AW56" s="408">
        <f t="shared" si="20"/>
        <v>0</v>
      </c>
      <c r="AX56" s="408">
        <f t="shared" si="21"/>
        <v>0</v>
      </c>
      <c r="AY56" s="408">
        <f t="shared" si="22"/>
        <v>0</v>
      </c>
      <c r="AZ56" s="409" t="str">
        <f t="shared" si="23"/>
        <v>HF</v>
      </c>
      <c r="BA56" s="409" t="str">
        <f t="shared" si="24"/>
        <v>HFT</v>
      </c>
      <c r="BB56" s="409" t="str">
        <f t="shared" si="25"/>
        <v>#</v>
      </c>
      <c r="BC56" s="409" t="str">
        <f t="shared" si="26"/>
        <v>P</v>
      </c>
      <c r="BD56" s="409" t="str">
        <f t="shared" si="27"/>
        <v>#</v>
      </c>
      <c r="BE56" s="409" t="str">
        <f t="shared" si="28"/>
        <v>#</v>
      </c>
      <c r="BF56" s="409"/>
      <c r="BG56" s="409" t="str">
        <f t="shared" si="29"/>
        <v>#</v>
      </c>
      <c r="BH56" s="409">
        <f t="shared" si="30"/>
        <v>0</v>
      </c>
      <c r="BI56" s="409" t="str">
        <f t="shared" si="31"/>
        <v>#</v>
      </c>
      <c r="BJ56" s="409" t="str">
        <f t="shared" si="32"/>
        <v>#</v>
      </c>
      <c r="BK56" s="409" t="str">
        <f t="shared" si="33"/>
        <v>#</v>
      </c>
      <c r="BL56" s="409">
        <f t="shared" si="34"/>
        <v>0</v>
      </c>
      <c r="BM56" s="7"/>
      <c r="BN56" s="7"/>
      <c r="BO56" s="7"/>
      <c r="BP56" s="409" t="str">
        <f t="shared" si="35"/>
        <v>#</v>
      </c>
      <c r="BQ56" s="409" t="str">
        <f t="shared" si="36"/>
        <v>P</v>
      </c>
      <c r="BR56" s="409" t="str">
        <f t="shared" si="37"/>
        <v>#</v>
      </c>
      <c r="BS56" s="409" t="str">
        <f t="shared" si="38"/>
        <v>#</v>
      </c>
      <c r="BT56" s="409" t="str">
        <f t="shared" si="39"/>
        <v>#</v>
      </c>
      <c r="BU56" s="409" t="str">
        <f t="shared" si="40"/>
        <v>#</v>
      </c>
      <c r="BV56" s="409" t="str">
        <f t="shared" si="41"/>
        <v>#</v>
      </c>
      <c r="BW56" s="409" t="str">
        <f t="shared" si="42"/>
        <v>#</v>
      </c>
      <c r="BX56" s="409"/>
      <c r="BY56" s="409" t="str">
        <f t="shared" si="43"/>
        <v>#</v>
      </c>
      <c r="BZ56" s="409">
        <f t="shared" si="44"/>
        <v>0</v>
      </c>
      <c r="CA56" s="409" t="str">
        <f t="shared" si="45"/>
        <v>#</v>
      </c>
      <c r="CB56" s="409" t="str">
        <f t="shared" si="46"/>
        <v>#</v>
      </c>
      <c r="CC56" s="409" t="str">
        <f t="shared" si="47"/>
        <v>#</v>
      </c>
      <c r="CD56" s="409" t="str">
        <f t="shared" si="48"/>
        <v>#</v>
      </c>
      <c r="CE56" s="409" t="str">
        <f t="shared" si="49"/>
        <v>#</v>
      </c>
      <c r="CF56" s="409" t="str">
        <f t="shared" si="50"/>
        <v>#</v>
      </c>
      <c r="CG56" s="409" t="str">
        <f t="shared" si="51"/>
        <v>#</v>
      </c>
      <c r="CH56" s="409">
        <f t="shared" si="52"/>
        <v>0</v>
      </c>
      <c r="CI56" s="7"/>
      <c r="CJ56" s="7"/>
      <c r="CK56" s="409" t="str">
        <f t="shared" si="64"/>
        <v> </v>
      </c>
      <c r="CL56" s="409" t="str">
        <f t="shared" si="65"/>
        <v> </v>
      </c>
      <c r="CM56" s="409" t="str">
        <f t="shared" si="66"/>
        <v> </v>
      </c>
      <c r="CN56" s="409" t="str">
        <f t="shared" si="67"/>
        <v> </v>
      </c>
      <c r="CO56" s="409" t="str">
        <f t="shared" si="68"/>
        <v> </v>
      </c>
      <c r="CP56" s="409" t="str">
        <f t="shared" si="69"/>
        <v> </v>
      </c>
      <c r="CQ56" s="409" t="str">
        <f t="shared" si="70"/>
        <v> </v>
      </c>
      <c r="CR56" s="409" t="str">
        <f t="shared" si="71"/>
        <v> </v>
      </c>
      <c r="CS56" s="409"/>
      <c r="CT56" s="409">
        <f t="shared" si="53"/>
        <v>0</v>
      </c>
      <c r="CU56" s="409">
        <f t="shared" ref="CU56:CW71" si="75">A56</f>
        <v>49</v>
      </c>
      <c r="CV56" s="372" t="str">
        <f t="shared" si="75"/>
        <v>23IT050</v>
      </c>
      <c r="CW56" s="432" t="str">
        <f t="shared" si="75"/>
        <v>GAYATHRI.K</v>
      </c>
      <c r="CX56" s="433" t="str">
        <f t="shared" si="55"/>
        <v>        </v>
      </c>
      <c r="CY56" s="409">
        <f t="shared" si="56"/>
        <v>0</v>
      </c>
      <c r="CZ56" s="7"/>
      <c r="DA56" s="409">
        <f t="shared" si="57"/>
        <v>0</v>
      </c>
      <c r="DB56" s="409" t="str">
        <f t="shared" si="58"/>
        <v>#</v>
      </c>
      <c r="DC56" s="7"/>
      <c r="DD56" s="7"/>
      <c r="DE56" s="7"/>
    </row>
    <row r="57" ht="24.75" customHeight="1" spans="1:109">
      <c r="A57" s="413">
        <v>50</v>
      </c>
      <c r="B57" s="566" t="s">
        <v>700</v>
      </c>
      <c r="C57" s="567" t="s">
        <v>701</v>
      </c>
      <c r="D57" s="442" t="s">
        <v>41</v>
      </c>
      <c r="E57" s="438" t="s">
        <v>55</v>
      </c>
      <c r="F57" s="561">
        <v>176</v>
      </c>
      <c r="G57" s="568" t="s">
        <v>58</v>
      </c>
      <c r="H57" s="569" t="s">
        <v>59</v>
      </c>
      <c r="I57" s="569" t="s">
        <v>61</v>
      </c>
      <c r="J57" s="569" t="s">
        <v>61</v>
      </c>
      <c r="K57" s="569" t="s">
        <v>61</v>
      </c>
      <c r="L57" s="569" t="s">
        <v>58</v>
      </c>
      <c r="M57" s="569" t="s">
        <v>59</v>
      </c>
      <c r="N57" s="570" t="s">
        <v>59</v>
      </c>
      <c r="O57" s="421">
        <f t="shared" si="59"/>
        <v>0</v>
      </c>
      <c r="P57" s="422"/>
      <c r="Q57" s="423">
        <f t="shared" si="5"/>
        <v>23</v>
      </c>
      <c r="R57" s="565">
        <f t="shared" si="6"/>
        <v>7.73913043478261</v>
      </c>
      <c r="S57" s="425"/>
      <c r="T57" s="426"/>
      <c r="U57" s="427"/>
      <c r="V57" s="428" t="s">
        <v>62</v>
      </c>
      <c r="W57" s="429">
        <f t="shared" si="74"/>
        <v>10</v>
      </c>
      <c r="X57" s="429">
        <f t="shared" si="74"/>
        <v>7</v>
      </c>
      <c r="Y57" s="429">
        <f t="shared" si="74"/>
        <v>8</v>
      </c>
      <c r="Z57" s="429">
        <f t="shared" si="74"/>
        <v>8</v>
      </c>
      <c r="AA57" s="429">
        <f t="shared" si="74"/>
        <v>8</v>
      </c>
      <c r="AB57" s="429">
        <f t="shared" si="74"/>
        <v>10</v>
      </c>
      <c r="AC57" s="429">
        <f t="shared" si="74"/>
        <v>7</v>
      </c>
      <c r="AD57" s="429">
        <f t="shared" si="74"/>
        <v>7</v>
      </c>
      <c r="AE57" s="429"/>
      <c r="AF57" s="429"/>
      <c r="AG57" s="430">
        <f t="shared" si="61"/>
        <v>178</v>
      </c>
      <c r="AH57" s="430">
        <f t="shared" si="62"/>
        <v>23</v>
      </c>
      <c r="AI57" s="431">
        <f t="shared" si="8"/>
        <v>7.73913043478261</v>
      </c>
      <c r="AJ57" s="408" t="str">
        <f t="shared" si="63"/>
        <v>P</v>
      </c>
      <c r="AK57" s="408">
        <f t="shared" si="9"/>
        <v>0</v>
      </c>
      <c r="AL57" s="408">
        <f t="shared" si="10"/>
        <v>1</v>
      </c>
      <c r="AM57" s="408">
        <f t="shared" si="11"/>
        <v>0</v>
      </c>
      <c r="AN57" s="408">
        <f t="shared" si="12"/>
        <v>0</v>
      </c>
      <c r="AO57" s="408">
        <f t="shared" si="13"/>
        <v>0</v>
      </c>
      <c r="AP57" s="408">
        <f t="shared" si="14"/>
        <v>0</v>
      </c>
      <c r="AQ57" s="408">
        <f t="shared" si="15"/>
        <v>0</v>
      </c>
      <c r="AR57" s="6"/>
      <c r="AS57" s="408">
        <f t="shared" si="16"/>
        <v>0</v>
      </c>
      <c r="AT57" s="408" t="str">
        <f t="shared" si="17"/>
        <v>P</v>
      </c>
      <c r="AU57" s="408">
        <f t="shared" si="18"/>
        <v>0</v>
      </c>
      <c r="AV57" s="408">
        <f t="shared" si="19"/>
        <v>0</v>
      </c>
      <c r="AW57" s="408">
        <f t="shared" si="20"/>
        <v>0</v>
      </c>
      <c r="AX57" s="408">
        <f t="shared" si="21"/>
        <v>0</v>
      </c>
      <c r="AY57" s="408">
        <f t="shared" si="22"/>
        <v>0</v>
      </c>
      <c r="AZ57" s="409" t="str">
        <f t="shared" si="23"/>
        <v>DM</v>
      </c>
      <c r="BA57" s="409" t="str">
        <f t="shared" si="24"/>
        <v>DMT</v>
      </c>
      <c r="BB57" s="409" t="str">
        <f t="shared" si="25"/>
        <v>#</v>
      </c>
      <c r="BC57" s="409" t="str">
        <f t="shared" si="26"/>
        <v>#</v>
      </c>
      <c r="BD57" s="409" t="str">
        <f t="shared" si="27"/>
        <v>P</v>
      </c>
      <c r="BE57" s="409" t="str">
        <f t="shared" si="28"/>
        <v>#</v>
      </c>
      <c r="BF57" s="409"/>
      <c r="BG57" s="409" t="str">
        <f t="shared" si="29"/>
        <v>#</v>
      </c>
      <c r="BH57" s="409" t="str">
        <f t="shared" si="30"/>
        <v>#</v>
      </c>
      <c r="BI57" s="409">
        <f t="shared" si="31"/>
        <v>0</v>
      </c>
      <c r="BJ57" s="409" t="str">
        <f t="shared" si="32"/>
        <v>#</v>
      </c>
      <c r="BK57" s="409">
        <f t="shared" si="33"/>
        <v>0</v>
      </c>
      <c r="BL57" s="409" t="str">
        <f t="shared" si="34"/>
        <v>#</v>
      </c>
      <c r="BM57" s="7"/>
      <c r="BN57" s="7"/>
      <c r="BO57" s="7"/>
      <c r="BP57" s="409" t="str">
        <f t="shared" si="35"/>
        <v>#</v>
      </c>
      <c r="BQ57" s="409" t="str">
        <f t="shared" si="36"/>
        <v>#</v>
      </c>
      <c r="BR57" s="409" t="str">
        <f t="shared" si="37"/>
        <v>P</v>
      </c>
      <c r="BS57" s="409" t="str">
        <f t="shared" si="38"/>
        <v>#</v>
      </c>
      <c r="BT57" s="409" t="str">
        <f t="shared" si="39"/>
        <v>#</v>
      </c>
      <c r="BU57" s="409" t="str">
        <f t="shared" si="40"/>
        <v>#</v>
      </c>
      <c r="BV57" s="409" t="str">
        <f t="shared" si="41"/>
        <v>#</v>
      </c>
      <c r="BW57" s="409" t="str">
        <f t="shared" si="42"/>
        <v>#</v>
      </c>
      <c r="BX57" s="409"/>
      <c r="BY57" s="409" t="str">
        <f t="shared" si="43"/>
        <v>#</v>
      </c>
      <c r="BZ57" s="409" t="str">
        <f t="shared" si="44"/>
        <v>#</v>
      </c>
      <c r="CA57" s="409">
        <f t="shared" si="45"/>
        <v>0</v>
      </c>
      <c r="CB57" s="409" t="str">
        <f t="shared" si="46"/>
        <v>#</v>
      </c>
      <c r="CC57" s="409" t="str">
        <f t="shared" si="47"/>
        <v>#</v>
      </c>
      <c r="CD57" s="409" t="str">
        <f t="shared" si="48"/>
        <v>#</v>
      </c>
      <c r="CE57" s="409" t="str">
        <f t="shared" si="49"/>
        <v>#</v>
      </c>
      <c r="CF57" s="409" t="str">
        <f t="shared" si="50"/>
        <v>#</v>
      </c>
      <c r="CG57" s="409">
        <f t="shared" si="51"/>
        <v>0</v>
      </c>
      <c r="CH57" s="409" t="str">
        <f t="shared" si="52"/>
        <v>#</v>
      </c>
      <c r="CI57" s="7"/>
      <c r="CJ57" s="7"/>
      <c r="CK57" s="409" t="str">
        <f t="shared" si="64"/>
        <v> </v>
      </c>
      <c r="CL57" s="409" t="str">
        <f t="shared" si="65"/>
        <v> </v>
      </c>
      <c r="CM57" s="409" t="str">
        <f t="shared" si="66"/>
        <v> </v>
      </c>
      <c r="CN57" s="409" t="str">
        <f t="shared" si="67"/>
        <v> </v>
      </c>
      <c r="CO57" s="409" t="str">
        <f t="shared" si="68"/>
        <v> </v>
      </c>
      <c r="CP57" s="409" t="str">
        <f t="shared" si="69"/>
        <v> </v>
      </c>
      <c r="CQ57" s="409" t="str">
        <f t="shared" si="70"/>
        <v> </v>
      </c>
      <c r="CR57" s="409" t="str">
        <f t="shared" si="71"/>
        <v> </v>
      </c>
      <c r="CS57" s="409"/>
      <c r="CT57" s="409">
        <f t="shared" si="53"/>
        <v>0</v>
      </c>
      <c r="CU57" s="409">
        <f t="shared" si="75"/>
        <v>50</v>
      </c>
      <c r="CV57" s="372" t="str">
        <f t="shared" si="75"/>
        <v>23IT051</v>
      </c>
      <c r="CW57" s="432" t="str">
        <f t="shared" si="75"/>
        <v>GIRI K</v>
      </c>
      <c r="CX57" s="433" t="str">
        <f t="shared" si="55"/>
        <v>        </v>
      </c>
      <c r="CY57" s="409">
        <f t="shared" si="56"/>
        <v>0</v>
      </c>
      <c r="CZ57" s="7"/>
      <c r="DA57" s="409" t="str">
        <f t="shared" si="57"/>
        <v>#</v>
      </c>
      <c r="DB57" s="409">
        <f t="shared" si="58"/>
        <v>0</v>
      </c>
      <c r="DC57" s="7"/>
      <c r="DD57" s="7"/>
      <c r="DE57" s="7"/>
    </row>
    <row r="58" ht="24.75" customHeight="1" spans="1:109">
      <c r="A58" s="413">
        <v>51</v>
      </c>
      <c r="B58" s="566" t="s">
        <v>702</v>
      </c>
      <c r="C58" s="567" t="s">
        <v>701</v>
      </c>
      <c r="D58" s="442" t="s">
        <v>41</v>
      </c>
      <c r="E58" s="438" t="s">
        <v>55</v>
      </c>
      <c r="F58" s="561">
        <v>193</v>
      </c>
      <c r="G58" s="568" t="s">
        <v>58</v>
      </c>
      <c r="H58" s="569" t="s">
        <v>61</v>
      </c>
      <c r="I58" s="569" t="s">
        <v>59</v>
      </c>
      <c r="J58" s="569" t="s">
        <v>59</v>
      </c>
      <c r="K58" s="569" t="s">
        <v>61</v>
      </c>
      <c r="L58" s="569" t="s">
        <v>58</v>
      </c>
      <c r="M58" s="569" t="s">
        <v>61</v>
      </c>
      <c r="N58" s="570" t="s">
        <v>59</v>
      </c>
      <c r="O58" s="421">
        <f t="shared" si="59"/>
        <v>0</v>
      </c>
      <c r="P58" s="422"/>
      <c r="Q58" s="423">
        <f t="shared" si="5"/>
        <v>23</v>
      </c>
      <c r="R58" s="565">
        <f t="shared" si="6"/>
        <v>7.69565217391304</v>
      </c>
      <c r="S58" s="425"/>
      <c r="T58" s="426"/>
      <c r="U58" s="427"/>
      <c r="V58" s="428" t="s">
        <v>62</v>
      </c>
      <c r="W58" s="429">
        <f t="shared" si="74"/>
        <v>10</v>
      </c>
      <c r="X58" s="429">
        <f t="shared" si="74"/>
        <v>8</v>
      </c>
      <c r="Y58" s="429">
        <f t="shared" si="74"/>
        <v>7</v>
      </c>
      <c r="Z58" s="429">
        <f t="shared" si="74"/>
        <v>7</v>
      </c>
      <c r="AA58" s="429">
        <f t="shared" si="74"/>
        <v>8</v>
      </c>
      <c r="AB58" s="429">
        <f t="shared" si="74"/>
        <v>10</v>
      </c>
      <c r="AC58" s="429">
        <f t="shared" si="74"/>
        <v>8</v>
      </c>
      <c r="AD58" s="429">
        <f t="shared" si="74"/>
        <v>7</v>
      </c>
      <c r="AE58" s="429"/>
      <c r="AF58" s="429"/>
      <c r="AG58" s="430">
        <f t="shared" si="61"/>
        <v>177</v>
      </c>
      <c r="AH58" s="430">
        <f t="shared" si="62"/>
        <v>23</v>
      </c>
      <c r="AI58" s="431">
        <f t="shared" si="8"/>
        <v>7.69565217391304</v>
      </c>
      <c r="AJ58" s="408" t="str">
        <f t="shared" si="63"/>
        <v>P</v>
      </c>
      <c r="AK58" s="408">
        <f t="shared" si="9"/>
        <v>1</v>
      </c>
      <c r="AL58" s="408">
        <f t="shared" si="10"/>
        <v>0</v>
      </c>
      <c r="AM58" s="408">
        <f t="shared" si="11"/>
        <v>0</v>
      </c>
      <c r="AN58" s="408">
        <f t="shared" si="12"/>
        <v>0</v>
      </c>
      <c r="AO58" s="408">
        <f t="shared" si="13"/>
        <v>0</v>
      </c>
      <c r="AP58" s="408">
        <f t="shared" si="14"/>
        <v>0</v>
      </c>
      <c r="AQ58" s="408">
        <f t="shared" si="15"/>
        <v>0</v>
      </c>
      <c r="AR58" s="6"/>
      <c r="AS58" s="408" t="str">
        <f t="shared" si="16"/>
        <v>P</v>
      </c>
      <c r="AT58" s="408">
        <f t="shared" si="17"/>
        <v>0</v>
      </c>
      <c r="AU58" s="408">
        <f t="shared" si="18"/>
        <v>0</v>
      </c>
      <c r="AV58" s="408">
        <f t="shared" si="19"/>
        <v>0</v>
      </c>
      <c r="AW58" s="408">
        <f t="shared" si="20"/>
        <v>0</v>
      </c>
      <c r="AX58" s="408">
        <f t="shared" si="21"/>
        <v>0</v>
      </c>
      <c r="AY58" s="408">
        <f t="shared" si="22"/>
        <v>0</v>
      </c>
      <c r="AZ58" s="409" t="str">
        <f t="shared" si="23"/>
        <v>DM</v>
      </c>
      <c r="BA58" s="409" t="str">
        <f t="shared" si="24"/>
        <v>DMT</v>
      </c>
      <c r="BB58" s="409" t="str">
        <f t="shared" si="25"/>
        <v>#</v>
      </c>
      <c r="BC58" s="409" t="str">
        <f t="shared" si="26"/>
        <v>#</v>
      </c>
      <c r="BD58" s="409" t="str">
        <f t="shared" si="27"/>
        <v>P</v>
      </c>
      <c r="BE58" s="409" t="str">
        <f t="shared" si="28"/>
        <v>#</v>
      </c>
      <c r="BF58" s="409"/>
      <c r="BG58" s="409" t="str">
        <f t="shared" si="29"/>
        <v>#</v>
      </c>
      <c r="BH58" s="409" t="str">
        <f t="shared" si="30"/>
        <v>#</v>
      </c>
      <c r="BI58" s="409">
        <f t="shared" si="31"/>
        <v>0</v>
      </c>
      <c r="BJ58" s="409" t="str">
        <f t="shared" si="32"/>
        <v>#</v>
      </c>
      <c r="BK58" s="409">
        <f t="shared" si="33"/>
        <v>0</v>
      </c>
      <c r="BL58" s="409" t="str">
        <f t="shared" si="34"/>
        <v>#</v>
      </c>
      <c r="BM58" s="7"/>
      <c r="BN58" s="7"/>
      <c r="BO58" s="7"/>
      <c r="BP58" s="409" t="str">
        <f t="shared" si="35"/>
        <v>#</v>
      </c>
      <c r="BQ58" s="409" t="str">
        <f t="shared" si="36"/>
        <v>#</v>
      </c>
      <c r="BR58" s="409" t="str">
        <f t="shared" si="37"/>
        <v>P</v>
      </c>
      <c r="BS58" s="409" t="str">
        <f t="shared" si="38"/>
        <v>#</v>
      </c>
      <c r="BT58" s="409" t="str">
        <f t="shared" si="39"/>
        <v>#</v>
      </c>
      <c r="BU58" s="409" t="str">
        <f t="shared" si="40"/>
        <v>#</v>
      </c>
      <c r="BV58" s="409" t="str">
        <f t="shared" si="41"/>
        <v>#</v>
      </c>
      <c r="BW58" s="409" t="str">
        <f t="shared" si="42"/>
        <v>#</v>
      </c>
      <c r="BX58" s="409"/>
      <c r="BY58" s="409" t="str">
        <f t="shared" si="43"/>
        <v>#</v>
      </c>
      <c r="BZ58" s="409" t="str">
        <f t="shared" si="44"/>
        <v>#</v>
      </c>
      <c r="CA58" s="409">
        <f t="shared" si="45"/>
        <v>0</v>
      </c>
      <c r="CB58" s="409" t="str">
        <f t="shared" si="46"/>
        <v>#</v>
      </c>
      <c r="CC58" s="409" t="str">
        <f t="shared" si="47"/>
        <v>#</v>
      </c>
      <c r="CD58" s="409" t="str">
        <f t="shared" si="48"/>
        <v>#</v>
      </c>
      <c r="CE58" s="409" t="str">
        <f t="shared" si="49"/>
        <v>#</v>
      </c>
      <c r="CF58" s="409" t="str">
        <f t="shared" si="50"/>
        <v>#</v>
      </c>
      <c r="CG58" s="409">
        <f t="shared" si="51"/>
        <v>0</v>
      </c>
      <c r="CH58" s="409" t="str">
        <f t="shared" si="52"/>
        <v>#</v>
      </c>
      <c r="CI58" s="7"/>
      <c r="CJ58" s="7"/>
      <c r="CK58" s="409" t="str">
        <f t="shared" si="64"/>
        <v> </v>
      </c>
      <c r="CL58" s="409" t="str">
        <f t="shared" si="65"/>
        <v> </v>
      </c>
      <c r="CM58" s="409" t="str">
        <f t="shared" si="66"/>
        <v> </v>
      </c>
      <c r="CN58" s="409" t="str">
        <f t="shared" si="67"/>
        <v> </v>
      </c>
      <c r="CO58" s="409" t="str">
        <f t="shared" si="68"/>
        <v> </v>
      </c>
      <c r="CP58" s="409" t="str">
        <f t="shared" si="69"/>
        <v> </v>
      </c>
      <c r="CQ58" s="409" t="str">
        <f t="shared" si="70"/>
        <v> </v>
      </c>
      <c r="CR58" s="409" t="str">
        <f t="shared" si="71"/>
        <v> </v>
      </c>
      <c r="CS58" s="409"/>
      <c r="CT58" s="409">
        <f t="shared" si="53"/>
        <v>0</v>
      </c>
      <c r="CU58" s="409">
        <f t="shared" si="75"/>
        <v>51</v>
      </c>
      <c r="CV58" s="372" t="str">
        <f t="shared" si="75"/>
        <v>23IT052</v>
      </c>
      <c r="CW58" s="432" t="str">
        <f t="shared" si="75"/>
        <v>GIRI K</v>
      </c>
      <c r="CX58" s="433" t="str">
        <f t="shared" si="55"/>
        <v>        </v>
      </c>
      <c r="CY58" s="409">
        <f t="shared" si="56"/>
        <v>0</v>
      </c>
      <c r="CZ58" s="7"/>
      <c r="DA58" s="409" t="str">
        <f t="shared" si="57"/>
        <v>#</v>
      </c>
      <c r="DB58" s="409">
        <f t="shared" si="58"/>
        <v>0</v>
      </c>
      <c r="DC58" s="7"/>
      <c r="DD58" s="7"/>
      <c r="DE58" s="7"/>
    </row>
    <row r="59" ht="24.75" customHeight="1" spans="1:109">
      <c r="A59" s="413">
        <v>52</v>
      </c>
      <c r="B59" s="566" t="s">
        <v>703</v>
      </c>
      <c r="C59" s="567" t="s">
        <v>704</v>
      </c>
      <c r="D59" s="442" t="s">
        <v>41</v>
      </c>
      <c r="E59" s="440" t="s">
        <v>54</v>
      </c>
      <c r="F59" s="561">
        <v>152</v>
      </c>
      <c r="G59" s="568" t="s">
        <v>58</v>
      </c>
      <c r="H59" s="569" t="s">
        <v>61</v>
      </c>
      <c r="I59" s="569" t="s">
        <v>61</v>
      </c>
      <c r="J59" s="569" t="s">
        <v>61</v>
      </c>
      <c r="K59" s="569" t="s">
        <v>61</v>
      </c>
      <c r="L59" s="569" t="s">
        <v>58</v>
      </c>
      <c r="M59" s="569" t="s">
        <v>61</v>
      </c>
      <c r="N59" s="570" t="s">
        <v>61</v>
      </c>
      <c r="O59" s="421">
        <f t="shared" si="59"/>
        <v>0</v>
      </c>
      <c r="P59" s="422"/>
      <c r="Q59" s="423">
        <f t="shared" si="5"/>
        <v>23</v>
      </c>
      <c r="R59" s="565">
        <f t="shared" si="6"/>
        <v>8.17391304347826</v>
      </c>
      <c r="S59" s="425"/>
      <c r="T59" s="426"/>
      <c r="U59" s="427"/>
      <c r="V59" s="428" t="s">
        <v>62</v>
      </c>
      <c r="W59" s="429">
        <f t="shared" si="74"/>
        <v>10</v>
      </c>
      <c r="X59" s="429">
        <f t="shared" si="74"/>
        <v>8</v>
      </c>
      <c r="Y59" s="429">
        <f t="shared" si="74"/>
        <v>8</v>
      </c>
      <c r="Z59" s="429">
        <f t="shared" si="74"/>
        <v>8</v>
      </c>
      <c r="AA59" s="429">
        <f t="shared" si="74"/>
        <v>8</v>
      </c>
      <c r="AB59" s="429">
        <f t="shared" si="74"/>
        <v>10</v>
      </c>
      <c r="AC59" s="429">
        <f t="shared" si="74"/>
        <v>8</v>
      </c>
      <c r="AD59" s="429">
        <f t="shared" si="74"/>
        <v>8</v>
      </c>
      <c r="AE59" s="429"/>
      <c r="AF59" s="429"/>
      <c r="AG59" s="430">
        <f t="shared" si="61"/>
        <v>188</v>
      </c>
      <c r="AH59" s="430">
        <f t="shared" si="62"/>
        <v>23</v>
      </c>
      <c r="AI59" s="431">
        <f t="shared" si="8"/>
        <v>8.17391304347826</v>
      </c>
      <c r="AJ59" s="408" t="str">
        <f t="shared" si="63"/>
        <v>P</v>
      </c>
      <c r="AK59" s="408">
        <f t="shared" si="9"/>
        <v>0</v>
      </c>
      <c r="AL59" s="408">
        <f t="shared" si="10"/>
        <v>0</v>
      </c>
      <c r="AM59" s="408">
        <f t="shared" si="11"/>
        <v>1</v>
      </c>
      <c r="AN59" s="408">
        <f t="shared" si="12"/>
        <v>0</v>
      </c>
      <c r="AO59" s="408">
        <f t="shared" si="13"/>
        <v>0</v>
      </c>
      <c r="AP59" s="408">
        <f t="shared" si="14"/>
        <v>0</v>
      </c>
      <c r="AQ59" s="408">
        <f t="shared" si="15"/>
        <v>0</v>
      </c>
      <c r="AR59" s="6"/>
      <c r="AS59" s="408">
        <f t="shared" si="16"/>
        <v>0</v>
      </c>
      <c r="AT59" s="408">
        <f t="shared" si="17"/>
        <v>0</v>
      </c>
      <c r="AU59" s="408" t="str">
        <f t="shared" si="18"/>
        <v>P</v>
      </c>
      <c r="AV59" s="408">
        <f t="shared" si="19"/>
        <v>0</v>
      </c>
      <c r="AW59" s="408">
        <f t="shared" si="20"/>
        <v>0</v>
      </c>
      <c r="AX59" s="408">
        <f t="shared" si="21"/>
        <v>0</v>
      </c>
      <c r="AY59" s="408">
        <f t="shared" si="22"/>
        <v>0</v>
      </c>
      <c r="AZ59" s="409" t="str">
        <f t="shared" si="23"/>
        <v>HM</v>
      </c>
      <c r="BA59" s="409" t="str">
        <f t="shared" si="24"/>
        <v>HMT</v>
      </c>
      <c r="BB59" s="409" t="str">
        <f t="shared" si="25"/>
        <v>P</v>
      </c>
      <c r="BC59" s="409" t="str">
        <f t="shared" si="26"/>
        <v>#</v>
      </c>
      <c r="BD59" s="409" t="str">
        <f t="shared" si="27"/>
        <v>#</v>
      </c>
      <c r="BE59" s="409" t="str">
        <f t="shared" si="28"/>
        <v>#</v>
      </c>
      <c r="BF59" s="409"/>
      <c r="BG59" s="409">
        <f t="shared" si="29"/>
        <v>0</v>
      </c>
      <c r="BH59" s="409" t="str">
        <f t="shared" si="30"/>
        <v>#</v>
      </c>
      <c r="BI59" s="409" t="str">
        <f t="shared" si="31"/>
        <v>#</v>
      </c>
      <c r="BJ59" s="409" t="str">
        <f t="shared" si="32"/>
        <v>#</v>
      </c>
      <c r="BK59" s="409">
        <f t="shared" si="33"/>
        <v>0</v>
      </c>
      <c r="BL59" s="409" t="str">
        <f t="shared" si="34"/>
        <v>#</v>
      </c>
      <c r="BM59" s="7"/>
      <c r="BN59" s="7"/>
      <c r="BO59" s="7"/>
      <c r="BP59" s="409" t="str">
        <f t="shared" si="35"/>
        <v>P</v>
      </c>
      <c r="BQ59" s="409" t="str">
        <f t="shared" si="36"/>
        <v>#</v>
      </c>
      <c r="BR59" s="409" t="str">
        <f t="shared" si="37"/>
        <v>#</v>
      </c>
      <c r="BS59" s="409" t="str">
        <f t="shared" si="38"/>
        <v>#</v>
      </c>
      <c r="BT59" s="409" t="str">
        <f t="shared" si="39"/>
        <v>#</v>
      </c>
      <c r="BU59" s="409" t="str">
        <f t="shared" si="40"/>
        <v>#</v>
      </c>
      <c r="BV59" s="409" t="str">
        <f t="shared" si="41"/>
        <v>#</v>
      </c>
      <c r="BW59" s="409" t="str">
        <f t="shared" si="42"/>
        <v>#</v>
      </c>
      <c r="BX59" s="409"/>
      <c r="BY59" s="409">
        <f t="shared" si="43"/>
        <v>0</v>
      </c>
      <c r="BZ59" s="409" t="str">
        <f t="shared" si="44"/>
        <v>#</v>
      </c>
      <c r="CA59" s="409" t="str">
        <f t="shared" si="45"/>
        <v>#</v>
      </c>
      <c r="CB59" s="409" t="str">
        <f t="shared" si="46"/>
        <v>#</v>
      </c>
      <c r="CC59" s="409" t="str">
        <f t="shared" si="47"/>
        <v>#</v>
      </c>
      <c r="CD59" s="409" t="str">
        <f t="shared" si="48"/>
        <v>#</v>
      </c>
      <c r="CE59" s="409" t="str">
        <f t="shared" si="49"/>
        <v>#</v>
      </c>
      <c r="CF59" s="409" t="str">
        <f t="shared" si="50"/>
        <v>#</v>
      </c>
      <c r="CG59" s="409">
        <f t="shared" si="51"/>
        <v>0</v>
      </c>
      <c r="CH59" s="409" t="str">
        <f t="shared" si="52"/>
        <v>#</v>
      </c>
      <c r="CI59" s="7"/>
      <c r="CJ59" s="7"/>
      <c r="CK59" s="409" t="str">
        <f t="shared" si="64"/>
        <v> </v>
      </c>
      <c r="CL59" s="409" t="str">
        <f t="shared" si="65"/>
        <v> </v>
      </c>
      <c r="CM59" s="409" t="str">
        <f t="shared" si="66"/>
        <v> </v>
      </c>
      <c r="CN59" s="409" t="str">
        <f t="shared" si="67"/>
        <v> </v>
      </c>
      <c r="CO59" s="409" t="str">
        <f t="shared" si="68"/>
        <v> </v>
      </c>
      <c r="CP59" s="409" t="str">
        <f t="shared" si="69"/>
        <v> </v>
      </c>
      <c r="CQ59" s="409" t="str">
        <f t="shared" si="70"/>
        <v> </v>
      </c>
      <c r="CR59" s="409" t="str">
        <f t="shared" si="71"/>
        <v> </v>
      </c>
      <c r="CS59" s="409"/>
      <c r="CT59" s="409">
        <f t="shared" si="53"/>
        <v>0</v>
      </c>
      <c r="CU59" s="409">
        <f t="shared" si="75"/>
        <v>52</v>
      </c>
      <c r="CV59" s="372" t="str">
        <f t="shared" si="75"/>
        <v>23IT053</v>
      </c>
      <c r="CW59" s="432" t="str">
        <f t="shared" si="75"/>
        <v>GOKUL V</v>
      </c>
      <c r="CX59" s="433" t="str">
        <f t="shared" si="55"/>
        <v>        </v>
      </c>
      <c r="CY59" s="409">
        <f t="shared" si="56"/>
        <v>0</v>
      </c>
      <c r="CZ59" s="7"/>
      <c r="DA59" s="409">
        <f t="shared" si="57"/>
        <v>0</v>
      </c>
      <c r="DB59" s="409" t="str">
        <f t="shared" si="58"/>
        <v>#</v>
      </c>
      <c r="DC59" s="7"/>
      <c r="DD59" s="7"/>
      <c r="DE59" s="7"/>
    </row>
    <row r="60" ht="24.75" customHeight="1" spans="1:109">
      <c r="A60" s="413">
        <v>53</v>
      </c>
      <c r="B60" s="566" t="s">
        <v>705</v>
      </c>
      <c r="C60" s="567" t="s">
        <v>706</v>
      </c>
      <c r="D60" s="442" t="s">
        <v>41</v>
      </c>
      <c r="E60" s="438" t="s">
        <v>55</v>
      </c>
      <c r="F60" s="561">
        <v>149.5</v>
      </c>
      <c r="G60" s="568" t="s">
        <v>58</v>
      </c>
      <c r="H60" s="569" t="s">
        <v>61</v>
      </c>
      <c r="I60" s="569" t="s">
        <v>59</v>
      </c>
      <c r="J60" s="569" t="s">
        <v>59</v>
      </c>
      <c r="K60" s="569" t="s">
        <v>59</v>
      </c>
      <c r="L60" s="569" t="s">
        <v>58</v>
      </c>
      <c r="M60" s="569" t="s">
        <v>59</v>
      </c>
      <c r="N60" s="570" t="s">
        <v>59</v>
      </c>
      <c r="O60" s="421">
        <f t="shared" si="59"/>
        <v>0</v>
      </c>
      <c r="P60" s="422"/>
      <c r="Q60" s="423">
        <f t="shared" si="5"/>
        <v>23</v>
      </c>
      <c r="R60" s="565">
        <f t="shared" si="6"/>
        <v>7.43478260869565</v>
      </c>
      <c r="S60" s="425"/>
      <c r="T60" s="426"/>
      <c r="U60" s="427"/>
      <c r="V60" s="428" t="s">
        <v>62</v>
      </c>
      <c r="W60" s="429">
        <f t="shared" si="74"/>
        <v>10</v>
      </c>
      <c r="X60" s="429">
        <f t="shared" si="74"/>
        <v>8</v>
      </c>
      <c r="Y60" s="429">
        <f t="shared" si="74"/>
        <v>7</v>
      </c>
      <c r="Z60" s="429">
        <f t="shared" si="74"/>
        <v>7</v>
      </c>
      <c r="AA60" s="429">
        <f t="shared" si="74"/>
        <v>7</v>
      </c>
      <c r="AB60" s="429">
        <f t="shared" si="74"/>
        <v>10</v>
      </c>
      <c r="AC60" s="429">
        <f t="shared" si="74"/>
        <v>7</v>
      </c>
      <c r="AD60" s="429">
        <f t="shared" si="74"/>
        <v>7</v>
      </c>
      <c r="AE60" s="429"/>
      <c r="AF60" s="429"/>
      <c r="AG60" s="430">
        <f t="shared" si="61"/>
        <v>171</v>
      </c>
      <c r="AH60" s="430">
        <f t="shared" si="62"/>
        <v>23</v>
      </c>
      <c r="AI60" s="431">
        <f t="shared" si="8"/>
        <v>7.43478260869565</v>
      </c>
      <c r="AJ60" s="408" t="str">
        <f t="shared" si="63"/>
        <v>P</v>
      </c>
      <c r="AK60" s="408">
        <f t="shared" si="9"/>
        <v>0</v>
      </c>
      <c r="AL60" s="408">
        <f t="shared" si="10"/>
        <v>0</v>
      </c>
      <c r="AM60" s="408">
        <f t="shared" si="11"/>
        <v>1</v>
      </c>
      <c r="AN60" s="408">
        <f t="shared" si="12"/>
        <v>0</v>
      </c>
      <c r="AO60" s="408">
        <f t="shared" si="13"/>
        <v>0</v>
      </c>
      <c r="AP60" s="408">
        <f t="shared" si="14"/>
        <v>0</v>
      </c>
      <c r="AQ60" s="408">
        <f t="shared" si="15"/>
        <v>0</v>
      </c>
      <c r="AR60" s="6"/>
      <c r="AS60" s="408">
        <f t="shared" si="16"/>
        <v>0</v>
      </c>
      <c r="AT60" s="408">
        <f t="shared" si="17"/>
        <v>0</v>
      </c>
      <c r="AU60" s="408" t="str">
        <f t="shared" si="18"/>
        <v>P</v>
      </c>
      <c r="AV60" s="408">
        <f t="shared" si="19"/>
        <v>0</v>
      </c>
      <c r="AW60" s="408">
        <f t="shared" si="20"/>
        <v>0</v>
      </c>
      <c r="AX60" s="408">
        <f t="shared" si="21"/>
        <v>0</v>
      </c>
      <c r="AY60" s="408">
        <f t="shared" si="22"/>
        <v>0</v>
      </c>
      <c r="AZ60" s="409" t="str">
        <f t="shared" si="23"/>
        <v>DM</v>
      </c>
      <c r="BA60" s="409" t="str">
        <f t="shared" si="24"/>
        <v>DMT</v>
      </c>
      <c r="BB60" s="409" t="str">
        <f t="shared" si="25"/>
        <v>#</v>
      </c>
      <c r="BC60" s="409" t="str">
        <f t="shared" si="26"/>
        <v>#</v>
      </c>
      <c r="BD60" s="409" t="str">
        <f t="shared" si="27"/>
        <v>P</v>
      </c>
      <c r="BE60" s="409" t="str">
        <f t="shared" si="28"/>
        <v>#</v>
      </c>
      <c r="BF60" s="409"/>
      <c r="BG60" s="409" t="str">
        <f t="shared" si="29"/>
        <v>#</v>
      </c>
      <c r="BH60" s="409" t="str">
        <f t="shared" si="30"/>
        <v>#</v>
      </c>
      <c r="BI60" s="409">
        <f t="shared" si="31"/>
        <v>0</v>
      </c>
      <c r="BJ60" s="409" t="str">
        <f t="shared" si="32"/>
        <v>#</v>
      </c>
      <c r="BK60" s="409">
        <f t="shared" si="33"/>
        <v>0</v>
      </c>
      <c r="BL60" s="409" t="str">
        <f t="shared" si="34"/>
        <v>#</v>
      </c>
      <c r="BM60" s="7"/>
      <c r="BN60" s="7"/>
      <c r="BO60" s="7"/>
      <c r="BP60" s="409" t="str">
        <f t="shared" si="35"/>
        <v>#</v>
      </c>
      <c r="BQ60" s="409" t="str">
        <f t="shared" si="36"/>
        <v>#</v>
      </c>
      <c r="BR60" s="409" t="str">
        <f t="shared" si="37"/>
        <v>P</v>
      </c>
      <c r="BS60" s="409" t="str">
        <f t="shared" si="38"/>
        <v>#</v>
      </c>
      <c r="BT60" s="409" t="str">
        <f t="shared" si="39"/>
        <v>#</v>
      </c>
      <c r="BU60" s="409" t="str">
        <f t="shared" si="40"/>
        <v>#</v>
      </c>
      <c r="BV60" s="409" t="str">
        <f t="shared" si="41"/>
        <v>#</v>
      </c>
      <c r="BW60" s="409" t="str">
        <f t="shared" si="42"/>
        <v>#</v>
      </c>
      <c r="BX60" s="409"/>
      <c r="BY60" s="409" t="str">
        <f t="shared" si="43"/>
        <v>#</v>
      </c>
      <c r="BZ60" s="409" t="str">
        <f t="shared" si="44"/>
        <v>#</v>
      </c>
      <c r="CA60" s="409">
        <f t="shared" si="45"/>
        <v>0</v>
      </c>
      <c r="CB60" s="409" t="str">
        <f t="shared" si="46"/>
        <v>#</v>
      </c>
      <c r="CC60" s="409" t="str">
        <f t="shared" si="47"/>
        <v>#</v>
      </c>
      <c r="CD60" s="409" t="str">
        <f t="shared" si="48"/>
        <v>#</v>
      </c>
      <c r="CE60" s="409" t="str">
        <f t="shared" si="49"/>
        <v>#</v>
      </c>
      <c r="CF60" s="409" t="str">
        <f t="shared" si="50"/>
        <v>#</v>
      </c>
      <c r="CG60" s="409">
        <f t="shared" si="51"/>
        <v>0</v>
      </c>
      <c r="CH60" s="409" t="str">
        <f t="shared" si="52"/>
        <v>#</v>
      </c>
      <c r="CI60" s="7"/>
      <c r="CJ60" s="7"/>
      <c r="CK60" s="409" t="str">
        <f t="shared" si="64"/>
        <v> </v>
      </c>
      <c r="CL60" s="409" t="str">
        <f t="shared" si="65"/>
        <v> </v>
      </c>
      <c r="CM60" s="409" t="str">
        <f t="shared" si="66"/>
        <v> </v>
      </c>
      <c r="CN60" s="409" t="str">
        <f t="shared" si="67"/>
        <v> </v>
      </c>
      <c r="CO60" s="409" t="str">
        <f t="shared" si="68"/>
        <v> </v>
      </c>
      <c r="CP60" s="409" t="str">
        <f t="shared" si="69"/>
        <v> </v>
      </c>
      <c r="CQ60" s="409" t="str">
        <f t="shared" si="70"/>
        <v> </v>
      </c>
      <c r="CR60" s="409" t="str">
        <f t="shared" si="71"/>
        <v> </v>
      </c>
      <c r="CS60" s="409"/>
      <c r="CT60" s="409">
        <f t="shared" si="53"/>
        <v>0</v>
      </c>
      <c r="CU60" s="409">
        <f t="shared" si="75"/>
        <v>53</v>
      </c>
      <c r="CV60" s="372" t="str">
        <f t="shared" si="75"/>
        <v>23IT054</v>
      </c>
      <c r="CW60" s="432" t="str">
        <f t="shared" si="75"/>
        <v>GOPALAKRISHNAN P</v>
      </c>
      <c r="CX60" s="433" t="str">
        <f t="shared" si="55"/>
        <v>        </v>
      </c>
      <c r="CY60" s="409">
        <f t="shared" si="56"/>
        <v>0</v>
      </c>
      <c r="CZ60" s="7"/>
      <c r="DA60" s="409" t="str">
        <f t="shared" si="57"/>
        <v>#</v>
      </c>
      <c r="DB60" s="409">
        <f t="shared" si="58"/>
        <v>0</v>
      </c>
      <c r="DC60" s="7"/>
      <c r="DD60" s="7"/>
      <c r="DE60" s="7"/>
    </row>
    <row r="61" ht="24.75" customHeight="1" spans="1:109">
      <c r="A61" s="413">
        <v>54</v>
      </c>
      <c r="B61" s="566" t="s">
        <v>707</v>
      </c>
      <c r="C61" s="567" t="s">
        <v>708</v>
      </c>
      <c r="D61" s="442" t="s">
        <v>42</v>
      </c>
      <c r="E61" s="438" t="s">
        <v>55</v>
      </c>
      <c r="F61" s="561">
        <v>154.5</v>
      </c>
      <c r="G61" s="568" t="s">
        <v>58</v>
      </c>
      <c r="H61" s="569" t="s">
        <v>60</v>
      </c>
      <c r="I61" s="569" t="s">
        <v>60</v>
      </c>
      <c r="J61" s="569" t="s">
        <v>61</v>
      </c>
      <c r="K61" s="569" t="s">
        <v>60</v>
      </c>
      <c r="L61" s="569" t="s">
        <v>58</v>
      </c>
      <c r="M61" s="569" t="s">
        <v>58</v>
      </c>
      <c r="N61" s="570" t="s">
        <v>60</v>
      </c>
      <c r="O61" s="421">
        <f t="shared" si="59"/>
        <v>0</v>
      </c>
      <c r="P61" s="422"/>
      <c r="Q61" s="423">
        <f t="shared" si="5"/>
        <v>23</v>
      </c>
      <c r="R61" s="565">
        <f t="shared" si="6"/>
        <v>9.04347826086956</v>
      </c>
      <c r="S61" s="425"/>
      <c r="T61" s="426"/>
      <c r="U61" s="427"/>
      <c r="V61" s="428" t="s">
        <v>62</v>
      </c>
      <c r="W61" s="429">
        <f t="shared" si="74"/>
        <v>10</v>
      </c>
      <c r="X61" s="429">
        <f t="shared" si="74"/>
        <v>9</v>
      </c>
      <c r="Y61" s="429">
        <f t="shared" si="74"/>
        <v>9</v>
      </c>
      <c r="Z61" s="429">
        <f t="shared" si="74"/>
        <v>8</v>
      </c>
      <c r="AA61" s="429">
        <f t="shared" si="74"/>
        <v>9</v>
      </c>
      <c r="AB61" s="429">
        <f t="shared" si="74"/>
        <v>10</v>
      </c>
      <c r="AC61" s="429">
        <f t="shared" si="74"/>
        <v>10</v>
      </c>
      <c r="AD61" s="429">
        <f t="shared" si="74"/>
        <v>9</v>
      </c>
      <c r="AE61" s="429"/>
      <c r="AF61" s="429"/>
      <c r="AG61" s="430">
        <f t="shared" si="61"/>
        <v>208</v>
      </c>
      <c r="AH61" s="430">
        <f t="shared" si="62"/>
        <v>23</v>
      </c>
      <c r="AI61" s="431">
        <f t="shared" si="8"/>
        <v>9.04347826086956</v>
      </c>
      <c r="AJ61" s="408" t="str">
        <f t="shared" si="63"/>
        <v>P</v>
      </c>
      <c r="AK61" s="408">
        <f t="shared" si="9"/>
        <v>0</v>
      </c>
      <c r="AL61" s="408">
        <f t="shared" si="10"/>
        <v>0</v>
      </c>
      <c r="AM61" s="408">
        <f t="shared" si="11"/>
        <v>1</v>
      </c>
      <c r="AN61" s="408">
        <f t="shared" si="12"/>
        <v>0</v>
      </c>
      <c r="AO61" s="408">
        <f t="shared" si="13"/>
        <v>0</v>
      </c>
      <c r="AP61" s="408">
        <f t="shared" si="14"/>
        <v>0</v>
      </c>
      <c r="AQ61" s="408">
        <f t="shared" si="15"/>
        <v>0</v>
      </c>
      <c r="AR61" s="6"/>
      <c r="AS61" s="408">
        <f t="shared" si="16"/>
        <v>0</v>
      </c>
      <c r="AT61" s="408">
        <f t="shared" si="17"/>
        <v>0</v>
      </c>
      <c r="AU61" s="408" t="str">
        <f t="shared" si="18"/>
        <v>P</v>
      </c>
      <c r="AV61" s="408">
        <f t="shared" si="19"/>
        <v>0</v>
      </c>
      <c r="AW61" s="408">
        <f t="shared" si="20"/>
        <v>0</v>
      </c>
      <c r="AX61" s="408">
        <f t="shared" si="21"/>
        <v>0</v>
      </c>
      <c r="AY61" s="408">
        <f t="shared" si="22"/>
        <v>0</v>
      </c>
      <c r="AZ61" s="409" t="str">
        <f t="shared" si="23"/>
        <v>DF</v>
      </c>
      <c r="BA61" s="409" t="str">
        <f t="shared" si="24"/>
        <v>DFT</v>
      </c>
      <c r="BB61" s="409" t="str">
        <f t="shared" si="25"/>
        <v>#</v>
      </c>
      <c r="BC61" s="409" t="str">
        <f t="shared" si="26"/>
        <v>#</v>
      </c>
      <c r="BD61" s="409" t="str">
        <f t="shared" si="27"/>
        <v>#</v>
      </c>
      <c r="BE61" s="409" t="str">
        <f t="shared" si="28"/>
        <v>P</v>
      </c>
      <c r="BF61" s="409"/>
      <c r="BG61" s="409" t="str">
        <f t="shared" si="29"/>
        <v>#</v>
      </c>
      <c r="BH61" s="409" t="str">
        <f t="shared" si="30"/>
        <v>#</v>
      </c>
      <c r="BI61" s="409" t="str">
        <f t="shared" si="31"/>
        <v>#</v>
      </c>
      <c r="BJ61" s="409">
        <f t="shared" si="32"/>
        <v>0</v>
      </c>
      <c r="BK61" s="409" t="str">
        <f t="shared" si="33"/>
        <v>#</v>
      </c>
      <c r="BL61" s="409">
        <f t="shared" si="34"/>
        <v>0</v>
      </c>
      <c r="BM61" s="7"/>
      <c r="BN61" s="7"/>
      <c r="BO61" s="7"/>
      <c r="BP61" s="409" t="str">
        <f t="shared" si="35"/>
        <v>#</v>
      </c>
      <c r="BQ61" s="409" t="str">
        <f t="shared" si="36"/>
        <v>#</v>
      </c>
      <c r="BR61" s="409" t="str">
        <f t="shared" si="37"/>
        <v>#</v>
      </c>
      <c r="BS61" s="409" t="str">
        <f t="shared" si="38"/>
        <v>P</v>
      </c>
      <c r="BT61" s="409" t="str">
        <f t="shared" si="39"/>
        <v>#</v>
      </c>
      <c r="BU61" s="409" t="str">
        <f t="shared" si="40"/>
        <v>#</v>
      </c>
      <c r="BV61" s="409" t="str">
        <f t="shared" si="41"/>
        <v>#</v>
      </c>
      <c r="BW61" s="409" t="str">
        <f t="shared" si="42"/>
        <v>#</v>
      </c>
      <c r="BX61" s="409"/>
      <c r="BY61" s="409" t="str">
        <f t="shared" si="43"/>
        <v>#</v>
      </c>
      <c r="BZ61" s="409" t="str">
        <f t="shared" si="44"/>
        <v>#</v>
      </c>
      <c r="CA61" s="409" t="str">
        <f t="shared" si="45"/>
        <v>#</v>
      </c>
      <c r="CB61" s="409">
        <f t="shared" si="46"/>
        <v>0</v>
      </c>
      <c r="CC61" s="409" t="str">
        <f t="shared" si="47"/>
        <v>#</v>
      </c>
      <c r="CD61" s="409" t="str">
        <f t="shared" si="48"/>
        <v>#</v>
      </c>
      <c r="CE61" s="409" t="str">
        <f t="shared" si="49"/>
        <v>#</v>
      </c>
      <c r="CF61" s="409" t="str">
        <f t="shared" si="50"/>
        <v>#</v>
      </c>
      <c r="CG61" s="409" t="str">
        <f t="shared" si="51"/>
        <v>#</v>
      </c>
      <c r="CH61" s="409">
        <f t="shared" si="52"/>
        <v>0</v>
      </c>
      <c r="CI61" s="7"/>
      <c r="CJ61" s="7"/>
      <c r="CK61" s="409" t="str">
        <f t="shared" si="64"/>
        <v> </v>
      </c>
      <c r="CL61" s="409" t="str">
        <f t="shared" si="65"/>
        <v> </v>
      </c>
      <c r="CM61" s="409" t="str">
        <f t="shared" si="66"/>
        <v> </v>
      </c>
      <c r="CN61" s="409" t="str">
        <f t="shared" si="67"/>
        <v> </v>
      </c>
      <c r="CO61" s="409" t="str">
        <f t="shared" si="68"/>
        <v> </v>
      </c>
      <c r="CP61" s="409" t="str">
        <f t="shared" si="69"/>
        <v> </v>
      </c>
      <c r="CQ61" s="409" t="str">
        <f t="shared" si="70"/>
        <v> </v>
      </c>
      <c r="CR61" s="409" t="str">
        <f t="shared" si="71"/>
        <v> </v>
      </c>
      <c r="CS61" s="409"/>
      <c r="CT61" s="409">
        <f t="shared" si="53"/>
        <v>0</v>
      </c>
      <c r="CU61" s="409">
        <f t="shared" si="75"/>
        <v>54</v>
      </c>
      <c r="CV61" s="372" t="str">
        <f t="shared" si="75"/>
        <v>23IT055</v>
      </c>
      <c r="CW61" s="432" t="str">
        <f t="shared" si="75"/>
        <v>GREATA JANSI RANI .P</v>
      </c>
      <c r="CX61" s="433" t="str">
        <f t="shared" si="55"/>
        <v>        </v>
      </c>
      <c r="CY61" s="409">
        <f t="shared" si="56"/>
        <v>0</v>
      </c>
      <c r="CZ61" s="7"/>
      <c r="DA61" s="409" t="str">
        <f t="shared" si="57"/>
        <v>#</v>
      </c>
      <c r="DB61" s="409">
        <f t="shared" si="58"/>
        <v>0</v>
      </c>
      <c r="DC61" s="7"/>
      <c r="DD61" s="7"/>
      <c r="DE61" s="7"/>
    </row>
    <row r="62" ht="24.75" customHeight="1" spans="1:109">
      <c r="A62" s="413">
        <v>55</v>
      </c>
      <c r="B62" s="566" t="s">
        <v>709</v>
      </c>
      <c r="C62" s="567" t="s">
        <v>710</v>
      </c>
      <c r="D62" s="442" t="s">
        <v>41</v>
      </c>
      <c r="E62" s="440" t="s">
        <v>54</v>
      </c>
      <c r="F62" s="561">
        <v>171.5</v>
      </c>
      <c r="G62" s="568" t="s">
        <v>58</v>
      </c>
      <c r="H62" s="569" t="s">
        <v>61</v>
      </c>
      <c r="I62" s="569" t="s">
        <v>60</v>
      </c>
      <c r="J62" s="569" t="s">
        <v>61</v>
      </c>
      <c r="K62" s="569" t="s">
        <v>61</v>
      </c>
      <c r="L62" s="569" t="s">
        <v>58</v>
      </c>
      <c r="M62" s="569" t="s">
        <v>60</v>
      </c>
      <c r="N62" s="570" t="s">
        <v>61</v>
      </c>
      <c r="O62" s="421">
        <f t="shared" si="59"/>
        <v>0</v>
      </c>
      <c r="P62" s="422"/>
      <c r="Q62" s="423">
        <f t="shared" si="5"/>
        <v>23</v>
      </c>
      <c r="R62" s="565">
        <f t="shared" si="6"/>
        <v>8.47826086956522</v>
      </c>
      <c r="S62" s="425"/>
      <c r="T62" s="426"/>
      <c r="U62" s="427"/>
      <c r="V62" s="428" t="s">
        <v>62</v>
      </c>
      <c r="W62" s="429">
        <f t="shared" si="74"/>
        <v>10</v>
      </c>
      <c r="X62" s="429">
        <f t="shared" si="74"/>
        <v>8</v>
      </c>
      <c r="Y62" s="429">
        <f t="shared" si="74"/>
        <v>9</v>
      </c>
      <c r="Z62" s="429">
        <f t="shared" si="74"/>
        <v>8</v>
      </c>
      <c r="AA62" s="429">
        <f t="shared" si="74"/>
        <v>8</v>
      </c>
      <c r="AB62" s="429">
        <f t="shared" si="74"/>
        <v>10</v>
      </c>
      <c r="AC62" s="429">
        <f t="shared" si="74"/>
        <v>9</v>
      </c>
      <c r="AD62" s="429">
        <f t="shared" si="74"/>
        <v>8</v>
      </c>
      <c r="AE62" s="429"/>
      <c r="AF62" s="429"/>
      <c r="AG62" s="430">
        <f t="shared" si="61"/>
        <v>195</v>
      </c>
      <c r="AH62" s="430">
        <f t="shared" si="62"/>
        <v>23</v>
      </c>
      <c r="AI62" s="431">
        <f t="shared" si="8"/>
        <v>8.47826086956522</v>
      </c>
      <c r="AJ62" s="408" t="str">
        <f t="shared" si="63"/>
        <v>P</v>
      </c>
      <c r="AK62" s="408">
        <f t="shared" si="9"/>
        <v>0</v>
      </c>
      <c r="AL62" s="408">
        <f t="shared" si="10"/>
        <v>1</v>
      </c>
      <c r="AM62" s="408">
        <f t="shared" si="11"/>
        <v>0</v>
      </c>
      <c r="AN62" s="408">
        <f t="shared" si="12"/>
        <v>0</v>
      </c>
      <c r="AO62" s="408">
        <f t="shared" si="13"/>
        <v>0</v>
      </c>
      <c r="AP62" s="408">
        <f t="shared" si="14"/>
        <v>0</v>
      </c>
      <c r="AQ62" s="408">
        <f t="shared" si="15"/>
        <v>0</v>
      </c>
      <c r="AR62" s="6"/>
      <c r="AS62" s="408">
        <f t="shared" si="16"/>
        <v>0</v>
      </c>
      <c r="AT62" s="408" t="str">
        <f t="shared" si="17"/>
        <v>P</v>
      </c>
      <c r="AU62" s="408">
        <f t="shared" si="18"/>
        <v>0</v>
      </c>
      <c r="AV62" s="408">
        <f t="shared" si="19"/>
        <v>0</v>
      </c>
      <c r="AW62" s="408">
        <f t="shared" si="20"/>
        <v>0</v>
      </c>
      <c r="AX62" s="408">
        <f t="shared" si="21"/>
        <v>0</v>
      </c>
      <c r="AY62" s="408">
        <f t="shared" si="22"/>
        <v>0</v>
      </c>
      <c r="AZ62" s="409" t="str">
        <f t="shared" si="23"/>
        <v>HM</v>
      </c>
      <c r="BA62" s="409" t="str">
        <f t="shared" si="24"/>
        <v>HMT</v>
      </c>
      <c r="BB62" s="409" t="str">
        <f t="shared" si="25"/>
        <v>P</v>
      </c>
      <c r="BC62" s="409" t="str">
        <f t="shared" si="26"/>
        <v>#</v>
      </c>
      <c r="BD62" s="409" t="str">
        <f t="shared" si="27"/>
        <v>#</v>
      </c>
      <c r="BE62" s="409" t="str">
        <f t="shared" si="28"/>
        <v>#</v>
      </c>
      <c r="BF62" s="409"/>
      <c r="BG62" s="409">
        <f t="shared" si="29"/>
        <v>0</v>
      </c>
      <c r="BH62" s="409" t="str">
        <f t="shared" si="30"/>
        <v>#</v>
      </c>
      <c r="BI62" s="409" t="str">
        <f t="shared" si="31"/>
        <v>#</v>
      </c>
      <c r="BJ62" s="409" t="str">
        <f t="shared" si="32"/>
        <v>#</v>
      </c>
      <c r="BK62" s="409">
        <f t="shared" si="33"/>
        <v>0</v>
      </c>
      <c r="BL62" s="409" t="str">
        <f t="shared" si="34"/>
        <v>#</v>
      </c>
      <c r="BM62" s="7"/>
      <c r="BN62" s="7"/>
      <c r="BO62" s="7"/>
      <c r="BP62" s="409" t="str">
        <f t="shared" si="35"/>
        <v>P</v>
      </c>
      <c r="BQ62" s="409" t="str">
        <f t="shared" si="36"/>
        <v>#</v>
      </c>
      <c r="BR62" s="409" t="str">
        <f t="shared" si="37"/>
        <v>#</v>
      </c>
      <c r="BS62" s="409" t="str">
        <f t="shared" si="38"/>
        <v>#</v>
      </c>
      <c r="BT62" s="409" t="str">
        <f t="shared" si="39"/>
        <v>#</v>
      </c>
      <c r="BU62" s="409" t="str">
        <f t="shared" si="40"/>
        <v>#</v>
      </c>
      <c r="BV62" s="409" t="str">
        <f t="shared" si="41"/>
        <v>#</v>
      </c>
      <c r="BW62" s="409" t="str">
        <f t="shared" si="42"/>
        <v>#</v>
      </c>
      <c r="BX62" s="409"/>
      <c r="BY62" s="409">
        <f t="shared" si="43"/>
        <v>0</v>
      </c>
      <c r="BZ62" s="409" t="str">
        <f t="shared" si="44"/>
        <v>#</v>
      </c>
      <c r="CA62" s="409" t="str">
        <f t="shared" si="45"/>
        <v>#</v>
      </c>
      <c r="CB62" s="409" t="str">
        <f t="shared" si="46"/>
        <v>#</v>
      </c>
      <c r="CC62" s="409" t="str">
        <f t="shared" si="47"/>
        <v>#</v>
      </c>
      <c r="CD62" s="409" t="str">
        <f t="shared" si="48"/>
        <v>#</v>
      </c>
      <c r="CE62" s="409" t="str">
        <f t="shared" si="49"/>
        <v>#</v>
      </c>
      <c r="CF62" s="409" t="str">
        <f t="shared" si="50"/>
        <v>#</v>
      </c>
      <c r="CG62" s="409">
        <f t="shared" si="51"/>
        <v>0</v>
      </c>
      <c r="CH62" s="409" t="str">
        <f t="shared" si="52"/>
        <v>#</v>
      </c>
      <c r="CI62" s="7"/>
      <c r="CJ62" s="7"/>
      <c r="CK62" s="409" t="str">
        <f t="shared" si="64"/>
        <v> </v>
      </c>
      <c r="CL62" s="409" t="str">
        <f t="shared" si="65"/>
        <v> </v>
      </c>
      <c r="CM62" s="409" t="str">
        <f t="shared" si="66"/>
        <v> </v>
      </c>
      <c r="CN62" s="409" t="str">
        <f t="shared" si="67"/>
        <v> </v>
      </c>
      <c r="CO62" s="409" t="str">
        <f t="shared" si="68"/>
        <v> </v>
      </c>
      <c r="CP62" s="409" t="str">
        <f t="shared" si="69"/>
        <v> </v>
      </c>
      <c r="CQ62" s="409" t="str">
        <f t="shared" si="70"/>
        <v> </v>
      </c>
      <c r="CR62" s="409" t="str">
        <f t="shared" si="71"/>
        <v> </v>
      </c>
      <c r="CS62" s="409"/>
      <c r="CT62" s="409">
        <f t="shared" si="53"/>
        <v>0</v>
      </c>
      <c r="CU62" s="409">
        <f t="shared" si="75"/>
        <v>55</v>
      </c>
      <c r="CV62" s="372" t="str">
        <f t="shared" si="75"/>
        <v>23IT056</v>
      </c>
      <c r="CW62" s="432" t="str">
        <f t="shared" si="75"/>
        <v>HARI MAHITH M</v>
      </c>
      <c r="CX62" s="433" t="str">
        <f t="shared" si="55"/>
        <v>        </v>
      </c>
      <c r="CY62" s="409">
        <f t="shared" si="56"/>
        <v>0</v>
      </c>
      <c r="CZ62" s="7"/>
      <c r="DA62" s="409">
        <f t="shared" si="57"/>
        <v>0</v>
      </c>
      <c r="DB62" s="409" t="str">
        <f t="shared" si="58"/>
        <v>#</v>
      </c>
      <c r="DC62" s="7"/>
      <c r="DD62" s="7"/>
      <c r="DE62" s="7"/>
    </row>
    <row r="63" ht="24.75" customHeight="1" spans="1:109">
      <c r="A63" s="413">
        <v>56</v>
      </c>
      <c r="B63" s="566" t="s">
        <v>711</v>
      </c>
      <c r="C63" s="567" t="s">
        <v>712</v>
      </c>
      <c r="D63" s="442" t="s">
        <v>41</v>
      </c>
      <c r="E63" s="438" t="s">
        <v>55</v>
      </c>
      <c r="F63" s="561">
        <v>156</v>
      </c>
      <c r="G63" s="568" t="s">
        <v>58</v>
      </c>
      <c r="H63" s="569" t="s">
        <v>61</v>
      </c>
      <c r="I63" s="569" t="s">
        <v>61</v>
      </c>
      <c r="J63" s="569" t="s">
        <v>59</v>
      </c>
      <c r="K63" s="569" t="s">
        <v>61</v>
      </c>
      <c r="L63" s="569" t="s">
        <v>58</v>
      </c>
      <c r="M63" s="569" t="s">
        <v>60</v>
      </c>
      <c r="N63" s="570" t="s">
        <v>61</v>
      </c>
      <c r="O63" s="421">
        <f t="shared" si="59"/>
        <v>0</v>
      </c>
      <c r="P63" s="422"/>
      <c r="Q63" s="423">
        <f t="shared" si="5"/>
        <v>23</v>
      </c>
      <c r="R63" s="565">
        <f t="shared" si="6"/>
        <v>8.1304347826087</v>
      </c>
      <c r="S63" s="425"/>
      <c r="T63" s="426"/>
      <c r="U63" s="427"/>
      <c r="V63" s="428" t="s">
        <v>62</v>
      </c>
      <c r="W63" s="429">
        <f t="shared" si="74"/>
        <v>10</v>
      </c>
      <c r="X63" s="429">
        <f t="shared" si="74"/>
        <v>8</v>
      </c>
      <c r="Y63" s="429">
        <f t="shared" si="74"/>
        <v>8</v>
      </c>
      <c r="Z63" s="429">
        <f t="shared" si="74"/>
        <v>7</v>
      </c>
      <c r="AA63" s="429">
        <f t="shared" si="74"/>
        <v>8</v>
      </c>
      <c r="AB63" s="429">
        <f t="shared" si="74"/>
        <v>10</v>
      </c>
      <c r="AC63" s="429">
        <f t="shared" si="74"/>
        <v>9</v>
      </c>
      <c r="AD63" s="429">
        <f t="shared" si="74"/>
        <v>8</v>
      </c>
      <c r="AE63" s="429"/>
      <c r="AF63" s="429"/>
      <c r="AG63" s="430">
        <f t="shared" si="61"/>
        <v>187</v>
      </c>
      <c r="AH63" s="430">
        <f t="shared" si="62"/>
        <v>23</v>
      </c>
      <c r="AI63" s="431">
        <f t="shared" si="8"/>
        <v>8.1304347826087</v>
      </c>
      <c r="AJ63" s="408" t="str">
        <f t="shared" si="63"/>
        <v>P</v>
      </c>
      <c r="AK63" s="408">
        <f t="shared" si="9"/>
        <v>0</v>
      </c>
      <c r="AL63" s="408">
        <f t="shared" si="10"/>
        <v>0</v>
      </c>
      <c r="AM63" s="408">
        <f t="shared" si="11"/>
        <v>1</v>
      </c>
      <c r="AN63" s="408">
        <f t="shared" si="12"/>
        <v>0</v>
      </c>
      <c r="AO63" s="408">
        <f t="shared" si="13"/>
        <v>0</v>
      </c>
      <c r="AP63" s="408">
        <f t="shared" si="14"/>
        <v>0</v>
      </c>
      <c r="AQ63" s="408">
        <f t="shared" si="15"/>
        <v>0</v>
      </c>
      <c r="AR63" s="6"/>
      <c r="AS63" s="408">
        <f t="shared" si="16"/>
        <v>0</v>
      </c>
      <c r="AT63" s="408">
        <f t="shared" si="17"/>
        <v>0</v>
      </c>
      <c r="AU63" s="408" t="str">
        <f t="shared" si="18"/>
        <v>P</v>
      </c>
      <c r="AV63" s="408">
        <f t="shared" si="19"/>
        <v>0</v>
      </c>
      <c r="AW63" s="408">
        <f t="shared" si="20"/>
        <v>0</v>
      </c>
      <c r="AX63" s="408">
        <f t="shared" si="21"/>
        <v>0</v>
      </c>
      <c r="AY63" s="408">
        <f t="shared" si="22"/>
        <v>0</v>
      </c>
      <c r="AZ63" s="409" t="str">
        <f t="shared" si="23"/>
        <v>DM</v>
      </c>
      <c r="BA63" s="409" t="str">
        <f t="shared" si="24"/>
        <v>DMT</v>
      </c>
      <c r="BB63" s="409" t="str">
        <f t="shared" si="25"/>
        <v>#</v>
      </c>
      <c r="BC63" s="409" t="str">
        <f t="shared" si="26"/>
        <v>#</v>
      </c>
      <c r="BD63" s="409" t="str">
        <f t="shared" si="27"/>
        <v>P</v>
      </c>
      <c r="BE63" s="409" t="str">
        <f t="shared" si="28"/>
        <v>#</v>
      </c>
      <c r="BF63" s="409"/>
      <c r="BG63" s="409" t="str">
        <f t="shared" si="29"/>
        <v>#</v>
      </c>
      <c r="BH63" s="409" t="str">
        <f t="shared" si="30"/>
        <v>#</v>
      </c>
      <c r="BI63" s="409">
        <f t="shared" si="31"/>
        <v>0</v>
      </c>
      <c r="BJ63" s="409" t="str">
        <f t="shared" si="32"/>
        <v>#</v>
      </c>
      <c r="BK63" s="409">
        <f t="shared" si="33"/>
        <v>0</v>
      </c>
      <c r="BL63" s="409" t="str">
        <f t="shared" si="34"/>
        <v>#</v>
      </c>
      <c r="BM63" s="7"/>
      <c r="BN63" s="7"/>
      <c r="BO63" s="7"/>
      <c r="BP63" s="409" t="str">
        <f t="shared" si="35"/>
        <v>#</v>
      </c>
      <c r="BQ63" s="409" t="str">
        <f t="shared" si="36"/>
        <v>#</v>
      </c>
      <c r="BR63" s="409" t="str">
        <f t="shared" si="37"/>
        <v>P</v>
      </c>
      <c r="BS63" s="409" t="str">
        <f t="shared" si="38"/>
        <v>#</v>
      </c>
      <c r="BT63" s="409" t="str">
        <f t="shared" si="39"/>
        <v>#</v>
      </c>
      <c r="BU63" s="409" t="str">
        <f t="shared" si="40"/>
        <v>#</v>
      </c>
      <c r="BV63" s="409" t="str">
        <f t="shared" si="41"/>
        <v>#</v>
      </c>
      <c r="BW63" s="409" t="str">
        <f t="shared" si="42"/>
        <v>#</v>
      </c>
      <c r="BX63" s="409"/>
      <c r="BY63" s="409" t="str">
        <f t="shared" si="43"/>
        <v>#</v>
      </c>
      <c r="BZ63" s="409" t="str">
        <f t="shared" si="44"/>
        <v>#</v>
      </c>
      <c r="CA63" s="409">
        <f t="shared" si="45"/>
        <v>0</v>
      </c>
      <c r="CB63" s="409" t="str">
        <f t="shared" si="46"/>
        <v>#</v>
      </c>
      <c r="CC63" s="409" t="str">
        <f t="shared" si="47"/>
        <v>#</v>
      </c>
      <c r="CD63" s="409" t="str">
        <f t="shared" si="48"/>
        <v>#</v>
      </c>
      <c r="CE63" s="409" t="str">
        <f t="shared" si="49"/>
        <v>#</v>
      </c>
      <c r="CF63" s="409" t="str">
        <f t="shared" si="50"/>
        <v>#</v>
      </c>
      <c r="CG63" s="409">
        <f t="shared" si="51"/>
        <v>0</v>
      </c>
      <c r="CH63" s="409" t="str">
        <f t="shared" si="52"/>
        <v>#</v>
      </c>
      <c r="CI63" s="7"/>
      <c r="CJ63" s="7"/>
      <c r="CK63" s="409" t="str">
        <f t="shared" si="64"/>
        <v> </v>
      </c>
      <c r="CL63" s="409" t="str">
        <f t="shared" si="65"/>
        <v> </v>
      </c>
      <c r="CM63" s="409" t="str">
        <f t="shared" si="66"/>
        <v> </v>
      </c>
      <c r="CN63" s="409" t="str">
        <f t="shared" si="67"/>
        <v> </v>
      </c>
      <c r="CO63" s="409" t="str">
        <f t="shared" si="68"/>
        <v> </v>
      </c>
      <c r="CP63" s="409" t="str">
        <f t="shared" si="69"/>
        <v> </v>
      </c>
      <c r="CQ63" s="409" t="str">
        <f t="shared" si="70"/>
        <v> </v>
      </c>
      <c r="CR63" s="409" t="str">
        <f t="shared" si="71"/>
        <v> </v>
      </c>
      <c r="CS63" s="409"/>
      <c r="CT63" s="409">
        <f t="shared" si="53"/>
        <v>0</v>
      </c>
      <c r="CU63" s="409">
        <f t="shared" si="75"/>
        <v>56</v>
      </c>
      <c r="CV63" s="372" t="str">
        <f t="shared" si="75"/>
        <v>23IT057</v>
      </c>
      <c r="CW63" s="432" t="str">
        <f t="shared" si="75"/>
        <v>HARIHARAN C</v>
      </c>
      <c r="CX63" s="433" t="str">
        <f t="shared" si="55"/>
        <v>        </v>
      </c>
      <c r="CY63" s="409">
        <f t="shared" si="56"/>
        <v>0</v>
      </c>
      <c r="CZ63" s="7"/>
      <c r="DA63" s="409" t="str">
        <f t="shared" si="57"/>
        <v>#</v>
      </c>
      <c r="DB63" s="409">
        <f t="shared" si="58"/>
        <v>0</v>
      </c>
      <c r="DC63" s="7"/>
      <c r="DD63" s="7"/>
      <c r="DE63" s="7"/>
    </row>
    <row r="64" ht="24.75" customHeight="1" spans="1:109">
      <c r="A64" s="413">
        <v>57</v>
      </c>
      <c r="B64" s="566" t="s">
        <v>713</v>
      </c>
      <c r="C64" s="567" t="s">
        <v>714</v>
      </c>
      <c r="D64" s="442" t="s">
        <v>41</v>
      </c>
      <c r="E64" s="438" t="s">
        <v>55</v>
      </c>
      <c r="F64" s="561">
        <v>192.49</v>
      </c>
      <c r="G64" s="568" t="s">
        <v>58</v>
      </c>
      <c r="H64" s="569" t="s">
        <v>59</v>
      </c>
      <c r="I64" s="569" t="s">
        <v>61</v>
      </c>
      <c r="J64" s="569" t="s">
        <v>61</v>
      </c>
      <c r="K64" s="569" t="s">
        <v>61</v>
      </c>
      <c r="L64" s="569" t="s">
        <v>58</v>
      </c>
      <c r="M64" s="569" t="s">
        <v>61</v>
      </c>
      <c r="N64" s="570" t="s">
        <v>61</v>
      </c>
      <c r="O64" s="421">
        <f t="shared" si="59"/>
        <v>0</v>
      </c>
      <c r="P64" s="422"/>
      <c r="Q64" s="423">
        <f t="shared" si="5"/>
        <v>23</v>
      </c>
      <c r="R64" s="565">
        <f t="shared" si="6"/>
        <v>8</v>
      </c>
      <c r="S64" s="425"/>
      <c r="T64" s="426"/>
      <c r="U64" s="427"/>
      <c r="V64" s="428" t="s">
        <v>62</v>
      </c>
      <c r="W64" s="429">
        <f t="shared" si="74"/>
        <v>10</v>
      </c>
      <c r="X64" s="429">
        <f t="shared" si="74"/>
        <v>7</v>
      </c>
      <c r="Y64" s="429">
        <f t="shared" si="74"/>
        <v>8</v>
      </c>
      <c r="Z64" s="429">
        <f t="shared" si="74"/>
        <v>8</v>
      </c>
      <c r="AA64" s="429">
        <f t="shared" si="74"/>
        <v>8</v>
      </c>
      <c r="AB64" s="429">
        <f t="shared" si="74"/>
        <v>10</v>
      </c>
      <c r="AC64" s="429">
        <f t="shared" si="74"/>
        <v>8</v>
      </c>
      <c r="AD64" s="429">
        <f t="shared" si="74"/>
        <v>8</v>
      </c>
      <c r="AE64" s="429"/>
      <c r="AF64" s="429"/>
      <c r="AG64" s="430">
        <f t="shared" si="61"/>
        <v>184</v>
      </c>
      <c r="AH64" s="430">
        <f t="shared" si="62"/>
        <v>23</v>
      </c>
      <c r="AI64" s="431">
        <f t="shared" si="8"/>
        <v>8</v>
      </c>
      <c r="AJ64" s="408" t="str">
        <f t="shared" si="63"/>
        <v>P</v>
      </c>
      <c r="AK64" s="408">
        <f t="shared" si="9"/>
        <v>1</v>
      </c>
      <c r="AL64" s="408">
        <f t="shared" si="10"/>
        <v>0</v>
      </c>
      <c r="AM64" s="408">
        <f t="shared" si="11"/>
        <v>0</v>
      </c>
      <c r="AN64" s="408">
        <f t="shared" si="12"/>
        <v>0</v>
      </c>
      <c r="AO64" s="408">
        <f t="shared" si="13"/>
        <v>0</v>
      </c>
      <c r="AP64" s="408">
        <f t="shared" si="14"/>
        <v>0</v>
      </c>
      <c r="AQ64" s="408">
        <f t="shared" si="15"/>
        <v>0</v>
      </c>
      <c r="AR64" s="6"/>
      <c r="AS64" s="408" t="str">
        <f t="shared" si="16"/>
        <v>P</v>
      </c>
      <c r="AT64" s="408">
        <f t="shared" si="17"/>
        <v>0</v>
      </c>
      <c r="AU64" s="408">
        <f t="shared" si="18"/>
        <v>0</v>
      </c>
      <c r="AV64" s="408">
        <f t="shared" si="19"/>
        <v>0</v>
      </c>
      <c r="AW64" s="408">
        <f t="shared" si="20"/>
        <v>0</v>
      </c>
      <c r="AX64" s="408">
        <f t="shared" si="21"/>
        <v>0</v>
      </c>
      <c r="AY64" s="408">
        <f t="shared" si="22"/>
        <v>0</v>
      </c>
      <c r="AZ64" s="409" t="str">
        <f t="shared" si="23"/>
        <v>DM</v>
      </c>
      <c r="BA64" s="409" t="str">
        <f t="shared" si="24"/>
        <v>DMT</v>
      </c>
      <c r="BB64" s="409" t="str">
        <f t="shared" si="25"/>
        <v>#</v>
      </c>
      <c r="BC64" s="409" t="str">
        <f t="shared" si="26"/>
        <v>#</v>
      </c>
      <c r="BD64" s="409" t="str">
        <f t="shared" si="27"/>
        <v>P</v>
      </c>
      <c r="BE64" s="409" t="str">
        <f t="shared" si="28"/>
        <v>#</v>
      </c>
      <c r="BF64" s="409"/>
      <c r="BG64" s="409" t="str">
        <f t="shared" si="29"/>
        <v>#</v>
      </c>
      <c r="BH64" s="409" t="str">
        <f t="shared" si="30"/>
        <v>#</v>
      </c>
      <c r="BI64" s="409">
        <f t="shared" si="31"/>
        <v>0</v>
      </c>
      <c r="BJ64" s="409" t="str">
        <f t="shared" si="32"/>
        <v>#</v>
      </c>
      <c r="BK64" s="409">
        <f t="shared" si="33"/>
        <v>0</v>
      </c>
      <c r="BL64" s="409" t="str">
        <f t="shared" si="34"/>
        <v>#</v>
      </c>
      <c r="BM64" s="7"/>
      <c r="BN64" s="7"/>
      <c r="BO64" s="7"/>
      <c r="BP64" s="409" t="str">
        <f t="shared" si="35"/>
        <v>#</v>
      </c>
      <c r="BQ64" s="409" t="str">
        <f t="shared" si="36"/>
        <v>#</v>
      </c>
      <c r="BR64" s="409" t="str">
        <f t="shared" si="37"/>
        <v>P</v>
      </c>
      <c r="BS64" s="409" t="str">
        <f t="shared" si="38"/>
        <v>#</v>
      </c>
      <c r="BT64" s="409" t="str">
        <f t="shared" si="39"/>
        <v>#</v>
      </c>
      <c r="BU64" s="409" t="str">
        <f t="shared" si="40"/>
        <v>#</v>
      </c>
      <c r="BV64" s="409" t="str">
        <f t="shared" si="41"/>
        <v>#</v>
      </c>
      <c r="BW64" s="409" t="str">
        <f t="shared" si="42"/>
        <v>#</v>
      </c>
      <c r="BX64" s="409"/>
      <c r="BY64" s="409" t="str">
        <f t="shared" si="43"/>
        <v>#</v>
      </c>
      <c r="BZ64" s="409" t="str">
        <f t="shared" si="44"/>
        <v>#</v>
      </c>
      <c r="CA64" s="409">
        <f t="shared" si="45"/>
        <v>0</v>
      </c>
      <c r="CB64" s="409" t="str">
        <f t="shared" si="46"/>
        <v>#</v>
      </c>
      <c r="CC64" s="409" t="str">
        <f t="shared" si="47"/>
        <v>#</v>
      </c>
      <c r="CD64" s="409" t="str">
        <f t="shared" si="48"/>
        <v>#</v>
      </c>
      <c r="CE64" s="409" t="str">
        <f t="shared" si="49"/>
        <v>#</v>
      </c>
      <c r="CF64" s="409" t="str">
        <f t="shared" si="50"/>
        <v>#</v>
      </c>
      <c r="CG64" s="409">
        <f t="shared" si="51"/>
        <v>0</v>
      </c>
      <c r="CH64" s="409" t="str">
        <f t="shared" si="52"/>
        <v>#</v>
      </c>
      <c r="CI64" s="7"/>
      <c r="CJ64" s="7"/>
      <c r="CK64" s="409" t="str">
        <f t="shared" si="64"/>
        <v> </v>
      </c>
      <c r="CL64" s="409" t="str">
        <f t="shared" si="65"/>
        <v> </v>
      </c>
      <c r="CM64" s="409" t="str">
        <f t="shared" si="66"/>
        <v> </v>
      </c>
      <c r="CN64" s="409" t="str">
        <f t="shared" si="67"/>
        <v> </v>
      </c>
      <c r="CO64" s="409" t="str">
        <f t="shared" si="68"/>
        <v> </v>
      </c>
      <c r="CP64" s="409" t="str">
        <f t="shared" si="69"/>
        <v> </v>
      </c>
      <c r="CQ64" s="409" t="str">
        <f t="shared" si="70"/>
        <v> </v>
      </c>
      <c r="CR64" s="409" t="str">
        <f t="shared" si="71"/>
        <v> </v>
      </c>
      <c r="CS64" s="409"/>
      <c r="CT64" s="409">
        <f t="shared" si="53"/>
        <v>0</v>
      </c>
      <c r="CU64" s="409">
        <f t="shared" si="75"/>
        <v>57</v>
      </c>
      <c r="CV64" s="372" t="str">
        <f t="shared" si="75"/>
        <v>23IT058</v>
      </c>
      <c r="CW64" s="432" t="str">
        <f t="shared" si="75"/>
        <v>HARIHARAN P</v>
      </c>
      <c r="CX64" s="433" t="str">
        <f t="shared" si="55"/>
        <v>        </v>
      </c>
      <c r="CY64" s="409">
        <f t="shared" si="56"/>
        <v>0</v>
      </c>
      <c r="CZ64" s="7"/>
      <c r="DA64" s="409" t="str">
        <f t="shared" si="57"/>
        <v>#</v>
      </c>
      <c r="DB64" s="409">
        <f t="shared" si="58"/>
        <v>0</v>
      </c>
      <c r="DC64" s="7"/>
      <c r="DD64" s="7"/>
      <c r="DE64" s="7"/>
    </row>
    <row r="65" ht="24.75" customHeight="1" spans="1:109">
      <c r="A65" s="413">
        <v>58</v>
      </c>
      <c r="B65" s="566" t="s">
        <v>715</v>
      </c>
      <c r="C65" s="567" t="s">
        <v>716</v>
      </c>
      <c r="D65" s="442" t="s">
        <v>41</v>
      </c>
      <c r="E65" s="440" t="s">
        <v>54</v>
      </c>
      <c r="F65" s="561">
        <v>188</v>
      </c>
      <c r="G65" s="568" t="s">
        <v>58</v>
      </c>
      <c r="H65" s="569" t="s">
        <v>61</v>
      </c>
      <c r="I65" s="569" t="s">
        <v>61</v>
      </c>
      <c r="J65" s="569" t="s">
        <v>61</v>
      </c>
      <c r="K65" s="569" t="s">
        <v>61</v>
      </c>
      <c r="L65" s="569" t="s">
        <v>58</v>
      </c>
      <c r="M65" s="569" t="s">
        <v>61</v>
      </c>
      <c r="N65" s="570" t="s">
        <v>61</v>
      </c>
      <c r="O65" s="421">
        <f t="shared" si="59"/>
        <v>0</v>
      </c>
      <c r="P65" s="422"/>
      <c r="Q65" s="423">
        <f t="shared" si="5"/>
        <v>23</v>
      </c>
      <c r="R65" s="565">
        <f t="shared" si="6"/>
        <v>8.17391304347826</v>
      </c>
      <c r="S65" s="425"/>
      <c r="T65" s="426"/>
      <c r="U65" s="427"/>
      <c r="V65" s="428" t="s">
        <v>62</v>
      </c>
      <c r="W65" s="429">
        <f t="shared" si="74"/>
        <v>10</v>
      </c>
      <c r="X65" s="429">
        <f t="shared" si="74"/>
        <v>8</v>
      </c>
      <c r="Y65" s="429">
        <f t="shared" si="74"/>
        <v>8</v>
      </c>
      <c r="Z65" s="429">
        <f t="shared" si="74"/>
        <v>8</v>
      </c>
      <c r="AA65" s="429">
        <f t="shared" si="74"/>
        <v>8</v>
      </c>
      <c r="AB65" s="429">
        <f t="shared" si="74"/>
        <v>10</v>
      </c>
      <c r="AC65" s="429">
        <f t="shared" si="74"/>
        <v>8</v>
      </c>
      <c r="AD65" s="429">
        <f t="shared" si="74"/>
        <v>8</v>
      </c>
      <c r="AE65" s="429"/>
      <c r="AF65" s="429"/>
      <c r="AG65" s="430">
        <f t="shared" si="61"/>
        <v>188</v>
      </c>
      <c r="AH65" s="430">
        <f t="shared" si="62"/>
        <v>23</v>
      </c>
      <c r="AI65" s="431">
        <f t="shared" si="8"/>
        <v>8.17391304347826</v>
      </c>
      <c r="AJ65" s="408" t="str">
        <f t="shared" si="63"/>
        <v>P</v>
      </c>
      <c r="AK65" s="408">
        <f t="shared" si="9"/>
        <v>1</v>
      </c>
      <c r="AL65" s="408">
        <f t="shared" si="10"/>
        <v>0</v>
      </c>
      <c r="AM65" s="408">
        <f t="shared" si="11"/>
        <v>0</v>
      </c>
      <c r="AN65" s="408">
        <f t="shared" si="12"/>
        <v>0</v>
      </c>
      <c r="AO65" s="408">
        <f t="shared" si="13"/>
        <v>0</v>
      </c>
      <c r="AP65" s="408">
        <f t="shared" si="14"/>
        <v>0</v>
      </c>
      <c r="AQ65" s="408">
        <f t="shared" si="15"/>
        <v>0</v>
      </c>
      <c r="AR65" s="6"/>
      <c r="AS65" s="408" t="str">
        <f t="shared" si="16"/>
        <v>P</v>
      </c>
      <c r="AT65" s="408">
        <f t="shared" si="17"/>
        <v>0</v>
      </c>
      <c r="AU65" s="408">
        <f t="shared" si="18"/>
        <v>0</v>
      </c>
      <c r="AV65" s="408">
        <f t="shared" si="19"/>
        <v>0</v>
      </c>
      <c r="AW65" s="408">
        <f t="shared" si="20"/>
        <v>0</v>
      </c>
      <c r="AX65" s="408">
        <f t="shared" si="21"/>
        <v>0</v>
      </c>
      <c r="AY65" s="408">
        <f t="shared" si="22"/>
        <v>0</v>
      </c>
      <c r="AZ65" s="409" t="str">
        <f t="shared" si="23"/>
        <v>HM</v>
      </c>
      <c r="BA65" s="409" t="str">
        <f t="shared" si="24"/>
        <v>HMT</v>
      </c>
      <c r="BB65" s="409" t="str">
        <f t="shared" si="25"/>
        <v>P</v>
      </c>
      <c r="BC65" s="409" t="str">
        <f t="shared" si="26"/>
        <v>#</v>
      </c>
      <c r="BD65" s="409" t="str">
        <f t="shared" si="27"/>
        <v>#</v>
      </c>
      <c r="BE65" s="409" t="str">
        <f t="shared" si="28"/>
        <v>#</v>
      </c>
      <c r="BF65" s="409"/>
      <c r="BG65" s="409">
        <f t="shared" si="29"/>
        <v>0</v>
      </c>
      <c r="BH65" s="409" t="str">
        <f t="shared" si="30"/>
        <v>#</v>
      </c>
      <c r="BI65" s="409" t="str">
        <f t="shared" si="31"/>
        <v>#</v>
      </c>
      <c r="BJ65" s="409" t="str">
        <f t="shared" si="32"/>
        <v>#</v>
      </c>
      <c r="BK65" s="409">
        <f t="shared" si="33"/>
        <v>0</v>
      </c>
      <c r="BL65" s="409" t="str">
        <f t="shared" si="34"/>
        <v>#</v>
      </c>
      <c r="BM65" s="7"/>
      <c r="BN65" s="7"/>
      <c r="BO65" s="7"/>
      <c r="BP65" s="409" t="str">
        <f t="shared" si="35"/>
        <v>P</v>
      </c>
      <c r="BQ65" s="409" t="str">
        <f t="shared" si="36"/>
        <v>#</v>
      </c>
      <c r="BR65" s="409" t="str">
        <f t="shared" si="37"/>
        <v>#</v>
      </c>
      <c r="BS65" s="409" t="str">
        <f t="shared" si="38"/>
        <v>#</v>
      </c>
      <c r="BT65" s="409" t="str">
        <f t="shared" si="39"/>
        <v>#</v>
      </c>
      <c r="BU65" s="409" t="str">
        <f t="shared" si="40"/>
        <v>#</v>
      </c>
      <c r="BV65" s="409" t="str">
        <f t="shared" si="41"/>
        <v>#</v>
      </c>
      <c r="BW65" s="409" t="str">
        <f t="shared" si="42"/>
        <v>#</v>
      </c>
      <c r="BX65" s="409"/>
      <c r="BY65" s="409">
        <f t="shared" si="43"/>
        <v>0</v>
      </c>
      <c r="BZ65" s="409" t="str">
        <f t="shared" si="44"/>
        <v>#</v>
      </c>
      <c r="CA65" s="409" t="str">
        <f t="shared" si="45"/>
        <v>#</v>
      </c>
      <c r="CB65" s="409" t="str">
        <f t="shared" si="46"/>
        <v>#</v>
      </c>
      <c r="CC65" s="409" t="str">
        <f t="shared" si="47"/>
        <v>#</v>
      </c>
      <c r="CD65" s="409" t="str">
        <f t="shared" si="48"/>
        <v>#</v>
      </c>
      <c r="CE65" s="409" t="str">
        <f t="shared" si="49"/>
        <v>#</v>
      </c>
      <c r="CF65" s="409" t="str">
        <f t="shared" si="50"/>
        <v>#</v>
      </c>
      <c r="CG65" s="409">
        <f t="shared" si="51"/>
        <v>0</v>
      </c>
      <c r="CH65" s="409" t="str">
        <f t="shared" si="52"/>
        <v>#</v>
      </c>
      <c r="CI65" s="7"/>
      <c r="CJ65" s="7"/>
      <c r="CK65" s="409" t="str">
        <f t="shared" si="64"/>
        <v> </v>
      </c>
      <c r="CL65" s="409" t="str">
        <f t="shared" si="65"/>
        <v> </v>
      </c>
      <c r="CM65" s="409" t="str">
        <f t="shared" si="66"/>
        <v> </v>
      </c>
      <c r="CN65" s="409" t="str">
        <f t="shared" si="67"/>
        <v> </v>
      </c>
      <c r="CO65" s="409" t="str">
        <f t="shared" si="68"/>
        <v> </v>
      </c>
      <c r="CP65" s="409" t="str">
        <f t="shared" si="69"/>
        <v> </v>
      </c>
      <c r="CQ65" s="409" t="str">
        <f t="shared" si="70"/>
        <v> </v>
      </c>
      <c r="CR65" s="409" t="str">
        <f t="shared" si="71"/>
        <v> </v>
      </c>
      <c r="CS65" s="409"/>
      <c r="CT65" s="409">
        <f t="shared" si="53"/>
        <v>0</v>
      </c>
      <c r="CU65" s="409">
        <f t="shared" si="75"/>
        <v>58</v>
      </c>
      <c r="CV65" s="372" t="str">
        <f t="shared" si="75"/>
        <v>23IT059</v>
      </c>
      <c r="CW65" s="432" t="str">
        <f t="shared" si="75"/>
        <v>HARIKRISHNA K</v>
      </c>
      <c r="CX65" s="433" t="str">
        <f t="shared" si="55"/>
        <v>        </v>
      </c>
      <c r="CY65" s="409">
        <f t="shared" si="56"/>
        <v>0</v>
      </c>
      <c r="CZ65" s="7"/>
      <c r="DA65" s="409">
        <f t="shared" si="57"/>
        <v>0</v>
      </c>
      <c r="DB65" s="409" t="str">
        <f t="shared" si="58"/>
        <v>#</v>
      </c>
      <c r="DC65" s="7"/>
      <c r="DD65" s="7"/>
      <c r="DE65" s="7"/>
    </row>
    <row r="66" ht="24.75" customHeight="1" spans="1:109">
      <c r="A66" s="413">
        <v>59</v>
      </c>
      <c r="B66" s="566" t="s">
        <v>717</v>
      </c>
      <c r="C66" s="567" t="s">
        <v>718</v>
      </c>
      <c r="D66" s="442" t="s">
        <v>41</v>
      </c>
      <c r="E66" s="438" t="s">
        <v>55</v>
      </c>
      <c r="F66" s="561">
        <v>178</v>
      </c>
      <c r="G66" s="568" t="s">
        <v>58</v>
      </c>
      <c r="H66" s="569" t="s">
        <v>59</v>
      </c>
      <c r="I66" s="569" t="s">
        <v>72</v>
      </c>
      <c r="J66" s="569" t="s">
        <v>59</v>
      </c>
      <c r="K66" s="569" t="s">
        <v>59</v>
      </c>
      <c r="L66" s="569" t="s">
        <v>58</v>
      </c>
      <c r="M66" s="569" t="s">
        <v>69</v>
      </c>
      <c r="N66" s="570" t="s">
        <v>59</v>
      </c>
      <c r="O66" s="421">
        <f t="shared" si="59"/>
        <v>0</v>
      </c>
      <c r="P66" s="422"/>
      <c r="Q66" s="423">
        <f t="shared" si="5"/>
        <v>23</v>
      </c>
      <c r="R66" s="565">
        <f t="shared" si="6"/>
        <v>6.78260869565217</v>
      </c>
      <c r="S66" s="425"/>
      <c r="T66" s="426"/>
      <c r="U66" s="427"/>
      <c r="V66" s="428" t="s">
        <v>62</v>
      </c>
      <c r="W66" s="429">
        <f t="shared" si="74"/>
        <v>10</v>
      </c>
      <c r="X66" s="429">
        <f t="shared" si="74"/>
        <v>7</v>
      </c>
      <c r="Y66" s="429">
        <f t="shared" si="74"/>
        <v>5</v>
      </c>
      <c r="Z66" s="429">
        <f t="shared" si="74"/>
        <v>7</v>
      </c>
      <c r="AA66" s="429">
        <f t="shared" si="74"/>
        <v>7</v>
      </c>
      <c r="AB66" s="429">
        <f t="shared" si="74"/>
        <v>10</v>
      </c>
      <c r="AC66" s="429">
        <f t="shared" si="74"/>
        <v>6</v>
      </c>
      <c r="AD66" s="429">
        <f t="shared" si="74"/>
        <v>7</v>
      </c>
      <c r="AE66" s="429"/>
      <c r="AF66" s="429"/>
      <c r="AG66" s="430">
        <f t="shared" si="61"/>
        <v>156</v>
      </c>
      <c r="AH66" s="430">
        <f t="shared" si="62"/>
        <v>23</v>
      </c>
      <c r="AI66" s="431">
        <f t="shared" si="8"/>
        <v>6.78260869565217</v>
      </c>
      <c r="AJ66" s="408" t="str">
        <f t="shared" si="63"/>
        <v>P</v>
      </c>
      <c r="AK66" s="408">
        <f t="shared" si="9"/>
        <v>0</v>
      </c>
      <c r="AL66" s="408">
        <f t="shared" si="10"/>
        <v>1</v>
      </c>
      <c r="AM66" s="408">
        <f t="shared" si="11"/>
        <v>0</v>
      </c>
      <c r="AN66" s="408">
        <f t="shared" si="12"/>
        <v>0</v>
      </c>
      <c r="AO66" s="408">
        <f t="shared" si="13"/>
        <v>0</v>
      </c>
      <c r="AP66" s="408">
        <f t="shared" si="14"/>
        <v>0</v>
      </c>
      <c r="AQ66" s="408">
        <f t="shared" si="15"/>
        <v>0</v>
      </c>
      <c r="AR66" s="6"/>
      <c r="AS66" s="408">
        <f t="shared" si="16"/>
        <v>0</v>
      </c>
      <c r="AT66" s="408" t="str">
        <f t="shared" si="17"/>
        <v>P</v>
      </c>
      <c r="AU66" s="408">
        <f t="shared" si="18"/>
        <v>0</v>
      </c>
      <c r="AV66" s="408">
        <f t="shared" si="19"/>
        <v>0</v>
      </c>
      <c r="AW66" s="408">
        <f t="shared" si="20"/>
        <v>0</v>
      </c>
      <c r="AX66" s="408">
        <f t="shared" si="21"/>
        <v>0</v>
      </c>
      <c r="AY66" s="408">
        <f t="shared" si="22"/>
        <v>0</v>
      </c>
      <c r="AZ66" s="409" t="str">
        <f t="shared" si="23"/>
        <v>DM</v>
      </c>
      <c r="BA66" s="409" t="str">
        <f t="shared" si="24"/>
        <v>DMT</v>
      </c>
      <c r="BB66" s="409" t="str">
        <f t="shared" si="25"/>
        <v>#</v>
      </c>
      <c r="BC66" s="409" t="str">
        <f t="shared" si="26"/>
        <v>#</v>
      </c>
      <c r="BD66" s="409" t="str">
        <f t="shared" si="27"/>
        <v>P</v>
      </c>
      <c r="BE66" s="409" t="str">
        <f t="shared" si="28"/>
        <v>#</v>
      </c>
      <c r="BF66" s="409"/>
      <c r="BG66" s="409" t="str">
        <f t="shared" si="29"/>
        <v>#</v>
      </c>
      <c r="BH66" s="409" t="str">
        <f t="shared" si="30"/>
        <v>#</v>
      </c>
      <c r="BI66" s="409">
        <f t="shared" si="31"/>
        <v>0</v>
      </c>
      <c r="BJ66" s="409" t="str">
        <f t="shared" si="32"/>
        <v>#</v>
      </c>
      <c r="BK66" s="409">
        <f t="shared" si="33"/>
        <v>0</v>
      </c>
      <c r="BL66" s="409" t="str">
        <f t="shared" si="34"/>
        <v>#</v>
      </c>
      <c r="BM66" s="7"/>
      <c r="BN66" s="7"/>
      <c r="BO66" s="7"/>
      <c r="BP66" s="409" t="str">
        <f t="shared" si="35"/>
        <v>#</v>
      </c>
      <c r="BQ66" s="409" t="str">
        <f t="shared" si="36"/>
        <v>#</v>
      </c>
      <c r="BR66" s="409" t="str">
        <f t="shared" si="37"/>
        <v>P</v>
      </c>
      <c r="BS66" s="409" t="str">
        <f t="shared" si="38"/>
        <v>#</v>
      </c>
      <c r="BT66" s="409" t="str">
        <f t="shared" si="39"/>
        <v>#</v>
      </c>
      <c r="BU66" s="409" t="str">
        <f t="shared" si="40"/>
        <v>#</v>
      </c>
      <c r="BV66" s="409" t="str">
        <f t="shared" si="41"/>
        <v>#</v>
      </c>
      <c r="BW66" s="409" t="str">
        <f t="shared" si="42"/>
        <v>#</v>
      </c>
      <c r="BX66" s="409"/>
      <c r="BY66" s="409" t="str">
        <f t="shared" si="43"/>
        <v>#</v>
      </c>
      <c r="BZ66" s="409" t="str">
        <f t="shared" si="44"/>
        <v>#</v>
      </c>
      <c r="CA66" s="409">
        <f t="shared" si="45"/>
        <v>0</v>
      </c>
      <c r="CB66" s="409" t="str">
        <f t="shared" si="46"/>
        <v>#</v>
      </c>
      <c r="CC66" s="409" t="str">
        <f t="shared" si="47"/>
        <v>#</v>
      </c>
      <c r="CD66" s="409" t="str">
        <f t="shared" si="48"/>
        <v>#</v>
      </c>
      <c r="CE66" s="409" t="str">
        <f t="shared" si="49"/>
        <v>#</v>
      </c>
      <c r="CF66" s="409" t="str">
        <f t="shared" si="50"/>
        <v>#</v>
      </c>
      <c r="CG66" s="409">
        <f t="shared" si="51"/>
        <v>0</v>
      </c>
      <c r="CH66" s="409" t="str">
        <f t="shared" si="52"/>
        <v>#</v>
      </c>
      <c r="CI66" s="7"/>
      <c r="CJ66" s="7"/>
      <c r="CK66" s="409" t="str">
        <f t="shared" si="64"/>
        <v> </v>
      </c>
      <c r="CL66" s="409" t="str">
        <f t="shared" si="65"/>
        <v> </v>
      </c>
      <c r="CM66" s="409" t="str">
        <f t="shared" si="66"/>
        <v> </v>
      </c>
      <c r="CN66" s="409" t="str">
        <f t="shared" si="67"/>
        <v> </v>
      </c>
      <c r="CO66" s="409" t="str">
        <f t="shared" si="68"/>
        <v> </v>
      </c>
      <c r="CP66" s="409" t="str">
        <f t="shared" si="69"/>
        <v> </v>
      </c>
      <c r="CQ66" s="409" t="str">
        <f t="shared" si="70"/>
        <v> </v>
      </c>
      <c r="CR66" s="409" t="str">
        <f t="shared" si="71"/>
        <v> </v>
      </c>
      <c r="CS66" s="409"/>
      <c r="CT66" s="409">
        <f t="shared" si="53"/>
        <v>0</v>
      </c>
      <c r="CU66" s="409">
        <f t="shared" si="75"/>
        <v>59</v>
      </c>
      <c r="CV66" s="372" t="str">
        <f t="shared" si="75"/>
        <v>23IT060</v>
      </c>
      <c r="CW66" s="432" t="str">
        <f t="shared" si="75"/>
        <v>HARIKRISHNA K.H</v>
      </c>
      <c r="CX66" s="433" t="str">
        <f t="shared" si="55"/>
        <v>        </v>
      </c>
      <c r="CY66" s="409">
        <f t="shared" si="56"/>
        <v>0</v>
      </c>
      <c r="CZ66" s="7"/>
      <c r="DA66" s="409" t="str">
        <f t="shared" si="57"/>
        <v>#</v>
      </c>
      <c r="DB66" s="409">
        <f t="shared" si="58"/>
        <v>0</v>
      </c>
      <c r="DC66" s="7"/>
      <c r="DD66" s="7"/>
      <c r="DE66" s="7"/>
    </row>
    <row r="67" ht="24.75" customHeight="1" spans="1:109">
      <c r="A67" s="413">
        <v>60</v>
      </c>
      <c r="B67" s="566" t="s">
        <v>719</v>
      </c>
      <c r="C67" s="567" t="s">
        <v>720</v>
      </c>
      <c r="D67" s="442" t="s">
        <v>42</v>
      </c>
      <c r="E67" s="438" t="s">
        <v>55</v>
      </c>
      <c r="F67" s="561">
        <v>192</v>
      </c>
      <c r="G67" s="568" t="s">
        <v>58</v>
      </c>
      <c r="H67" s="569" t="s">
        <v>61</v>
      </c>
      <c r="I67" s="569" t="s">
        <v>61</v>
      </c>
      <c r="J67" s="569" t="s">
        <v>61</v>
      </c>
      <c r="K67" s="569" t="s">
        <v>61</v>
      </c>
      <c r="L67" s="569" t="s">
        <v>58</v>
      </c>
      <c r="M67" s="569" t="s">
        <v>61</v>
      </c>
      <c r="N67" s="570" t="s">
        <v>61</v>
      </c>
      <c r="O67" s="421">
        <f t="shared" si="59"/>
        <v>0</v>
      </c>
      <c r="P67" s="422"/>
      <c r="Q67" s="423">
        <f t="shared" si="5"/>
        <v>23</v>
      </c>
      <c r="R67" s="565">
        <f t="shared" si="6"/>
        <v>8.17391304347826</v>
      </c>
      <c r="S67" s="425"/>
      <c r="T67" s="426"/>
      <c r="U67" s="427"/>
      <c r="V67" s="428" t="s">
        <v>62</v>
      </c>
      <c r="W67" s="429">
        <f t="shared" si="74"/>
        <v>10</v>
      </c>
      <c r="X67" s="429">
        <f t="shared" si="74"/>
        <v>8</v>
      </c>
      <c r="Y67" s="429">
        <f t="shared" si="74"/>
        <v>8</v>
      </c>
      <c r="Z67" s="429">
        <f t="shared" si="74"/>
        <v>8</v>
      </c>
      <c r="AA67" s="429">
        <f t="shared" si="74"/>
        <v>8</v>
      </c>
      <c r="AB67" s="429">
        <f t="shared" si="74"/>
        <v>10</v>
      </c>
      <c r="AC67" s="429">
        <f t="shared" si="74"/>
        <v>8</v>
      </c>
      <c r="AD67" s="429">
        <f t="shared" si="74"/>
        <v>8</v>
      </c>
      <c r="AE67" s="429"/>
      <c r="AF67" s="429"/>
      <c r="AG67" s="430">
        <f t="shared" si="61"/>
        <v>188</v>
      </c>
      <c r="AH67" s="430">
        <f t="shared" si="62"/>
        <v>23</v>
      </c>
      <c r="AI67" s="431">
        <f t="shared" si="8"/>
        <v>8.17391304347826</v>
      </c>
      <c r="AJ67" s="408" t="str">
        <f t="shared" si="63"/>
        <v>P</v>
      </c>
      <c r="AK67" s="408">
        <f t="shared" si="9"/>
        <v>1</v>
      </c>
      <c r="AL67" s="408">
        <f t="shared" si="10"/>
        <v>0</v>
      </c>
      <c r="AM67" s="408">
        <f t="shared" si="11"/>
        <v>0</v>
      </c>
      <c r="AN67" s="408">
        <f t="shared" si="12"/>
        <v>0</v>
      </c>
      <c r="AO67" s="408">
        <f t="shared" si="13"/>
        <v>0</v>
      </c>
      <c r="AP67" s="408">
        <f t="shared" si="14"/>
        <v>0</v>
      </c>
      <c r="AQ67" s="408">
        <f t="shared" si="15"/>
        <v>0</v>
      </c>
      <c r="AR67" s="6"/>
      <c r="AS67" s="408" t="str">
        <f t="shared" si="16"/>
        <v>P</v>
      </c>
      <c r="AT67" s="408">
        <f t="shared" si="17"/>
        <v>0</v>
      </c>
      <c r="AU67" s="408">
        <f t="shared" si="18"/>
        <v>0</v>
      </c>
      <c r="AV67" s="408">
        <f t="shared" si="19"/>
        <v>0</v>
      </c>
      <c r="AW67" s="408">
        <f t="shared" si="20"/>
        <v>0</v>
      </c>
      <c r="AX67" s="408">
        <f t="shared" si="21"/>
        <v>0</v>
      </c>
      <c r="AY67" s="408">
        <f t="shared" si="22"/>
        <v>0</v>
      </c>
      <c r="AZ67" s="409" t="str">
        <f t="shared" si="23"/>
        <v>DF</v>
      </c>
      <c r="BA67" s="409" t="str">
        <f t="shared" si="24"/>
        <v>DFT</v>
      </c>
      <c r="BB67" s="409" t="str">
        <f t="shared" si="25"/>
        <v>#</v>
      </c>
      <c r="BC67" s="409" t="str">
        <f t="shared" si="26"/>
        <v>#</v>
      </c>
      <c r="BD67" s="409" t="str">
        <f t="shared" si="27"/>
        <v>#</v>
      </c>
      <c r="BE67" s="409" t="str">
        <f t="shared" si="28"/>
        <v>P</v>
      </c>
      <c r="BF67" s="409"/>
      <c r="BG67" s="409" t="str">
        <f t="shared" si="29"/>
        <v>#</v>
      </c>
      <c r="BH67" s="409" t="str">
        <f t="shared" si="30"/>
        <v>#</v>
      </c>
      <c r="BI67" s="409" t="str">
        <f t="shared" si="31"/>
        <v>#</v>
      </c>
      <c r="BJ67" s="409">
        <f t="shared" si="32"/>
        <v>0</v>
      </c>
      <c r="BK67" s="409" t="str">
        <f t="shared" si="33"/>
        <v>#</v>
      </c>
      <c r="BL67" s="409">
        <f t="shared" si="34"/>
        <v>0</v>
      </c>
      <c r="BM67" s="7"/>
      <c r="BN67" s="7"/>
      <c r="BO67" s="7"/>
      <c r="BP67" s="409" t="str">
        <f t="shared" si="35"/>
        <v>#</v>
      </c>
      <c r="BQ67" s="409" t="str">
        <f t="shared" si="36"/>
        <v>#</v>
      </c>
      <c r="BR67" s="409" t="str">
        <f t="shared" si="37"/>
        <v>#</v>
      </c>
      <c r="BS67" s="409" t="str">
        <f t="shared" si="38"/>
        <v>P</v>
      </c>
      <c r="BT67" s="409" t="str">
        <f t="shared" si="39"/>
        <v>#</v>
      </c>
      <c r="BU67" s="409" t="str">
        <f t="shared" si="40"/>
        <v>#</v>
      </c>
      <c r="BV67" s="409" t="str">
        <f t="shared" si="41"/>
        <v>#</v>
      </c>
      <c r="BW67" s="409" t="str">
        <f t="shared" si="42"/>
        <v>#</v>
      </c>
      <c r="BX67" s="409"/>
      <c r="BY67" s="409" t="str">
        <f t="shared" si="43"/>
        <v>#</v>
      </c>
      <c r="BZ67" s="409" t="str">
        <f t="shared" si="44"/>
        <v>#</v>
      </c>
      <c r="CA67" s="409" t="str">
        <f t="shared" si="45"/>
        <v>#</v>
      </c>
      <c r="CB67" s="409">
        <f t="shared" si="46"/>
        <v>0</v>
      </c>
      <c r="CC67" s="409" t="str">
        <f t="shared" si="47"/>
        <v>#</v>
      </c>
      <c r="CD67" s="409" t="str">
        <f t="shared" si="48"/>
        <v>#</v>
      </c>
      <c r="CE67" s="409" t="str">
        <f t="shared" si="49"/>
        <v>#</v>
      </c>
      <c r="CF67" s="409" t="str">
        <f t="shared" si="50"/>
        <v>#</v>
      </c>
      <c r="CG67" s="409" t="str">
        <f t="shared" si="51"/>
        <v>#</v>
      </c>
      <c r="CH67" s="409">
        <f t="shared" si="52"/>
        <v>0</v>
      </c>
      <c r="CI67" s="7"/>
      <c r="CJ67" s="7"/>
      <c r="CK67" s="409" t="str">
        <f t="shared" si="64"/>
        <v> </v>
      </c>
      <c r="CL67" s="409" t="str">
        <f t="shared" si="65"/>
        <v> </v>
      </c>
      <c r="CM67" s="409" t="str">
        <f t="shared" si="66"/>
        <v> </v>
      </c>
      <c r="CN67" s="409" t="str">
        <f t="shared" si="67"/>
        <v> </v>
      </c>
      <c r="CO67" s="409" t="str">
        <f t="shared" si="68"/>
        <v> </v>
      </c>
      <c r="CP67" s="409" t="str">
        <f t="shared" si="69"/>
        <v> </v>
      </c>
      <c r="CQ67" s="409" t="str">
        <f t="shared" si="70"/>
        <v> </v>
      </c>
      <c r="CR67" s="409" t="str">
        <f t="shared" si="71"/>
        <v> </v>
      </c>
      <c r="CS67" s="409"/>
      <c r="CT67" s="409">
        <f t="shared" si="53"/>
        <v>0</v>
      </c>
      <c r="CU67" s="409">
        <f t="shared" si="75"/>
        <v>60</v>
      </c>
      <c r="CV67" s="372" t="str">
        <f t="shared" si="75"/>
        <v>23IT061</v>
      </c>
      <c r="CW67" s="432" t="str">
        <f t="shared" si="75"/>
        <v>HARINI DEVI P C</v>
      </c>
      <c r="CX67" s="433" t="str">
        <f t="shared" si="55"/>
        <v>        </v>
      </c>
      <c r="CY67" s="409">
        <f t="shared" si="56"/>
        <v>0</v>
      </c>
      <c r="CZ67" s="7"/>
      <c r="DA67" s="409" t="str">
        <f t="shared" si="57"/>
        <v>#</v>
      </c>
      <c r="DB67" s="409">
        <f t="shared" si="58"/>
        <v>0</v>
      </c>
      <c r="DC67" s="7"/>
      <c r="DD67" s="7"/>
      <c r="DE67" s="7"/>
    </row>
    <row r="68" ht="24.75" customHeight="1" spans="1:109">
      <c r="A68" s="413">
        <v>61</v>
      </c>
      <c r="B68" s="566" t="s">
        <v>721</v>
      </c>
      <c r="C68" s="567" t="s">
        <v>722</v>
      </c>
      <c r="D68" s="442" t="s">
        <v>42</v>
      </c>
      <c r="E68" s="438" t="s">
        <v>55</v>
      </c>
      <c r="F68" s="561">
        <v>177.3</v>
      </c>
      <c r="G68" s="568" t="s">
        <v>58</v>
      </c>
      <c r="H68" s="569" t="s">
        <v>61</v>
      </c>
      <c r="I68" s="569" t="s">
        <v>61</v>
      </c>
      <c r="J68" s="569" t="s">
        <v>61</v>
      </c>
      <c r="K68" s="569" t="s">
        <v>61</v>
      </c>
      <c r="L68" s="569" t="s">
        <v>58</v>
      </c>
      <c r="M68" s="569" t="s">
        <v>61</v>
      </c>
      <c r="N68" s="570" t="s">
        <v>69</v>
      </c>
      <c r="O68" s="421">
        <f t="shared" si="59"/>
        <v>0</v>
      </c>
      <c r="P68" s="422"/>
      <c r="Q68" s="423">
        <f t="shared" si="5"/>
        <v>23</v>
      </c>
      <c r="R68" s="565">
        <f t="shared" si="6"/>
        <v>7.91304347826087</v>
      </c>
      <c r="S68" s="425"/>
      <c r="T68" s="426"/>
      <c r="U68" s="427"/>
      <c r="V68" s="428" t="s">
        <v>62</v>
      </c>
      <c r="W68" s="429">
        <f t="shared" si="74"/>
        <v>10</v>
      </c>
      <c r="X68" s="429">
        <f t="shared" si="74"/>
        <v>8</v>
      </c>
      <c r="Y68" s="429">
        <f t="shared" si="74"/>
        <v>8</v>
      </c>
      <c r="Z68" s="429">
        <f t="shared" si="74"/>
        <v>8</v>
      </c>
      <c r="AA68" s="429">
        <f t="shared" si="74"/>
        <v>8</v>
      </c>
      <c r="AB68" s="429">
        <f t="shared" si="74"/>
        <v>10</v>
      </c>
      <c r="AC68" s="429">
        <f t="shared" si="74"/>
        <v>8</v>
      </c>
      <c r="AD68" s="429">
        <f t="shared" si="74"/>
        <v>6</v>
      </c>
      <c r="AE68" s="429"/>
      <c r="AF68" s="429"/>
      <c r="AG68" s="430">
        <f t="shared" si="61"/>
        <v>182</v>
      </c>
      <c r="AH68" s="430">
        <f t="shared" si="62"/>
        <v>23</v>
      </c>
      <c r="AI68" s="431">
        <f t="shared" si="8"/>
        <v>7.91304347826087</v>
      </c>
      <c r="AJ68" s="408" t="str">
        <f t="shared" si="63"/>
        <v>P</v>
      </c>
      <c r="AK68" s="408">
        <f t="shared" si="9"/>
        <v>0</v>
      </c>
      <c r="AL68" s="408">
        <f t="shared" si="10"/>
        <v>1</v>
      </c>
      <c r="AM68" s="408">
        <f t="shared" si="11"/>
        <v>0</v>
      </c>
      <c r="AN68" s="408">
        <f t="shared" si="12"/>
        <v>0</v>
      </c>
      <c r="AO68" s="408">
        <f t="shared" si="13"/>
        <v>0</v>
      </c>
      <c r="AP68" s="408">
        <f t="shared" si="14"/>
        <v>0</v>
      </c>
      <c r="AQ68" s="408">
        <f t="shared" si="15"/>
        <v>0</v>
      </c>
      <c r="AR68" s="6"/>
      <c r="AS68" s="408">
        <f t="shared" si="16"/>
        <v>0</v>
      </c>
      <c r="AT68" s="408" t="str">
        <f t="shared" si="17"/>
        <v>P</v>
      </c>
      <c r="AU68" s="408">
        <f t="shared" si="18"/>
        <v>0</v>
      </c>
      <c r="AV68" s="408">
        <f t="shared" si="19"/>
        <v>0</v>
      </c>
      <c r="AW68" s="408">
        <f t="shared" si="20"/>
        <v>0</v>
      </c>
      <c r="AX68" s="408">
        <f t="shared" si="21"/>
        <v>0</v>
      </c>
      <c r="AY68" s="408">
        <f t="shared" si="22"/>
        <v>0</v>
      </c>
      <c r="AZ68" s="409" t="str">
        <f t="shared" si="23"/>
        <v>DF</v>
      </c>
      <c r="BA68" s="409" t="str">
        <f t="shared" si="24"/>
        <v>DFT</v>
      </c>
      <c r="BB68" s="409" t="str">
        <f t="shared" si="25"/>
        <v>#</v>
      </c>
      <c r="BC68" s="409" t="str">
        <f t="shared" si="26"/>
        <v>#</v>
      </c>
      <c r="BD68" s="409" t="str">
        <f t="shared" si="27"/>
        <v>#</v>
      </c>
      <c r="BE68" s="409" t="str">
        <f t="shared" si="28"/>
        <v>P</v>
      </c>
      <c r="BF68" s="409"/>
      <c r="BG68" s="409" t="str">
        <f t="shared" si="29"/>
        <v>#</v>
      </c>
      <c r="BH68" s="409" t="str">
        <f t="shared" si="30"/>
        <v>#</v>
      </c>
      <c r="BI68" s="409" t="str">
        <f t="shared" si="31"/>
        <v>#</v>
      </c>
      <c r="BJ68" s="409">
        <f t="shared" si="32"/>
        <v>0</v>
      </c>
      <c r="BK68" s="409" t="str">
        <f t="shared" si="33"/>
        <v>#</v>
      </c>
      <c r="BL68" s="409">
        <f t="shared" si="34"/>
        <v>0</v>
      </c>
      <c r="BM68" s="7"/>
      <c r="BN68" s="7"/>
      <c r="BO68" s="7"/>
      <c r="BP68" s="409" t="str">
        <f t="shared" si="35"/>
        <v>#</v>
      </c>
      <c r="BQ68" s="409" t="str">
        <f t="shared" si="36"/>
        <v>#</v>
      </c>
      <c r="BR68" s="409" t="str">
        <f t="shared" si="37"/>
        <v>#</v>
      </c>
      <c r="BS68" s="409" t="str">
        <f t="shared" si="38"/>
        <v>P</v>
      </c>
      <c r="BT68" s="409" t="str">
        <f t="shared" si="39"/>
        <v>#</v>
      </c>
      <c r="BU68" s="409" t="str">
        <f t="shared" si="40"/>
        <v>#</v>
      </c>
      <c r="BV68" s="409" t="str">
        <f t="shared" si="41"/>
        <v>#</v>
      </c>
      <c r="BW68" s="409" t="str">
        <f t="shared" si="42"/>
        <v>#</v>
      </c>
      <c r="BX68" s="409"/>
      <c r="BY68" s="409" t="str">
        <f t="shared" si="43"/>
        <v>#</v>
      </c>
      <c r="BZ68" s="409" t="str">
        <f t="shared" si="44"/>
        <v>#</v>
      </c>
      <c r="CA68" s="409" t="str">
        <f t="shared" si="45"/>
        <v>#</v>
      </c>
      <c r="CB68" s="409">
        <f t="shared" si="46"/>
        <v>0</v>
      </c>
      <c r="CC68" s="409" t="str">
        <f t="shared" si="47"/>
        <v>#</v>
      </c>
      <c r="CD68" s="409" t="str">
        <f t="shared" si="48"/>
        <v>#</v>
      </c>
      <c r="CE68" s="409" t="str">
        <f t="shared" si="49"/>
        <v>#</v>
      </c>
      <c r="CF68" s="409" t="str">
        <f t="shared" si="50"/>
        <v>#</v>
      </c>
      <c r="CG68" s="409" t="str">
        <f t="shared" si="51"/>
        <v>#</v>
      </c>
      <c r="CH68" s="409">
        <f t="shared" si="52"/>
        <v>0</v>
      </c>
      <c r="CI68" s="7"/>
      <c r="CJ68" s="7"/>
      <c r="CK68" s="409" t="str">
        <f t="shared" si="64"/>
        <v> </v>
      </c>
      <c r="CL68" s="409" t="str">
        <f t="shared" si="65"/>
        <v> </v>
      </c>
      <c r="CM68" s="409" t="str">
        <f t="shared" si="66"/>
        <v> </v>
      </c>
      <c r="CN68" s="409" t="str">
        <f t="shared" si="67"/>
        <v> </v>
      </c>
      <c r="CO68" s="409" t="str">
        <f t="shared" si="68"/>
        <v> </v>
      </c>
      <c r="CP68" s="409" t="str">
        <f t="shared" si="69"/>
        <v> </v>
      </c>
      <c r="CQ68" s="409" t="str">
        <f t="shared" si="70"/>
        <v> </v>
      </c>
      <c r="CR68" s="409" t="str">
        <f t="shared" si="71"/>
        <v> </v>
      </c>
      <c r="CS68" s="409"/>
      <c r="CT68" s="409">
        <f t="shared" si="53"/>
        <v>0</v>
      </c>
      <c r="CU68" s="409">
        <f t="shared" si="75"/>
        <v>61</v>
      </c>
      <c r="CV68" s="372" t="str">
        <f t="shared" si="75"/>
        <v>23IT062</v>
      </c>
      <c r="CW68" s="432" t="str">
        <f t="shared" si="75"/>
        <v>HARINI K</v>
      </c>
      <c r="CX68" s="433" t="str">
        <f t="shared" si="55"/>
        <v>        </v>
      </c>
      <c r="CY68" s="409">
        <f t="shared" si="56"/>
        <v>0</v>
      </c>
      <c r="CZ68" s="7"/>
      <c r="DA68" s="409" t="str">
        <f t="shared" si="57"/>
        <v>#</v>
      </c>
      <c r="DB68" s="409">
        <f t="shared" si="58"/>
        <v>0</v>
      </c>
      <c r="DC68" s="7"/>
      <c r="DD68" s="7"/>
      <c r="DE68" s="7"/>
    </row>
    <row r="69" ht="24.75" customHeight="1" spans="1:109">
      <c r="A69" s="413">
        <v>62</v>
      </c>
      <c r="B69" s="566" t="s">
        <v>723</v>
      </c>
      <c r="C69" s="567" t="s">
        <v>724</v>
      </c>
      <c r="D69" s="442" t="s">
        <v>42</v>
      </c>
      <c r="E69" s="438" t="s">
        <v>55</v>
      </c>
      <c r="F69" s="561">
        <v>139</v>
      </c>
      <c r="G69" s="568" t="s">
        <v>58</v>
      </c>
      <c r="H69" s="569" t="s">
        <v>61</v>
      </c>
      <c r="I69" s="569" t="s">
        <v>60</v>
      </c>
      <c r="J69" s="569" t="s">
        <v>61</v>
      </c>
      <c r="K69" s="569" t="s">
        <v>60</v>
      </c>
      <c r="L69" s="569" t="s">
        <v>58</v>
      </c>
      <c r="M69" s="569" t="s">
        <v>61</v>
      </c>
      <c r="N69" s="570" t="s">
        <v>61</v>
      </c>
      <c r="O69" s="421">
        <f t="shared" si="59"/>
        <v>0</v>
      </c>
      <c r="P69" s="422"/>
      <c r="Q69" s="423">
        <f t="shared" si="5"/>
        <v>23</v>
      </c>
      <c r="R69" s="565">
        <f t="shared" si="6"/>
        <v>8.47826086956522</v>
      </c>
      <c r="S69" s="425"/>
      <c r="T69" s="426"/>
      <c r="U69" s="427"/>
      <c r="V69" s="428" t="s">
        <v>62</v>
      </c>
      <c r="W69" s="429">
        <f t="shared" si="74"/>
        <v>10</v>
      </c>
      <c r="X69" s="429">
        <f t="shared" si="74"/>
        <v>8</v>
      </c>
      <c r="Y69" s="429">
        <f t="shared" si="74"/>
        <v>9</v>
      </c>
      <c r="Z69" s="429">
        <f t="shared" si="74"/>
        <v>8</v>
      </c>
      <c r="AA69" s="429">
        <f t="shared" si="74"/>
        <v>9</v>
      </c>
      <c r="AB69" s="429">
        <f t="shared" si="74"/>
        <v>10</v>
      </c>
      <c r="AC69" s="429">
        <f t="shared" si="74"/>
        <v>8</v>
      </c>
      <c r="AD69" s="429">
        <f t="shared" si="74"/>
        <v>8</v>
      </c>
      <c r="AE69" s="429"/>
      <c r="AF69" s="429"/>
      <c r="AG69" s="430">
        <f t="shared" si="61"/>
        <v>195</v>
      </c>
      <c r="AH69" s="430">
        <f t="shared" si="62"/>
        <v>23</v>
      </c>
      <c r="AI69" s="431">
        <f t="shared" si="8"/>
        <v>8.47826086956522</v>
      </c>
      <c r="AJ69" s="408" t="str">
        <f t="shared" si="63"/>
        <v>P</v>
      </c>
      <c r="AK69" s="408">
        <f t="shared" si="9"/>
        <v>0</v>
      </c>
      <c r="AL69" s="408">
        <f t="shared" si="10"/>
        <v>0</v>
      </c>
      <c r="AM69" s="408">
        <f t="shared" si="11"/>
        <v>0</v>
      </c>
      <c r="AN69" s="408">
        <f t="shared" si="12"/>
        <v>1</v>
      </c>
      <c r="AO69" s="408">
        <f t="shared" si="13"/>
        <v>0</v>
      </c>
      <c r="AP69" s="408">
        <f t="shared" si="14"/>
        <v>0</v>
      </c>
      <c r="AQ69" s="408">
        <f t="shared" si="15"/>
        <v>0</v>
      </c>
      <c r="AR69" s="6"/>
      <c r="AS69" s="408">
        <f t="shared" si="16"/>
        <v>0</v>
      </c>
      <c r="AT69" s="408">
        <f t="shared" si="17"/>
        <v>0</v>
      </c>
      <c r="AU69" s="408">
        <f t="shared" si="18"/>
        <v>0</v>
      </c>
      <c r="AV69" s="408" t="str">
        <f t="shared" si="19"/>
        <v>P</v>
      </c>
      <c r="AW69" s="408">
        <f t="shared" si="20"/>
        <v>0</v>
      </c>
      <c r="AX69" s="408">
        <f t="shared" si="21"/>
        <v>0</v>
      </c>
      <c r="AY69" s="408">
        <f t="shared" si="22"/>
        <v>0</v>
      </c>
      <c r="AZ69" s="409" t="str">
        <f t="shared" si="23"/>
        <v>DF</v>
      </c>
      <c r="BA69" s="409" t="str">
        <f t="shared" si="24"/>
        <v>DFT</v>
      </c>
      <c r="BB69" s="409" t="str">
        <f t="shared" si="25"/>
        <v>#</v>
      </c>
      <c r="BC69" s="409" t="str">
        <f t="shared" si="26"/>
        <v>#</v>
      </c>
      <c r="BD69" s="409" t="str">
        <f t="shared" si="27"/>
        <v>#</v>
      </c>
      <c r="BE69" s="409" t="str">
        <f t="shared" si="28"/>
        <v>P</v>
      </c>
      <c r="BF69" s="409"/>
      <c r="BG69" s="409" t="str">
        <f t="shared" si="29"/>
        <v>#</v>
      </c>
      <c r="BH69" s="409" t="str">
        <f t="shared" si="30"/>
        <v>#</v>
      </c>
      <c r="BI69" s="409" t="str">
        <f t="shared" si="31"/>
        <v>#</v>
      </c>
      <c r="BJ69" s="409">
        <f t="shared" si="32"/>
        <v>0</v>
      </c>
      <c r="BK69" s="409" t="str">
        <f t="shared" si="33"/>
        <v>#</v>
      </c>
      <c r="BL69" s="409">
        <f t="shared" si="34"/>
        <v>0</v>
      </c>
      <c r="BM69" s="7"/>
      <c r="BN69" s="7"/>
      <c r="BO69" s="7"/>
      <c r="BP69" s="409" t="str">
        <f t="shared" si="35"/>
        <v>#</v>
      </c>
      <c r="BQ69" s="409" t="str">
        <f t="shared" si="36"/>
        <v>#</v>
      </c>
      <c r="BR69" s="409" t="str">
        <f t="shared" si="37"/>
        <v>#</v>
      </c>
      <c r="BS69" s="409" t="str">
        <f t="shared" si="38"/>
        <v>P</v>
      </c>
      <c r="BT69" s="409" t="str">
        <f t="shared" si="39"/>
        <v>#</v>
      </c>
      <c r="BU69" s="409" t="str">
        <f t="shared" si="40"/>
        <v>#</v>
      </c>
      <c r="BV69" s="409" t="str">
        <f t="shared" si="41"/>
        <v>#</v>
      </c>
      <c r="BW69" s="409" t="str">
        <f t="shared" si="42"/>
        <v>#</v>
      </c>
      <c r="BX69" s="409"/>
      <c r="BY69" s="409" t="str">
        <f t="shared" si="43"/>
        <v>#</v>
      </c>
      <c r="BZ69" s="409" t="str">
        <f t="shared" si="44"/>
        <v>#</v>
      </c>
      <c r="CA69" s="409" t="str">
        <f t="shared" si="45"/>
        <v>#</v>
      </c>
      <c r="CB69" s="409">
        <f t="shared" si="46"/>
        <v>0</v>
      </c>
      <c r="CC69" s="409" t="str">
        <f t="shared" si="47"/>
        <v>#</v>
      </c>
      <c r="CD69" s="409" t="str">
        <f t="shared" si="48"/>
        <v>#</v>
      </c>
      <c r="CE69" s="409" t="str">
        <f t="shared" si="49"/>
        <v>#</v>
      </c>
      <c r="CF69" s="409" t="str">
        <f t="shared" si="50"/>
        <v>#</v>
      </c>
      <c r="CG69" s="409" t="str">
        <f t="shared" si="51"/>
        <v>#</v>
      </c>
      <c r="CH69" s="409">
        <f t="shared" si="52"/>
        <v>0</v>
      </c>
      <c r="CI69" s="7"/>
      <c r="CJ69" s="7"/>
      <c r="CK69" s="409" t="str">
        <f t="shared" si="64"/>
        <v> </v>
      </c>
      <c r="CL69" s="409" t="str">
        <f t="shared" si="65"/>
        <v> </v>
      </c>
      <c r="CM69" s="409" t="str">
        <f t="shared" si="66"/>
        <v> </v>
      </c>
      <c r="CN69" s="409" t="str">
        <f t="shared" si="67"/>
        <v> </v>
      </c>
      <c r="CO69" s="409" t="str">
        <f t="shared" si="68"/>
        <v> </v>
      </c>
      <c r="CP69" s="409" t="str">
        <f t="shared" si="69"/>
        <v> </v>
      </c>
      <c r="CQ69" s="409" t="str">
        <f t="shared" si="70"/>
        <v> </v>
      </c>
      <c r="CR69" s="409" t="str">
        <f t="shared" si="71"/>
        <v> </v>
      </c>
      <c r="CS69" s="409"/>
      <c r="CT69" s="409">
        <f t="shared" si="53"/>
        <v>0</v>
      </c>
      <c r="CU69" s="409">
        <f t="shared" si="75"/>
        <v>62</v>
      </c>
      <c r="CV69" s="372" t="str">
        <f t="shared" si="75"/>
        <v>23IT063</v>
      </c>
      <c r="CW69" s="432" t="str">
        <f t="shared" si="75"/>
        <v>HARINI P</v>
      </c>
      <c r="CX69" s="433" t="str">
        <f>CONCATENATE(CK69,CL69,CM69,CN69,CO69,CP69,CQ69,CR69)</f>
        <v>        </v>
      </c>
      <c r="CY69" s="409">
        <f t="shared" si="56"/>
        <v>0</v>
      </c>
      <c r="CZ69" s="7"/>
      <c r="DA69" s="409" t="str">
        <f t="shared" si="57"/>
        <v>#</v>
      </c>
      <c r="DB69" s="409">
        <f t="shared" si="58"/>
        <v>0</v>
      </c>
      <c r="DC69" s="7"/>
      <c r="DD69" s="7"/>
      <c r="DE69" s="7"/>
    </row>
    <row r="70" ht="24.75" customHeight="1" spans="1:109">
      <c r="A70" s="413">
        <v>63</v>
      </c>
      <c r="B70" s="566" t="s">
        <v>725</v>
      </c>
      <c r="C70" s="567" t="s">
        <v>726</v>
      </c>
      <c r="D70" s="442" t="s">
        <v>42</v>
      </c>
      <c r="E70" s="438" t="s">
        <v>55</v>
      </c>
      <c r="F70" s="561">
        <v>193.5</v>
      </c>
      <c r="G70" s="568" t="s">
        <v>58</v>
      </c>
      <c r="H70" s="569" t="s">
        <v>61</v>
      </c>
      <c r="I70" s="569" t="s">
        <v>61</v>
      </c>
      <c r="J70" s="569" t="s">
        <v>61</v>
      </c>
      <c r="K70" s="569" t="s">
        <v>58</v>
      </c>
      <c r="L70" s="569" t="s">
        <v>58</v>
      </c>
      <c r="M70" s="569" t="s">
        <v>61</v>
      </c>
      <c r="N70" s="570" t="s">
        <v>59</v>
      </c>
      <c r="O70" s="421">
        <f t="shared" si="59"/>
        <v>0</v>
      </c>
      <c r="P70" s="422"/>
      <c r="Q70" s="423">
        <f t="shared" si="5"/>
        <v>23</v>
      </c>
      <c r="R70" s="565">
        <f t="shared" si="6"/>
        <v>8.30434782608696</v>
      </c>
      <c r="S70" s="425"/>
      <c r="T70" s="426"/>
      <c r="U70" s="427"/>
      <c r="V70" s="428" t="s">
        <v>62</v>
      </c>
      <c r="W70" s="429">
        <f t="shared" si="74"/>
        <v>10</v>
      </c>
      <c r="X70" s="429">
        <f t="shared" si="74"/>
        <v>8</v>
      </c>
      <c r="Y70" s="429">
        <f t="shared" si="74"/>
        <v>8</v>
      </c>
      <c r="Z70" s="429">
        <f t="shared" si="74"/>
        <v>8</v>
      </c>
      <c r="AA70" s="429">
        <f t="shared" si="74"/>
        <v>10</v>
      </c>
      <c r="AB70" s="429">
        <f t="shared" si="74"/>
        <v>10</v>
      </c>
      <c r="AC70" s="429">
        <f t="shared" si="74"/>
        <v>8</v>
      </c>
      <c r="AD70" s="429">
        <f t="shared" si="74"/>
        <v>7</v>
      </c>
      <c r="AE70" s="429"/>
      <c r="AF70" s="429"/>
      <c r="AG70" s="430">
        <f t="shared" si="61"/>
        <v>191</v>
      </c>
      <c r="AH70" s="430">
        <f t="shared" si="62"/>
        <v>23</v>
      </c>
      <c r="AI70" s="431">
        <f t="shared" si="8"/>
        <v>8.30434782608696</v>
      </c>
      <c r="AJ70" s="408" t="str">
        <f t="shared" si="63"/>
        <v>P</v>
      </c>
      <c r="AK70" s="408">
        <f t="shared" si="9"/>
        <v>1</v>
      </c>
      <c r="AL70" s="408">
        <f t="shared" si="10"/>
        <v>0</v>
      </c>
      <c r="AM70" s="408">
        <f t="shared" si="11"/>
        <v>0</v>
      </c>
      <c r="AN70" s="408">
        <f t="shared" si="12"/>
        <v>0</v>
      </c>
      <c r="AO70" s="408">
        <f t="shared" si="13"/>
        <v>0</v>
      </c>
      <c r="AP70" s="408">
        <f t="shared" si="14"/>
        <v>0</v>
      </c>
      <c r="AQ70" s="408">
        <f t="shared" si="15"/>
        <v>0</v>
      </c>
      <c r="AR70" s="6"/>
      <c r="AS70" s="408" t="str">
        <f t="shared" si="16"/>
        <v>P</v>
      </c>
      <c r="AT70" s="408">
        <f t="shared" si="17"/>
        <v>0</v>
      </c>
      <c r="AU70" s="408">
        <f t="shared" si="18"/>
        <v>0</v>
      </c>
      <c r="AV70" s="408">
        <f t="shared" si="19"/>
        <v>0</v>
      </c>
      <c r="AW70" s="408">
        <f t="shared" si="20"/>
        <v>0</v>
      </c>
      <c r="AX70" s="408">
        <f t="shared" si="21"/>
        <v>0</v>
      </c>
      <c r="AY70" s="408">
        <f t="shared" si="22"/>
        <v>0</v>
      </c>
      <c r="AZ70" s="409" t="str">
        <f t="shared" si="23"/>
        <v>DF</v>
      </c>
      <c r="BA70" s="409" t="str">
        <f t="shared" si="24"/>
        <v>DFT</v>
      </c>
      <c r="BB70" s="409" t="str">
        <f t="shared" si="25"/>
        <v>#</v>
      </c>
      <c r="BC70" s="409" t="str">
        <f t="shared" si="26"/>
        <v>#</v>
      </c>
      <c r="BD70" s="409" t="str">
        <f t="shared" si="27"/>
        <v>#</v>
      </c>
      <c r="BE70" s="409" t="str">
        <f t="shared" si="28"/>
        <v>P</v>
      </c>
      <c r="BF70" s="409"/>
      <c r="BG70" s="409" t="str">
        <f t="shared" si="29"/>
        <v>#</v>
      </c>
      <c r="BH70" s="409" t="str">
        <f t="shared" si="30"/>
        <v>#</v>
      </c>
      <c r="BI70" s="409" t="str">
        <f t="shared" si="31"/>
        <v>#</v>
      </c>
      <c r="BJ70" s="409">
        <f t="shared" si="32"/>
        <v>0</v>
      </c>
      <c r="BK70" s="409" t="str">
        <f t="shared" si="33"/>
        <v>#</v>
      </c>
      <c r="BL70" s="409">
        <f t="shared" si="34"/>
        <v>0</v>
      </c>
      <c r="BM70" s="7"/>
      <c r="BN70" s="7"/>
      <c r="BO70" s="7"/>
      <c r="BP70" s="409" t="str">
        <f t="shared" si="35"/>
        <v>#</v>
      </c>
      <c r="BQ70" s="409" t="str">
        <f t="shared" si="36"/>
        <v>#</v>
      </c>
      <c r="BR70" s="409" t="str">
        <f t="shared" si="37"/>
        <v>#</v>
      </c>
      <c r="BS70" s="409" t="str">
        <f t="shared" si="38"/>
        <v>P</v>
      </c>
      <c r="BT70" s="409" t="str">
        <f t="shared" si="39"/>
        <v>#</v>
      </c>
      <c r="BU70" s="409" t="str">
        <f t="shared" si="40"/>
        <v>#</v>
      </c>
      <c r="BV70" s="409" t="str">
        <f t="shared" si="41"/>
        <v>#</v>
      </c>
      <c r="BW70" s="409" t="str">
        <f t="shared" si="42"/>
        <v>#</v>
      </c>
      <c r="BX70" s="409"/>
      <c r="BY70" s="409" t="str">
        <f t="shared" si="43"/>
        <v>#</v>
      </c>
      <c r="BZ70" s="409" t="str">
        <f t="shared" si="44"/>
        <v>#</v>
      </c>
      <c r="CA70" s="409" t="str">
        <f t="shared" si="45"/>
        <v>#</v>
      </c>
      <c r="CB70" s="409">
        <f t="shared" si="46"/>
        <v>0</v>
      </c>
      <c r="CC70" s="409" t="str">
        <f t="shared" si="47"/>
        <v>#</v>
      </c>
      <c r="CD70" s="409" t="str">
        <f t="shared" si="48"/>
        <v>#</v>
      </c>
      <c r="CE70" s="409" t="str">
        <f t="shared" si="49"/>
        <v>#</v>
      </c>
      <c r="CF70" s="409" t="str">
        <f t="shared" si="50"/>
        <v>#</v>
      </c>
      <c r="CG70" s="409" t="str">
        <f t="shared" si="51"/>
        <v>#</v>
      </c>
      <c r="CH70" s="409">
        <f t="shared" si="52"/>
        <v>0</v>
      </c>
      <c r="CI70" s="7"/>
      <c r="CJ70" s="7"/>
      <c r="CK70" s="409" t="str">
        <f t="shared" si="64"/>
        <v> </v>
      </c>
      <c r="CL70" s="409" t="str">
        <f t="shared" si="65"/>
        <v> </v>
      </c>
      <c r="CM70" s="409" t="str">
        <f t="shared" si="66"/>
        <v> </v>
      </c>
      <c r="CN70" s="409" t="str">
        <f t="shared" si="67"/>
        <v> </v>
      </c>
      <c r="CO70" s="409" t="str">
        <f t="shared" si="68"/>
        <v> </v>
      </c>
      <c r="CP70" s="409" t="str">
        <f t="shared" si="69"/>
        <v> </v>
      </c>
      <c r="CQ70" s="409" t="str">
        <f t="shared" si="70"/>
        <v> </v>
      </c>
      <c r="CR70" s="409" t="str">
        <f t="shared" si="71"/>
        <v> </v>
      </c>
      <c r="CS70" s="409"/>
      <c r="CT70" s="409">
        <f t="shared" si="53"/>
        <v>0</v>
      </c>
      <c r="CU70" s="409">
        <f t="shared" si="75"/>
        <v>63</v>
      </c>
      <c r="CV70" s="372" t="str">
        <f t="shared" si="75"/>
        <v>23IT064</v>
      </c>
      <c r="CW70" s="432" t="str">
        <f t="shared" si="75"/>
        <v>HARINI PRIYADHARSHINI G</v>
      </c>
      <c r="CX70" s="433" t="str">
        <f t="shared" ref="CX70:CX133" si="76">CONCATENATE(CK70,CL70,CM70,CN70,CO70,CP70,CQ70,CR70)</f>
        <v>        </v>
      </c>
      <c r="CY70" s="409">
        <f t="shared" si="56"/>
        <v>0</v>
      </c>
      <c r="CZ70" s="7"/>
      <c r="DA70" s="409" t="str">
        <f t="shared" si="57"/>
        <v>#</v>
      </c>
      <c r="DB70" s="409">
        <f t="shared" si="58"/>
        <v>0</v>
      </c>
      <c r="DC70" s="7"/>
      <c r="DD70" s="7"/>
      <c r="DE70" s="7"/>
    </row>
    <row r="71" ht="24.75" customHeight="1" spans="1:109">
      <c r="A71" s="413">
        <v>64</v>
      </c>
      <c r="B71" s="566" t="s">
        <v>727</v>
      </c>
      <c r="C71" s="572" t="s">
        <v>728</v>
      </c>
      <c r="D71" s="442" t="s">
        <v>42</v>
      </c>
      <c r="E71" s="438" t="s">
        <v>55</v>
      </c>
      <c r="F71" s="443">
        <v>194</v>
      </c>
      <c r="G71" s="568" t="s">
        <v>58</v>
      </c>
      <c r="H71" s="569" t="s">
        <v>61</v>
      </c>
      <c r="I71" s="569" t="s">
        <v>60</v>
      </c>
      <c r="J71" s="569" t="s">
        <v>60</v>
      </c>
      <c r="K71" s="569" t="s">
        <v>60</v>
      </c>
      <c r="L71" s="569" t="s">
        <v>58</v>
      </c>
      <c r="M71" s="569" t="s">
        <v>60</v>
      </c>
      <c r="N71" s="570" t="s">
        <v>61</v>
      </c>
      <c r="O71" s="421">
        <f t="shared" si="59"/>
        <v>0</v>
      </c>
      <c r="P71" s="422"/>
      <c r="Q71" s="423">
        <f t="shared" si="5"/>
        <v>23</v>
      </c>
      <c r="R71" s="565">
        <f t="shared" si="6"/>
        <v>8.78260869565217</v>
      </c>
      <c r="S71" s="425"/>
      <c r="T71" s="426"/>
      <c r="U71" s="427"/>
      <c r="V71" s="428" t="s">
        <v>62</v>
      </c>
      <c r="W71" s="429">
        <f t="shared" si="74"/>
        <v>10</v>
      </c>
      <c r="X71" s="429">
        <f t="shared" si="74"/>
        <v>8</v>
      </c>
      <c r="Y71" s="429">
        <f t="shared" si="74"/>
        <v>9</v>
      </c>
      <c r="Z71" s="429">
        <f t="shared" si="74"/>
        <v>9</v>
      </c>
      <c r="AA71" s="429">
        <f t="shared" si="74"/>
        <v>9</v>
      </c>
      <c r="AB71" s="429">
        <f t="shared" si="74"/>
        <v>10</v>
      </c>
      <c r="AC71" s="429">
        <f t="shared" si="74"/>
        <v>9</v>
      </c>
      <c r="AD71" s="429">
        <f t="shared" si="74"/>
        <v>8</v>
      </c>
      <c r="AE71" s="429"/>
      <c r="AF71" s="429"/>
      <c r="AG71" s="430">
        <f t="shared" si="61"/>
        <v>202</v>
      </c>
      <c r="AH71" s="430">
        <f t="shared" si="62"/>
        <v>23</v>
      </c>
      <c r="AI71" s="431">
        <f t="shared" si="8"/>
        <v>8.78260869565217</v>
      </c>
      <c r="AJ71" s="408" t="str">
        <f t="shared" si="63"/>
        <v>P</v>
      </c>
      <c r="AK71" s="408">
        <f t="shared" si="9"/>
        <v>1</v>
      </c>
      <c r="AL71" s="408">
        <f t="shared" si="10"/>
        <v>0</v>
      </c>
      <c r="AM71" s="408">
        <f t="shared" si="11"/>
        <v>0</v>
      </c>
      <c r="AN71" s="408">
        <f t="shared" si="12"/>
        <v>0</v>
      </c>
      <c r="AO71" s="408">
        <f t="shared" si="13"/>
        <v>0</v>
      </c>
      <c r="AP71" s="408">
        <f t="shared" si="14"/>
        <v>0</v>
      </c>
      <c r="AQ71" s="408">
        <f t="shared" si="15"/>
        <v>0</v>
      </c>
      <c r="AR71" s="6"/>
      <c r="AS71" s="408" t="str">
        <f t="shared" si="16"/>
        <v>P</v>
      </c>
      <c r="AT71" s="408">
        <f t="shared" si="17"/>
        <v>0</v>
      </c>
      <c r="AU71" s="408">
        <f t="shared" si="18"/>
        <v>0</v>
      </c>
      <c r="AV71" s="408">
        <f t="shared" si="19"/>
        <v>0</v>
      </c>
      <c r="AW71" s="408">
        <f t="shared" si="20"/>
        <v>0</v>
      </c>
      <c r="AX71" s="408">
        <f t="shared" si="21"/>
        <v>0</v>
      </c>
      <c r="AY71" s="408">
        <f t="shared" si="22"/>
        <v>0</v>
      </c>
      <c r="AZ71" s="409" t="str">
        <f t="shared" si="23"/>
        <v>DF</v>
      </c>
      <c r="BA71" s="409" t="str">
        <f t="shared" si="24"/>
        <v>DFT</v>
      </c>
      <c r="BB71" s="409" t="str">
        <f t="shared" si="25"/>
        <v>#</v>
      </c>
      <c r="BC71" s="409" t="str">
        <f t="shared" si="26"/>
        <v>#</v>
      </c>
      <c r="BD71" s="409" t="str">
        <f t="shared" si="27"/>
        <v>#</v>
      </c>
      <c r="BE71" s="409" t="str">
        <f t="shared" si="28"/>
        <v>P</v>
      </c>
      <c r="BF71" s="409"/>
      <c r="BG71" s="409" t="str">
        <f t="shared" si="29"/>
        <v>#</v>
      </c>
      <c r="BH71" s="409" t="str">
        <f t="shared" si="30"/>
        <v>#</v>
      </c>
      <c r="BI71" s="409" t="str">
        <f t="shared" si="31"/>
        <v>#</v>
      </c>
      <c r="BJ71" s="409">
        <f t="shared" si="32"/>
        <v>0</v>
      </c>
      <c r="BK71" s="409" t="str">
        <f t="shared" si="33"/>
        <v>#</v>
      </c>
      <c r="BL71" s="409">
        <f t="shared" si="34"/>
        <v>0</v>
      </c>
      <c r="BM71" s="7"/>
      <c r="BN71" s="7"/>
      <c r="BO71" s="7"/>
      <c r="BP71" s="409" t="str">
        <f t="shared" si="35"/>
        <v>#</v>
      </c>
      <c r="BQ71" s="409" t="str">
        <f t="shared" si="36"/>
        <v>#</v>
      </c>
      <c r="BR71" s="409" t="str">
        <f t="shared" si="37"/>
        <v>#</v>
      </c>
      <c r="BS71" s="409" t="str">
        <f t="shared" si="38"/>
        <v>P</v>
      </c>
      <c r="BT71" s="409" t="str">
        <f t="shared" si="39"/>
        <v>#</v>
      </c>
      <c r="BU71" s="409" t="str">
        <f t="shared" si="40"/>
        <v>#</v>
      </c>
      <c r="BV71" s="409" t="str">
        <f t="shared" si="41"/>
        <v>#</v>
      </c>
      <c r="BW71" s="409" t="str">
        <f t="shared" si="42"/>
        <v>#</v>
      </c>
      <c r="BX71" s="409"/>
      <c r="BY71" s="409" t="str">
        <f t="shared" si="43"/>
        <v>#</v>
      </c>
      <c r="BZ71" s="409" t="str">
        <f t="shared" si="44"/>
        <v>#</v>
      </c>
      <c r="CA71" s="409" t="str">
        <f t="shared" si="45"/>
        <v>#</v>
      </c>
      <c r="CB71" s="409">
        <f t="shared" si="46"/>
        <v>0</v>
      </c>
      <c r="CC71" s="409" t="str">
        <f t="shared" si="47"/>
        <v>#</v>
      </c>
      <c r="CD71" s="409" t="str">
        <f t="shared" si="48"/>
        <v>#</v>
      </c>
      <c r="CE71" s="409" t="str">
        <f t="shared" si="49"/>
        <v>#</v>
      </c>
      <c r="CF71" s="409" t="str">
        <f t="shared" si="50"/>
        <v>#</v>
      </c>
      <c r="CG71" s="409" t="str">
        <f t="shared" si="51"/>
        <v>#</v>
      </c>
      <c r="CH71" s="409">
        <f t="shared" si="52"/>
        <v>0</v>
      </c>
      <c r="CI71" s="7"/>
      <c r="CJ71" s="7"/>
      <c r="CK71" s="409" t="str">
        <f t="shared" si="64"/>
        <v> </v>
      </c>
      <c r="CL71" s="409" t="str">
        <f t="shared" si="65"/>
        <v> </v>
      </c>
      <c r="CM71" s="409" t="str">
        <f t="shared" si="66"/>
        <v> </v>
      </c>
      <c r="CN71" s="409" t="str">
        <f t="shared" si="67"/>
        <v> </v>
      </c>
      <c r="CO71" s="409" t="str">
        <f t="shared" si="68"/>
        <v> </v>
      </c>
      <c r="CP71" s="409" t="str">
        <f t="shared" si="69"/>
        <v> </v>
      </c>
      <c r="CQ71" s="409" t="str">
        <f t="shared" si="70"/>
        <v> </v>
      </c>
      <c r="CR71" s="409" t="str">
        <f t="shared" si="71"/>
        <v> </v>
      </c>
      <c r="CS71" s="409"/>
      <c r="CT71" s="409">
        <f t="shared" si="53"/>
        <v>0</v>
      </c>
      <c r="CU71" s="409">
        <f t="shared" si="75"/>
        <v>64</v>
      </c>
      <c r="CV71" s="372" t="str">
        <f t="shared" si="75"/>
        <v>23IT065</v>
      </c>
      <c r="CW71" s="432" t="str">
        <f t="shared" si="75"/>
        <v>HEMALATHA S</v>
      </c>
      <c r="CX71" s="433" t="str">
        <f t="shared" si="76"/>
        <v>        </v>
      </c>
      <c r="CY71" s="409">
        <f t="shared" si="56"/>
        <v>0</v>
      </c>
      <c r="CZ71" s="7"/>
      <c r="DA71" s="409" t="str">
        <f t="shared" si="57"/>
        <v>#</v>
      </c>
      <c r="DB71" s="409">
        <f t="shared" si="58"/>
        <v>0</v>
      </c>
      <c r="DC71" s="7"/>
      <c r="DD71" s="7"/>
      <c r="DE71" s="7"/>
    </row>
    <row r="72" ht="24.75" customHeight="1" spans="1:109">
      <c r="A72" s="413">
        <v>65</v>
      </c>
      <c r="B72" s="566" t="s">
        <v>729</v>
      </c>
      <c r="C72" s="572" t="s">
        <v>730</v>
      </c>
      <c r="D72" s="442" t="s">
        <v>41</v>
      </c>
      <c r="E72" s="440" t="s">
        <v>54</v>
      </c>
      <c r="F72" s="443">
        <v>189.5</v>
      </c>
      <c r="G72" s="568" t="s">
        <v>58</v>
      </c>
      <c r="H72" s="569" t="s">
        <v>59</v>
      </c>
      <c r="I72" s="569" t="s">
        <v>59</v>
      </c>
      <c r="J72" s="569" t="s">
        <v>59</v>
      </c>
      <c r="K72" s="569" t="s">
        <v>59</v>
      </c>
      <c r="L72" s="569" t="s">
        <v>58</v>
      </c>
      <c r="M72" s="569" t="s">
        <v>69</v>
      </c>
      <c r="N72" s="570" t="s">
        <v>69</v>
      </c>
      <c r="O72" s="421">
        <f t="shared" si="59"/>
        <v>0</v>
      </c>
      <c r="P72" s="422"/>
      <c r="Q72" s="423">
        <f t="shared" ref="Q72:Q135" si="77">AH72</f>
        <v>23</v>
      </c>
      <c r="R72" s="565">
        <f t="shared" ref="R72:R135" si="78">IF(O72=0,AI72," ")</f>
        <v>7</v>
      </c>
      <c r="S72" s="425"/>
      <c r="T72" s="426"/>
      <c r="U72" s="427"/>
      <c r="V72" s="428" t="s">
        <v>62</v>
      </c>
      <c r="W72" s="429">
        <f t="shared" si="74"/>
        <v>10</v>
      </c>
      <c r="X72" s="429">
        <f t="shared" si="74"/>
        <v>7</v>
      </c>
      <c r="Y72" s="429">
        <f t="shared" si="74"/>
        <v>7</v>
      </c>
      <c r="Z72" s="429">
        <f t="shared" si="74"/>
        <v>7</v>
      </c>
      <c r="AA72" s="429">
        <f t="shared" si="74"/>
        <v>7</v>
      </c>
      <c r="AB72" s="429">
        <f t="shared" si="74"/>
        <v>10</v>
      </c>
      <c r="AC72" s="429">
        <f t="shared" si="74"/>
        <v>6</v>
      </c>
      <c r="AD72" s="429">
        <f t="shared" ref="AD72:AD135" si="79">IF(N72="O",10,IF(N72="A+",9,IF(N72="A",8,IF(N72="B+",7,IF(N72="B",6,IF(N72="C",5,IF(N72="RA",0,IF(N72="U",0,IF(N72="UA",0,0)))))))))</f>
        <v>6</v>
      </c>
      <c r="AE72" s="429"/>
      <c r="AF72" s="429"/>
      <c r="AG72" s="430">
        <f t="shared" si="61"/>
        <v>161</v>
      </c>
      <c r="AH72" s="430">
        <f t="shared" si="62"/>
        <v>23</v>
      </c>
      <c r="AI72" s="431">
        <f t="shared" ref="AI72:AI135" si="80">IF(AH72=0,0,AG72/AH72)</f>
        <v>7</v>
      </c>
      <c r="AJ72" s="408" t="str">
        <f t="shared" si="63"/>
        <v>P</v>
      </c>
      <c r="AK72" s="408">
        <f t="shared" ref="AK72:AK135" si="81">IF(F72&gt;179,1,0)</f>
        <v>1</v>
      </c>
      <c r="AL72" s="408">
        <f t="shared" ref="AL72:AL135" si="82">IF(F72&gt;159,1,0)-AK72</f>
        <v>0</v>
      </c>
      <c r="AM72" s="408">
        <f t="shared" ref="AM72:AM135" si="83">IF(F72&gt;139,1,0)-(AK72+AL72)</f>
        <v>0</v>
      </c>
      <c r="AN72" s="408">
        <f t="shared" ref="AN72:AN135" si="84">IF(F72&gt;119,1,0)-(AK72+AL72+AM72)</f>
        <v>0</v>
      </c>
      <c r="AO72" s="408">
        <f t="shared" ref="AO72:AO135" si="85">IF(F72&gt;109,1,0)-(AK72+AL72+AM72+AN72)</f>
        <v>0</v>
      </c>
      <c r="AP72" s="408">
        <f t="shared" ref="AP72:AP135" si="86">IF(F72&gt;=100,1,0)-(AK72+AL72+AM72+AN72+AO72)</f>
        <v>0</v>
      </c>
      <c r="AQ72" s="408">
        <f t="shared" ref="AQ72:AQ135" si="87">IF(F72&lt;100,1,0)</f>
        <v>0</v>
      </c>
      <c r="AR72" s="6"/>
      <c r="AS72" s="408" t="str">
        <f t="shared" ref="AS72:AS135" si="88">IF(AK72=0,0,AJ72)</f>
        <v>P</v>
      </c>
      <c r="AT72" s="408">
        <f t="shared" ref="AT72:AT135" si="89">IF(AL72=0,0,AJ72)</f>
        <v>0</v>
      </c>
      <c r="AU72" s="408">
        <f t="shared" ref="AU72:AU135" si="90">IF(AM72=0,0,AJ72)</f>
        <v>0</v>
      </c>
      <c r="AV72" s="408">
        <f t="shared" ref="AV72:AV135" si="91">IF(AN72=0,0,AJ72)</f>
        <v>0</v>
      </c>
      <c r="AW72" s="408">
        <f t="shared" ref="AW72:AW135" si="92">IF(AO72=0,0,AJ72)</f>
        <v>0</v>
      </c>
      <c r="AX72" s="408">
        <f t="shared" ref="AX72:AX135" si="93">IF(AP72=0,0,AJ72)</f>
        <v>0</v>
      </c>
      <c r="AY72" s="408">
        <f t="shared" ref="AY72:AY135" si="94">IF(AQ72=0,0,AJ72)</f>
        <v>0</v>
      </c>
      <c r="AZ72" s="409" t="str">
        <f t="shared" ref="AZ72:AZ135" si="95">CONCATENATE(E72,D72)</f>
        <v>HM</v>
      </c>
      <c r="BA72" s="409" t="str">
        <f t="shared" ref="BA72:BA135" si="96">CONCATENATE(AZ72,V72)</f>
        <v>HMT</v>
      </c>
      <c r="BB72" s="409" t="str">
        <f t="shared" ref="BB72:BB135" si="97">IF(AZ72="HM",AJ72,"#")</f>
        <v>P</v>
      </c>
      <c r="BC72" s="409" t="str">
        <f t="shared" ref="BC72:BC135" si="98">IF(AZ72="HF",AJ72,"#")</f>
        <v>#</v>
      </c>
      <c r="BD72" s="409" t="str">
        <f t="shared" ref="BD72:BD135" si="99">IF(AZ72="DM",AJ72,"#")</f>
        <v>#</v>
      </c>
      <c r="BE72" s="409" t="str">
        <f t="shared" ref="BE72:BE135" si="100">IF(AZ72="DF",AJ72,"#")</f>
        <v>#</v>
      </c>
      <c r="BF72" s="409"/>
      <c r="BG72" s="409">
        <f t="shared" ref="BG72:BG135" si="101">IF(AZ72="HM",O72,"#")</f>
        <v>0</v>
      </c>
      <c r="BH72" s="409" t="str">
        <f t="shared" ref="BH72:BH135" si="102">IF(AZ72="HF",O72,"#")</f>
        <v>#</v>
      </c>
      <c r="BI72" s="409" t="str">
        <f t="shared" ref="BI72:BI135" si="103">IF(AZ72="DM",O72,"#")</f>
        <v>#</v>
      </c>
      <c r="BJ72" s="409" t="str">
        <f t="shared" ref="BJ72:BJ135" si="104">IF(AZ72="DF",O72,"#")</f>
        <v>#</v>
      </c>
      <c r="BK72" s="409">
        <f t="shared" ref="BK72:BK135" si="105">IF(D72="M",O72,"#")</f>
        <v>0</v>
      </c>
      <c r="BL72" s="409" t="str">
        <f t="shared" ref="BL72:BL135" si="106">IF(D72="F",O72,"#")</f>
        <v>#</v>
      </c>
      <c r="BM72" s="7"/>
      <c r="BN72" s="7"/>
      <c r="BO72" s="7"/>
      <c r="BP72" s="409" t="str">
        <f t="shared" ref="BP72:BP135" si="107">IF(BA72="HMT",AJ72,"#")</f>
        <v>P</v>
      </c>
      <c r="BQ72" s="409" t="str">
        <f t="shared" ref="BQ72:BQ135" si="108">IF(BA72="HFT",AJ72,"#")</f>
        <v>#</v>
      </c>
      <c r="BR72" s="409" t="str">
        <f t="shared" ref="BR72:BR135" si="109">IF(BA72="DMT",AJ72,"#")</f>
        <v>#</v>
      </c>
      <c r="BS72" s="409" t="str">
        <f t="shared" ref="BS72:BS135" si="110">IF(BA72="DFT",AJ72,"#")</f>
        <v>#</v>
      </c>
      <c r="BT72" s="409" t="str">
        <f t="shared" ref="BT72:BT135" si="111">IF(BA72="HMNT",AJ72,"#")</f>
        <v>#</v>
      </c>
      <c r="BU72" s="409" t="str">
        <f t="shared" ref="BU72:BU135" si="112">IF(BA72="HFNT",AJ72,"#")</f>
        <v>#</v>
      </c>
      <c r="BV72" s="409" t="str">
        <f t="shared" ref="BV72:BV135" si="113">IF(BA72="DMNT",AJ72,"#")</f>
        <v>#</v>
      </c>
      <c r="BW72" s="409" t="str">
        <f t="shared" ref="BW72:BW135" si="114">IF(BA72="DFNT",AJ72,"#")</f>
        <v>#</v>
      </c>
      <c r="BX72" s="409"/>
      <c r="BY72" s="409">
        <f t="shared" ref="BY72:BY135" si="115">IF(BA72="HMT",O72,"#")</f>
        <v>0</v>
      </c>
      <c r="BZ72" s="409" t="str">
        <f t="shared" ref="BZ72:BZ135" si="116">IF(BA72="HFT",O72,"#")</f>
        <v>#</v>
      </c>
      <c r="CA72" s="409" t="str">
        <f t="shared" ref="CA72:CA135" si="117">IF(BA72="DMT",O72,"#")</f>
        <v>#</v>
      </c>
      <c r="CB72" s="409" t="str">
        <f t="shared" ref="CB72:CB135" si="118">IF(BA72="DFT",O72,"#")</f>
        <v>#</v>
      </c>
      <c r="CC72" s="409" t="str">
        <f t="shared" ref="CC72:CC135" si="119">IF(BA72="HMNT",O72,"#")</f>
        <v>#</v>
      </c>
      <c r="CD72" s="409" t="str">
        <f t="shared" ref="CD72:CD135" si="120">IF(BA72="HFNT",O72,"#")</f>
        <v>#</v>
      </c>
      <c r="CE72" s="409" t="str">
        <f t="shared" ref="CE72:CE135" si="121">IF(BA72="DMNT",O72,"#")</f>
        <v>#</v>
      </c>
      <c r="CF72" s="409" t="str">
        <f t="shared" ref="CF72:CF135" si="122">IF(BA72="DFNT",O72,"#")</f>
        <v>#</v>
      </c>
      <c r="CG72" s="409">
        <f t="shared" ref="CG72:CG135" si="123">IF(D72="M",O72,"#")</f>
        <v>0</v>
      </c>
      <c r="CH72" s="409" t="str">
        <f t="shared" ref="CH72:CH135" si="124">IF(D72="F",O72,"#")</f>
        <v>#</v>
      </c>
      <c r="CI72" s="7"/>
      <c r="CJ72" s="7"/>
      <c r="CK72" s="409" t="str">
        <f t="shared" si="64"/>
        <v> </v>
      </c>
      <c r="CL72" s="409" t="str">
        <f t="shared" si="65"/>
        <v> </v>
      </c>
      <c r="CM72" s="409" t="str">
        <f t="shared" si="66"/>
        <v> </v>
      </c>
      <c r="CN72" s="409" t="str">
        <f t="shared" si="67"/>
        <v> </v>
      </c>
      <c r="CO72" s="409" t="str">
        <f t="shared" si="68"/>
        <v> </v>
      </c>
      <c r="CP72" s="409" t="str">
        <f t="shared" si="69"/>
        <v> </v>
      </c>
      <c r="CQ72" s="409" t="str">
        <f t="shared" si="70"/>
        <v> </v>
      </c>
      <c r="CR72" s="409" t="str">
        <f t="shared" si="71"/>
        <v> </v>
      </c>
      <c r="CS72" s="409"/>
      <c r="CT72" s="409">
        <f t="shared" ref="CT72:CT135" si="125">O72</f>
        <v>0</v>
      </c>
      <c r="CU72" s="409">
        <f t="shared" ref="CU72:CW103" si="126">A72</f>
        <v>65</v>
      </c>
      <c r="CV72" s="372" t="str">
        <f t="shared" si="126"/>
        <v>23IT066</v>
      </c>
      <c r="CW72" s="432" t="str">
        <f t="shared" si="126"/>
        <v>HEMNATH S</v>
      </c>
      <c r="CX72" s="433" t="str">
        <f t="shared" si="76"/>
        <v>        </v>
      </c>
      <c r="CY72" s="409">
        <f t="shared" ref="CY72:CY135" si="127">CT72</f>
        <v>0</v>
      </c>
      <c r="CZ72" s="7"/>
      <c r="DA72" s="409">
        <f t="shared" ref="DA72:DA135" si="128">IF(E72="H",O72,"#")</f>
        <v>0</v>
      </c>
      <c r="DB72" s="409" t="str">
        <f t="shared" ref="DB72:DB135" si="129">IF(E72="D",O72,"#")</f>
        <v>#</v>
      </c>
      <c r="DC72" s="7"/>
      <c r="DD72" s="7"/>
      <c r="DE72" s="7"/>
    </row>
    <row r="73" ht="24.75" customHeight="1" spans="1:109">
      <c r="A73" s="413">
        <v>66</v>
      </c>
      <c r="B73" s="566" t="s">
        <v>731</v>
      </c>
      <c r="C73" s="572" t="s">
        <v>732</v>
      </c>
      <c r="D73" s="442" t="s">
        <v>41</v>
      </c>
      <c r="E73" s="438" t="s">
        <v>55</v>
      </c>
      <c r="F73" s="443">
        <v>165.5</v>
      </c>
      <c r="G73" s="568" t="s">
        <v>231</v>
      </c>
      <c r="H73" s="569" t="s">
        <v>231</v>
      </c>
      <c r="I73" s="569" t="s">
        <v>231</v>
      </c>
      <c r="J73" s="569" t="s">
        <v>231</v>
      </c>
      <c r="K73" s="569" t="s">
        <v>231</v>
      </c>
      <c r="L73" s="569" t="s">
        <v>231</v>
      </c>
      <c r="M73" s="569" t="s">
        <v>231</v>
      </c>
      <c r="N73" s="570" t="s">
        <v>231</v>
      </c>
      <c r="O73" s="421">
        <f t="shared" ref="O73:O136" si="130">COUNTIF(G73:N73,"U")+COUNTIF(G73:N73,"UA")+COUNTIF(G73:N73,"WH")</f>
        <v>0</v>
      </c>
      <c r="P73" s="422"/>
      <c r="Q73" s="423">
        <f t="shared" si="77"/>
        <v>0</v>
      </c>
      <c r="R73" s="565">
        <f t="shared" si="78"/>
        <v>0</v>
      </c>
      <c r="S73" s="425"/>
      <c r="T73" s="426"/>
      <c r="U73" s="427"/>
      <c r="V73" s="428" t="s">
        <v>62</v>
      </c>
      <c r="W73" s="429">
        <f t="shared" ref="W73:AC104" si="131">IF(G73="O",10,IF(G73="A+",9,IF(G73="A",8,IF(G73="B+",7,IF(G73="B",6,IF(G73="C",5,IF(G73="RA",0,IF(G73="U",0,IF(G73="UA",0,0)))))))))</f>
        <v>0</v>
      </c>
      <c r="X73" s="429">
        <f t="shared" si="131"/>
        <v>0</v>
      </c>
      <c r="Y73" s="429">
        <f t="shared" si="131"/>
        <v>0</v>
      </c>
      <c r="Z73" s="429">
        <f t="shared" si="131"/>
        <v>0</v>
      </c>
      <c r="AA73" s="429">
        <f t="shared" si="131"/>
        <v>0</v>
      </c>
      <c r="AB73" s="429">
        <f t="shared" si="131"/>
        <v>0</v>
      </c>
      <c r="AC73" s="429">
        <f t="shared" si="131"/>
        <v>0</v>
      </c>
      <c r="AD73" s="429">
        <f t="shared" si="79"/>
        <v>0</v>
      </c>
      <c r="AE73" s="429"/>
      <c r="AF73" s="429"/>
      <c r="AG73" s="430">
        <f t="shared" ref="AG73:AG136" si="132">(W73*W$7)+(X73*X$7)+(Y73*Y$7)+(Z73*Z$7)+(AA73*AA$7)+(AB73*AB$7)+(AC73*AC$7)+(AD73*AD$7)</f>
        <v>0</v>
      </c>
      <c r="AH73" s="430">
        <f t="shared" ref="AH73:AH136" si="133">IF(W73=0,0,W$7)+IF(X73=0,0,X$7)+IF(Y73=0,0,Y$7)+IF(Z73=0,0,Z$7)+IF(AA73=0,0,AA$7)+IF(AB73=0,0,AB$7)+IF(AC73=0,0,AC$7)+IF(AD73=0,0,AD$7)</f>
        <v>0</v>
      </c>
      <c r="AI73" s="431">
        <f t="shared" si="80"/>
        <v>0</v>
      </c>
      <c r="AJ73" s="408" t="str">
        <f t="shared" ref="AJ73:AJ136" si="134">IF(AH73=23,"P","F")</f>
        <v>F</v>
      </c>
      <c r="AK73" s="408">
        <f t="shared" si="81"/>
        <v>0</v>
      </c>
      <c r="AL73" s="408">
        <f t="shared" si="82"/>
        <v>1</v>
      </c>
      <c r="AM73" s="408">
        <f t="shared" si="83"/>
        <v>0</v>
      </c>
      <c r="AN73" s="408">
        <f t="shared" si="84"/>
        <v>0</v>
      </c>
      <c r="AO73" s="408">
        <f t="shared" si="85"/>
        <v>0</v>
      </c>
      <c r="AP73" s="408">
        <f t="shared" si="86"/>
        <v>0</v>
      </c>
      <c r="AQ73" s="408">
        <f t="shared" si="87"/>
        <v>0</v>
      </c>
      <c r="AR73" s="6"/>
      <c r="AS73" s="408">
        <f t="shared" si="88"/>
        <v>0</v>
      </c>
      <c r="AT73" s="408" t="str">
        <f t="shared" si="89"/>
        <v>F</v>
      </c>
      <c r="AU73" s="408">
        <f t="shared" si="90"/>
        <v>0</v>
      </c>
      <c r="AV73" s="408">
        <f t="shared" si="91"/>
        <v>0</v>
      </c>
      <c r="AW73" s="408">
        <f t="shared" si="92"/>
        <v>0</v>
      </c>
      <c r="AX73" s="408">
        <f t="shared" si="93"/>
        <v>0</v>
      </c>
      <c r="AY73" s="408">
        <f t="shared" si="94"/>
        <v>0</v>
      </c>
      <c r="AZ73" s="409" t="str">
        <f t="shared" si="95"/>
        <v>DM</v>
      </c>
      <c r="BA73" s="409" t="str">
        <f t="shared" si="96"/>
        <v>DMT</v>
      </c>
      <c r="BB73" s="409" t="str">
        <f t="shared" si="97"/>
        <v>#</v>
      </c>
      <c r="BC73" s="409" t="str">
        <f t="shared" si="98"/>
        <v>#</v>
      </c>
      <c r="BD73" s="409" t="str">
        <f t="shared" si="99"/>
        <v>F</v>
      </c>
      <c r="BE73" s="409" t="str">
        <f t="shared" si="100"/>
        <v>#</v>
      </c>
      <c r="BF73" s="409"/>
      <c r="BG73" s="409" t="str">
        <f t="shared" si="101"/>
        <v>#</v>
      </c>
      <c r="BH73" s="409" t="str">
        <f t="shared" si="102"/>
        <v>#</v>
      </c>
      <c r="BI73" s="409">
        <f t="shared" si="103"/>
        <v>0</v>
      </c>
      <c r="BJ73" s="409" t="str">
        <f t="shared" si="104"/>
        <v>#</v>
      </c>
      <c r="BK73" s="409">
        <f t="shared" si="105"/>
        <v>0</v>
      </c>
      <c r="BL73" s="409" t="str">
        <f t="shared" si="106"/>
        <v>#</v>
      </c>
      <c r="BM73" s="7"/>
      <c r="BN73" s="7"/>
      <c r="BO73" s="7"/>
      <c r="BP73" s="409" t="str">
        <f t="shared" si="107"/>
        <v>#</v>
      </c>
      <c r="BQ73" s="409" t="str">
        <f t="shared" si="108"/>
        <v>#</v>
      </c>
      <c r="BR73" s="409" t="str">
        <f t="shared" si="109"/>
        <v>F</v>
      </c>
      <c r="BS73" s="409" t="str">
        <f t="shared" si="110"/>
        <v>#</v>
      </c>
      <c r="BT73" s="409" t="str">
        <f t="shared" si="111"/>
        <v>#</v>
      </c>
      <c r="BU73" s="409" t="str">
        <f t="shared" si="112"/>
        <v>#</v>
      </c>
      <c r="BV73" s="409" t="str">
        <f t="shared" si="113"/>
        <v>#</v>
      </c>
      <c r="BW73" s="409" t="str">
        <f t="shared" si="114"/>
        <v>#</v>
      </c>
      <c r="BX73" s="409"/>
      <c r="BY73" s="409" t="str">
        <f t="shared" si="115"/>
        <v>#</v>
      </c>
      <c r="BZ73" s="409" t="str">
        <f t="shared" si="116"/>
        <v>#</v>
      </c>
      <c r="CA73" s="409">
        <f t="shared" si="117"/>
        <v>0</v>
      </c>
      <c r="CB73" s="409" t="str">
        <f t="shared" si="118"/>
        <v>#</v>
      </c>
      <c r="CC73" s="409" t="str">
        <f t="shared" si="119"/>
        <v>#</v>
      </c>
      <c r="CD73" s="409" t="str">
        <f t="shared" si="120"/>
        <v>#</v>
      </c>
      <c r="CE73" s="409" t="str">
        <f t="shared" si="121"/>
        <v>#</v>
      </c>
      <c r="CF73" s="409" t="str">
        <f t="shared" si="122"/>
        <v>#</v>
      </c>
      <c r="CG73" s="409">
        <f t="shared" si="123"/>
        <v>0</v>
      </c>
      <c r="CH73" s="409" t="str">
        <f t="shared" si="124"/>
        <v>#</v>
      </c>
      <c r="CI73" s="7"/>
      <c r="CJ73" s="7"/>
      <c r="CK73" s="409" t="str">
        <f t="shared" ref="CK73:CK136" si="135">IF(W73=0,"EEP,"," ")</f>
        <v>EEP,</v>
      </c>
      <c r="CL73" s="409" t="str">
        <f t="shared" ref="CL73:CL136" si="136">IF(X73=0,"POC,"," ")</f>
        <v>POC,</v>
      </c>
      <c r="CM73" s="409" t="str">
        <f t="shared" ref="CM73:CM136" si="137">IF(Y73=0,"DAV,"," ")</f>
        <v>DAV,</v>
      </c>
      <c r="CN73" s="409" t="str">
        <f t="shared" ref="CN73:CN136" si="138">IF(Z73=0,"EP,"," ")</f>
        <v>EP,</v>
      </c>
      <c r="CO73" s="409" t="str">
        <f t="shared" ref="CO73:CO136" si="139">IF(AA73=0,"MAD,"," ")</f>
        <v>MAD,</v>
      </c>
      <c r="CP73" s="409" t="str">
        <f t="shared" ref="CP73:CP136" si="140">IF(AB73=0,"CCP,"," ")</f>
        <v>CCP,</v>
      </c>
      <c r="CQ73" s="409" t="str">
        <f t="shared" ref="CQ73:CQ136" si="141">IF(AC73=0,"UIUX,"," ")</f>
        <v>UIUX,</v>
      </c>
      <c r="CR73" s="409" t="str">
        <f t="shared" ref="CR73:CR136" si="142">IF(AD73=0,"DEV,"," ")</f>
        <v>DEV,</v>
      </c>
      <c r="CS73" s="409"/>
      <c r="CT73" s="409">
        <f t="shared" si="125"/>
        <v>0</v>
      </c>
      <c r="CU73" s="409">
        <f t="shared" si="126"/>
        <v>66</v>
      </c>
      <c r="CV73" s="372" t="str">
        <f t="shared" si="126"/>
        <v>23IT067</v>
      </c>
      <c r="CW73" s="432" t="str">
        <f t="shared" si="126"/>
        <v>JAYA PRIYAN S</v>
      </c>
      <c r="CX73" s="433" t="str">
        <f t="shared" si="76"/>
        <v>EEP,POC,DAV,EP,MAD,CCP,UIUX,DEV,</v>
      </c>
      <c r="CY73" s="409">
        <f t="shared" si="127"/>
        <v>0</v>
      </c>
      <c r="CZ73" s="7"/>
      <c r="DA73" s="409" t="str">
        <f t="shared" si="128"/>
        <v>#</v>
      </c>
      <c r="DB73" s="409">
        <f t="shared" si="129"/>
        <v>0</v>
      </c>
      <c r="DC73" s="7"/>
      <c r="DD73" s="7"/>
      <c r="DE73" s="7"/>
    </row>
    <row r="74" ht="24.75" customHeight="1" spans="1:109">
      <c r="A74" s="413">
        <v>67</v>
      </c>
      <c r="B74" s="566" t="s">
        <v>733</v>
      </c>
      <c r="C74" s="572" t="s">
        <v>734</v>
      </c>
      <c r="D74" s="442" t="s">
        <v>42</v>
      </c>
      <c r="E74" s="438" t="s">
        <v>55</v>
      </c>
      <c r="F74" s="443">
        <v>146</v>
      </c>
      <c r="G74" s="568" t="s">
        <v>58</v>
      </c>
      <c r="H74" s="569" t="s">
        <v>61</v>
      </c>
      <c r="I74" s="569" t="s">
        <v>61</v>
      </c>
      <c r="J74" s="569" t="s">
        <v>59</v>
      </c>
      <c r="K74" s="569" t="s">
        <v>61</v>
      </c>
      <c r="L74" s="569" t="s">
        <v>58</v>
      </c>
      <c r="M74" s="569" t="s">
        <v>59</v>
      </c>
      <c r="N74" s="570" t="s">
        <v>61</v>
      </c>
      <c r="O74" s="421">
        <f t="shared" si="130"/>
        <v>0</v>
      </c>
      <c r="P74" s="422"/>
      <c r="Q74" s="423">
        <f t="shared" si="77"/>
        <v>23</v>
      </c>
      <c r="R74" s="565">
        <f t="shared" si="78"/>
        <v>7.8695652173913</v>
      </c>
      <c r="S74" s="425"/>
      <c r="T74" s="426"/>
      <c r="U74" s="427"/>
      <c r="V74" s="428" t="s">
        <v>62</v>
      </c>
      <c r="W74" s="429">
        <f t="shared" si="131"/>
        <v>10</v>
      </c>
      <c r="X74" s="429">
        <f t="shared" si="131"/>
        <v>8</v>
      </c>
      <c r="Y74" s="429">
        <f t="shared" si="131"/>
        <v>8</v>
      </c>
      <c r="Z74" s="429">
        <f t="shared" si="131"/>
        <v>7</v>
      </c>
      <c r="AA74" s="429">
        <f t="shared" si="131"/>
        <v>8</v>
      </c>
      <c r="AB74" s="429">
        <f t="shared" si="131"/>
        <v>10</v>
      </c>
      <c r="AC74" s="429">
        <f t="shared" si="131"/>
        <v>7</v>
      </c>
      <c r="AD74" s="429">
        <f t="shared" si="79"/>
        <v>8</v>
      </c>
      <c r="AE74" s="429"/>
      <c r="AF74" s="429"/>
      <c r="AG74" s="430">
        <f t="shared" si="132"/>
        <v>181</v>
      </c>
      <c r="AH74" s="430">
        <f t="shared" si="133"/>
        <v>23</v>
      </c>
      <c r="AI74" s="431">
        <f t="shared" si="80"/>
        <v>7.8695652173913</v>
      </c>
      <c r="AJ74" s="408" t="str">
        <f t="shared" si="134"/>
        <v>P</v>
      </c>
      <c r="AK74" s="408">
        <f t="shared" si="81"/>
        <v>0</v>
      </c>
      <c r="AL74" s="408">
        <f t="shared" si="82"/>
        <v>0</v>
      </c>
      <c r="AM74" s="408">
        <f t="shared" si="83"/>
        <v>1</v>
      </c>
      <c r="AN74" s="408">
        <f t="shared" si="84"/>
        <v>0</v>
      </c>
      <c r="AO74" s="408">
        <f t="shared" si="85"/>
        <v>0</v>
      </c>
      <c r="AP74" s="408">
        <f t="shared" si="86"/>
        <v>0</v>
      </c>
      <c r="AQ74" s="408">
        <f t="shared" si="87"/>
        <v>0</v>
      </c>
      <c r="AR74" s="6"/>
      <c r="AS74" s="408">
        <f t="shared" si="88"/>
        <v>0</v>
      </c>
      <c r="AT74" s="408">
        <f t="shared" si="89"/>
        <v>0</v>
      </c>
      <c r="AU74" s="408" t="str">
        <f t="shared" si="90"/>
        <v>P</v>
      </c>
      <c r="AV74" s="408">
        <f t="shared" si="91"/>
        <v>0</v>
      </c>
      <c r="AW74" s="408">
        <f t="shared" si="92"/>
        <v>0</v>
      </c>
      <c r="AX74" s="408">
        <f t="shared" si="93"/>
        <v>0</v>
      </c>
      <c r="AY74" s="408">
        <f t="shared" si="94"/>
        <v>0</v>
      </c>
      <c r="AZ74" s="409" t="str">
        <f t="shared" si="95"/>
        <v>DF</v>
      </c>
      <c r="BA74" s="409" t="str">
        <f t="shared" si="96"/>
        <v>DFT</v>
      </c>
      <c r="BB74" s="409" t="str">
        <f t="shared" si="97"/>
        <v>#</v>
      </c>
      <c r="BC74" s="409" t="str">
        <f t="shared" si="98"/>
        <v>#</v>
      </c>
      <c r="BD74" s="409" t="str">
        <f t="shared" si="99"/>
        <v>#</v>
      </c>
      <c r="BE74" s="409" t="str">
        <f t="shared" si="100"/>
        <v>P</v>
      </c>
      <c r="BF74" s="409"/>
      <c r="BG74" s="409" t="str">
        <f t="shared" si="101"/>
        <v>#</v>
      </c>
      <c r="BH74" s="409" t="str">
        <f t="shared" si="102"/>
        <v>#</v>
      </c>
      <c r="BI74" s="409" t="str">
        <f t="shared" si="103"/>
        <v>#</v>
      </c>
      <c r="BJ74" s="409">
        <f t="shared" si="104"/>
        <v>0</v>
      </c>
      <c r="BK74" s="409" t="str">
        <f t="shared" si="105"/>
        <v>#</v>
      </c>
      <c r="BL74" s="409">
        <f t="shared" si="106"/>
        <v>0</v>
      </c>
      <c r="BM74" s="7"/>
      <c r="BN74" s="7"/>
      <c r="BO74" s="7"/>
      <c r="BP74" s="409" t="str">
        <f t="shared" si="107"/>
        <v>#</v>
      </c>
      <c r="BQ74" s="409" t="str">
        <f t="shared" si="108"/>
        <v>#</v>
      </c>
      <c r="BR74" s="409" t="str">
        <f t="shared" si="109"/>
        <v>#</v>
      </c>
      <c r="BS74" s="409" t="str">
        <f t="shared" si="110"/>
        <v>P</v>
      </c>
      <c r="BT74" s="409" t="str">
        <f t="shared" si="111"/>
        <v>#</v>
      </c>
      <c r="BU74" s="409" t="str">
        <f t="shared" si="112"/>
        <v>#</v>
      </c>
      <c r="BV74" s="409" t="str">
        <f t="shared" si="113"/>
        <v>#</v>
      </c>
      <c r="BW74" s="409" t="str">
        <f t="shared" si="114"/>
        <v>#</v>
      </c>
      <c r="BX74" s="409"/>
      <c r="BY74" s="409" t="str">
        <f t="shared" si="115"/>
        <v>#</v>
      </c>
      <c r="BZ74" s="409" t="str">
        <f t="shared" si="116"/>
        <v>#</v>
      </c>
      <c r="CA74" s="409" t="str">
        <f t="shared" si="117"/>
        <v>#</v>
      </c>
      <c r="CB74" s="409">
        <f t="shared" si="118"/>
        <v>0</v>
      </c>
      <c r="CC74" s="409" t="str">
        <f t="shared" si="119"/>
        <v>#</v>
      </c>
      <c r="CD74" s="409" t="str">
        <f t="shared" si="120"/>
        <v>#</v>
      </c>
      <c r="CE74" s="409" t="str">
        <f t="shared" si="121"/>
        <v>#</v>
      </c>
      <c r="CF74" s="409" t="str">
        <f t="shared" si="122"/>
        <v>#</v>
      </c>
      <c r="CG74" s="409" t="str">
        <f t="shared" si="123"/>
        <v>#</v>
      </c>
      <c r="CH74" s="409">
        <f t="shared" si="124"/>
        <v>0</v>
      </c>
      <c r="CI74" s="7"/>
      <c r="CJ74" s="7"/>
      <c r="CK74" s="409" t="str">
        <f t="shared" si="135"/>
        <v> </v>
      </c>
      <c r="CL74" s="409" t="str">
        <f t="shared" si="136"/>
        <v> </v>
      </c>
      <c r="CM74" s="409" t="str">
        <f t="shared" si="137"/>
        <v> </v>
      </c>
      <c r="CN74" s="409" t="str">
        <f t="shared" si="138"/>
        <v> </v>
      </c>
      <c r="CO74" s="409" t="str">
        <f t="shared" si="139"/>
        <v> </v>
      </c>
      <c r="CP74" s="409" t="str">
        <f t="shared" si="140"/>
        <v> </v>
      </c>
      <c r="CQ74" s="409" t="str">
        <f t="shared" si="141"/>
        <v> </v>
      </c>
      <c r="CR74" s="409" t="str">
        <f t="shared" si="142"/>
        <v> </v>
      </c>
      <c r="CS74" s="409"/>
      <c r="CT74" s="409">
        <f t="shared" si="125"/>
        <v>0</v>
      </c>
      <c r="CU74" s="409">
        <f t="shared" si="126"/>
        <v>67</v>
      </c>
      <c r="CV74" s="372" t="str">
        <f t="shared" si="126"/>
        <v>23IT068</v>
      </c>
      <c r="CW74" s="432" t="str">
        <f t="shared" si="126"/>
        <v>JAYAVARSHINI R</v>
      </c>
      <c r="CX74" s="433" t="str">
        <f t="shared" si="76"/>
        <v>        </v>
      </c>
      <c r="CY74" s="409">
        <f t="shared" si="127"/>
        <v>0</v>
      </c>
      <c r="CZ74" s="7"/>
      <c r="DA74" s="409" t="str">
        <f t="shared" si="128"/>
        <v>#</v>
      </c>
      <c r="DB74" s="409">
        <f t="shared" si="129"/>
        <v>0</v>
      </c>
      <c r="DC74" s="7"/>
      <c r="DD74" s="7"/>
      <c r="DE74" s="7"/>
    </row>
    <row r="75" ht="24.75" customHeight="1" spans="1:109">
      <c r="A75" s="413">
        <v>68</v>
      </c>
      <c r="B75" s="566" t="s">
        <v>735</v>
      </c>
      <c r="C75" s="572" t="s">
        <v>736</v>
      </c>
      <c r="D75" s="442" t="s">
        <v>41</v>
      </c>
      <c r="E75" s="440" t="s">
        <v>54</v>
      </c>
      <c r="F75" s="443">
        <v>134.5</v>
      </c>
      <c r="G75" s="568" t="s">
        <v>58</v>
      </c>
      <c r="H75" s="569" t="s">
        <v>59</v>
      </c>
      <c r="I75" s="569" t="s">
        <v>61</v>
      </c>
      <c r="J75" s="569" t="s">
        <v>59</v>
      </c>
      <c r="K75" s="569" t="s">
        <v>61</v>
      </c>
      <c r="L75" s="569" t="s">
        <v>58</v>
      </c>
      <c r="M75" s="569" t="s">
        <v>59</v>
      </c>
      <c r="N75" s="570" t="s">
        <v>59</v>
      </c>
      <c r="O75" s="421">
        <f t="shared" si="130"/>
        <v>0</v>
      </c>
      <c r="P75" s="422"/>
      <c r="Q75" s="423">
        <f t="shared" si="77"/>
        <v>23</v>
      </c>
      <c r="R75" s="565">
        <f t="shared" si="78"/>
        <v>7.56521739130435</v>
      </c>
      <c r="S75" s="425"/>
      <c r="T75" s="426"/>
      <c r="U75" s="427"/>
      <c r="V75" s="428" t="s">
        <v>62</v>
      </c>
      <c r="W75" s="429">
        <f t="shared" si="131"/>
        <v>10</v>
      </c>
      <c r="X75" s="429">
        <f t="shared" si="131"/>
        <v>7</v>
      </c>
      <c r="Y75" s="429">
        <f t="shared" si="131"/>
        <v>8</v>
      </c>
      <c r="Z75" s="429">
        <f t="shared" si="131"/>
        <v>7</v>
      </c>
      <c r="AA75" s="429">
        <f t="shared" si="131"/>
        <v>8</v>
      </c>
      <c r="AB75" s="429">
        <f t="shared" si="131"/>
        <v>10</v>
      </c>
      <c r="AC75" s="429">
        <f t="shared" si="131"/>
        <v>7</v>
      </c>
      <c r="AD75" s="429">
        <f t="shared" si="79"/>
        <v>7</v>
      </c>
      <c r="AE75" s="429"/>
      <c r="AF75" s="429"/>
      <c r="AG75" s="430">
        <f t="shared" si="132"/>
        <v>174</v>
      </c>
      <c r="AH75" s="430">
        <f t="shared" si="133"/>
        <v>23</v>
      </c>
      <c r="AI75" s="431">
        <f t="shared" si="80"/>
        <v>7.56521739130435</v>
      </c>
      <c r="AJ75" s="408" t="str">
        <f t="shared" si="134"/>
        <v>P</v>
      </c>
      <c r="AK75" s="408">
        <f t="shared" si="81"/>
        <v>0</v>
      </c>
      <c r="AL75" s="408">
        <f t="shared" si="82"/>
        <v>0</v>
      </c>
      <c r="AM75" s="408">
        <f t="shared" si="83"/>
        <v>0</v>
      </c>
      <c r="AN75" s="408">
        <f t="shared" si="84"/>
        <v>1</v>
      </c>
      <c r="AO75" s="408">
        <f t="shared" si="85"/>
        <v>0</v>
      </c>
      <c r="AP75" s="408">
        <f t="shared" si="86"/>
        <v>0</v>
      </c>
      <c r="AQ75" s="408">
        <f t="shared" si="87"/>
        <v>0</v>
      </c>
      <c r="AR75" s="6"/>
      <c r="AS75" s="408">
        <f t="shared" si="88"/>
        <v>0</v>
      </c>
      <c r="AT75" s="408">
        <f t="shared" si="89"/>
        <v>0</v>
      </c>
      <c r="AU75" s="408">
        <f t="shared" si="90"/>
        <v>0</v>
      </c>
      <c r="AV75" s="408" t="str">
        <f t="shared" si="91"/>
        <v>P</v>
      </c>
      <c r="AW75" s="408">
        <f t="shared" si="92"/>
        <v>0</v>
      </c>
      <c r="AX75" s="408">
        <f t="shared" si="93"/>
        <v>0</v>
      </c>
      <c r="AY75" s="408">
        <f t="shared" si="94"/>
        <v>0</v>
      </c>
      <c r="AZ75" s="409" t="str">
        <f t="shared" si="95"/>
        <v>HM</v>
      </c>
      <c r="BA75" s="409" t="str">
        <f t="shared" si="96"/>
        <v>HMT</v>
      </c>
      <c r="BB75" s="409" t="str">
        <f t="shared" si="97"/>
        <v>P</v>
      </c>
      <c r="BC75" s="409" t="str">
        <f t="shared" si="98"/>
        <v>#</v>
      </c>
      <c r="BD75" s="409" t="str">
        <f t="shared" si="99"/>
        <v>#</v>
      </c>
      <c r="BE75" s="409" t="str">
        <f t="shared" si="100"/>
        <v>#</v>
      </c>
      <c r="BF75" s="409"/>
      <c r="BG75" s="409">
        <f t="shared" si="101"/>
        <v>0</v>
      </c>
      <c r="BH75" s="409" t="str">
        <f t="shared" si="102"/>
        <v>#</v>
      </c>
      <c r="BI75" s="409" t="str">
        <f t="shared" si="103"/>
        <v>#</v>
      </c>
      <c r="BJ75" s="409" t="str">
        <f t="shared" si="104"/>
        <v>#</v>
      </c>
      <c r="BK75" s="409">
        <f t="shared" si="105"/>
        <v>0</v>
      </c>
      <c r="BL75" s="409" t="str">
        <f t="shared" si="106"/>
        <v>#</v>
      </c>
      <c r="BM75" s="7"/>
      <c r="BN75" s="7"/>
      <c r="BO75" s="7"/>
      <c r="BP75" s="409" t="str">
        <f t="shared" si="107"/>
        <v>P</v>
      </c>
      <c r="BQ75" s="409" t="str">
        <f t="shared" si="108"/>
        <v>#</v>
      </c>
      <c r="BR75" s="409" t="str">
        <f t="shared" si="109"/>
        <v>#</v>
      </c>
      <c r="BS75" s="409" t="str">
        <f t="shared" si="110"/>
        <v>#</v>
      </c>
      <c r="BT75" s="409" t="str">
        <f t="shared" si="111"/>
        <v>#</v>
      </c>
      <c r="BU75" s="409" t="str">
        <f t="shared" si="112"/>
        <v>#</v>
      </c>
      <c r="BV75" s="409" t="str">
        <f t="shared" si="113"/>
        <v>#</v>
      </c>
      <c r="BW75" s="409" t="str">
        <f t="shared" si="114"/>
        <v>#</v>
      </c>
      <c r="BX75" s="409"/>
      <c r="BY75" s="409">
        <f t="shared" si="115"/>
        <v>0</v>
      </c>
      <c r="BZ75" s="409" t="str">
        <f t="shared" si="116"/>
        <v>#</v>
      </c>
      <c r="CA75" s="409" t="str">
        <f t="shared" si="117"/>
        <v>#</v>
      </c>
      <c r="CB75" s="409" t="str">
        <f t="shared" si="118"/>
        <v>#</v>
      </c>
      <c r="CC75" s="409" t="str">
        <f t="shared" si="119"/>
        <v>#</v>
      </c>
      <c r="CD75" s="409" t="str">
        <f t="shared" si="120"/>
        <v>#</v>
      </c>
      <c r="CE75" s="409" t="str">
        <f t="shared" si="121"/>
        <v>#</v>
      </c>
      <c r="CF75" s="409" t="str">
        <f t="shared" si="122"/>
        <v>#</v>
      </c>
      <c r="CG75" s="409">
        <f t="shared" si="123"/>
        <v>0</v>
      </c>
      <c r="CH75" s="409" t="str">
        <f t="shared" si="124"/>
        <v>#</v>
      </c>
      <c r="CI75" s="7"/>
      <c r="CJ75" s="7"/>
      <c r="CK75" s="409" t="str">
        <f t="shared" si="135"/>
        <v> </v>
      </c>
      <c r="CL75" s="409" t="str">
        <f t="shared" si="136"/>
        <v> </v>
      </c>
      <c r="CM75" s="409" t="str">
        <f t="shared" si="137"/>
        <v> </v>
      </c>
      <c r="CN75" s="409" t="str">
        <f t="shared" si="138"/>
        <v> </v>
      </c>
      <c r="CO75" s="409" t="str">
        <f t="shared" si="139"/>
        <v> </v>
      </c>
      <c r="CP75" s="409" t="str">
        <f t="shared" si="140"/>
        <v> </v>
      </c>
      <c r="CQ75" s="409" t="str">
        <f t="shared" si="141"/>
        <v> </v>
      </c>
      <c r="CR75" s="409" t="str">
        <f t="shared" si="142"/>
        <v> </v>
      </c>
      <c r="CS75" s="409"/>
      <c r="CT75" s="409">
        <f t="shared" si="125"/>
        <v>0</v>
      </c>
      <c r="CU75" s="409">
        <f t="shared" si="126"/>
        <v>68</v>
      </c>
      <c r="CV75" s="372" t="str">
        <f t="shared" si="126"/>
        <v>23IT069</v>
      </c>
      <c r="CW75" s="432" t="str">
        <f t="shared" si="126"/>
        <v>JEFFRIN MESAK S</v>
      </c>
      <c r="CX75" s="433" t="str">
        <f t="shared" si="76"/>
        <v>        </v>
      </c>
      <c r="CY75" s="409">
        <f t="shared" si="127"/>
        <v>0</v>
      </c>
      <c r="CZ75" s="7"/>
      <c r="DA75" s="409">
        <f t="shared" si="128"/>
        <v>0</v>
      </c>
      <c r="DB75" s="409" t="str">
        <f t="shared" si="129"/>
        <v>#</v>
      </c>
      <c r="DC75" s="7"/>
      <c r="DD75" s="7"/>
      <c r="DE75" s="7"/>
    </row>
    <row r="76" ht="24.75" customHeight="1" spans="1:109">
      <c r="A76" s="413">
        <v>69</v>
      </c>
      <c r="B76" s="566" t="s">
        <v>737</v>
      </c>
      <c r="C76" s="572" t="s">
        <v>738</v>
      </c>
      <c r="D76" s="442" t="s">
        <v>41</v>
      </c>
      <c r="E76" s="438" t="s">
        <v>55</v>
      </c>
      <c r="F76" s="443">
        <v>182</v>
      </c>
      <c r="G76" s="568" t="s">
        <v>58</v>
      </c>
      <c r="H76" s="569" t="s">
        <v>61</v>
      </c>
      <c r="I76" s="569" t="s">
        <v>61</v>
      </c>
      <c r="J76" s="569" t="s">
        <v>61</v>
      </c>
      <c r="K76" s="569" t="s">
        <v>60</v>
      </c>
      <c r="L76" s="569" t="s">
        <v>58</v>
      </c>
      <c r="M76" s="569" t="s">
        <v>61</v>
      </c>
      <c r="N76" s="570" t="s">
        <v>61</v>
      </c>
      <c r="O76" s="421">
        <f t="shared" si="130"/>
        <v>0</v>
      </c>
      <c r="P76" s="422"/>
      <c r="Q76" s="423">
        <f t="shared" si="77"/>
        <v>23</v>
      </c>
      <c r="R76" s="565">
        <f t="shared" si="78"/>
        <v>8.30434782608696</v>
      </c>
      <c r="S76" s="425"/>
      <c r="T76" s="426"/>
      <c r="U76" s="427"/>
      <c r="V76" s="428" t="s">
        <v>62</v>
      </c>
      <c r="W76" s="429">
        <f t="shared" si="131"/>
        <v>10</v>
      </c>
      <c r="X76" s="429">
        <f t="shared" si="131"/>
        <v>8</v>
      </c>
      <c r="Y76" s="429">
        <f t="shared" si="131"/>
        <v>8</v>
      </c>
      <c r="Z76" s="429">
        <f t="shared" si="131"/>
        <v>8</v>
      </c>
      <c r="AA76" s="429">
        <f t="shared" si="131"/>
        <v>9</v>
      </c>
      <c r="AB76" s="429">
        <f t="shared" si="131"/>
        <v>10</v>
      </c>
      <c r="AC76" s="429">
        <f t="shared" si="131"/>
        <v>8</v>
      </c>
      <c r="AD76" s="429">
        <f t="shared" si="79"/>
        <v>8</v>
      </c>
      <c r="AE76" s="429"/>
      <c r="AF76" s="429"/>
      <c r="AG76" s="430">
        <f t="shared" si="132"/>
        <v>191</v>
      </c>
      <c r="AH76" s="430">
        <f t="shared" si="133"/>
        <v>23</v>
      </c>
      <c r="AI76" s="431">
        <f t="shared" si="80"/>
        <v>8.30434782608696</v>
      </c>
      <c r="AJ76" s="408" t="str">
        <f t="shared" si="134"/>
        <v>P</v>
      </c>
      <c r="AK76" s="408">
        <f t="shared" si="81"/>
        <v>1</v>
      </c>
      <c r="AL76" s="408">
        <f t="shared" si="82"/>
        <v>0</v>
      </c>
      <c r="AM76" s="408">
        <f t="shared" si="83"/>
        <v>0</v>
      </c>
      <c r="AN76" s="408">
        <f t="shared" si="84"/>
        <v>0</v>
      </c>
      <c r="AO76" s="408">
        <f t="shared" si="85"/>
        <v>0</v>
      </c>
      <c r="AP76" s="408">
        <f t="shared" si="86"/>
        <v>0</v>
      </c>
      <c r="AQ76" s="408">
        <f t="shared" si="87"/>
        <v>0</v>
      </c>
      <c r="AR76" s="6"/>
      <c r="AS76" s="408" t="str">
        <f t="shared" si="88"/>
        <v>P</v>
      </c>
      <c r="AT76" s="408">
        <f t="shared" si="89"/>
        <v>0</v>
      </c>
      <c r="AU76" s="408">
        <f t="shared" si="90"/>
        <v>0</v>
      </c>
      <c r="AV76" s="408">
        <f t="shared" si="91"/>
        <v>0</v>
      </c>
      <c r="AW76" s="408">
        <f t="shared" si="92"/>
        <v>0</v>
      </c>
      <c r="AX76" s="408">
        <f t="shared" si="93"/>
        <v>0</v>
      </c>
      <c r="AY76" s="408">
        <f t="shared" si="94"/>
        <v>0</v>
      </c>
      <c r="AZ76" s="409" t="str">
        <f t="shared" si="95"/>
        <v>DM</v>
      </c>
      <c r="BA76" s="409" t="str">
        <f t="shared" si="96"/>
        <v>DMT</v>
      </c>
      <c r="BB76" s="409" t="str">
        <f t="shared" si="97"/>
        <v>#</v>
      </c>
      <c r="BC76" s="409" t="str">
        <f t="shared" si="98"/>
        <v>#</v>
      </c>
      <c r="BD76" s="409" t="str">
        <f t="shared" si="99"/>
        <v>P</v>
      </c>
      <c r="BE76" s="409" t="str">
        <f t="shared" si="100"/>
        <v>#</v>
      </c>
      <c r="BF76" s="409"/>
      <c r="BG76" s="409" t="str">
        <f t="shared" si="101"/>
        <v>#</v>
      </c>
      <c r="BH76" s="409" t="str">
        <f t="shared" si="102"/>
        <v>#</v>
      </c>
      <c r="BI76" s="409">
        <f t="shared" si="103"/>
        <v>0</v>
      </c>
      <c r="BJ76" s="409" t="str">
        <f t="shared" si="104"/>
        <v>#</v>
      </c>
      <c r="BK76" s="409">
        <f t="shared" si="105"/>
        <v>0</v>
      </c>
      <c r="BL76" s="409" t="str">
        <f t="shared" si="106"/>
        <v>#</v>
      </c>
      <c r="BM76" s="7"/>
      <c r="BN76" s="7"/>
      <c r="BO76" s="7"/>
      <c r="BP76" s="409" t="str">
        <f t="shared" si="107"/>
        <v>#</v>
      </c>
      <c r="BQ76" s="409" t="str">
        <f t="shared" si="108"/>
        <v>#</v>
      </c>
      <c r="BR76" s="409" t="str">
        <f t="shared" si="109"/>
        <v>P</v>
      </c>
      <c r="BS76" s="409" t="str">
        <f t="shared" si="110"/>
        <v>#</v>
      </c>
      <c r="BT76" s="409" t="str">
        <f t="shared" si="111"/>
        <v>#</v>
      </c>
      <c r="BU76" s="409" t="str">
        <f t="shared" si="112"/>
        <v>#</v>
      </c>
      <c r="BV76" s="409" t="str">
        <f t="shared" si="113"/>
        <v>#</v>
      </c>
      <c r="BW76" s="409" t="str">
        <f t="shared" si="114"/>
        <v>#</v>
      </c>
      <c r="BX76" s="409"/>
      <c r="BY76" s="409" t="str">
        <f t="shared" si="115"/>
        <v>#</v>
      </c>
      <c r="BZ76" s="409" t="str">
        <f t="shared" si="116"/>
        <v>#</v>
      </c>
      <c r="CA76" s="409">
        <f t="shared" si="117"/>
        <v>0</v>
      </c>
      <c r="CB76" s="409" t="str">
        <f t="shared" si="118"/>
        <v>#</v>
      </c>
      <c r="CC76" s="409" t="str">
        <f t="shared" si="119"/>
        <v>#</v>
      </c>
      <c r="CD76" s="409" t="str">
        <f t="shared" si="120"/>
        <v>#</v>
      </c>
      <c r="CE76" s="409" t="str">
        <f t="shared" si="121"/>
        <v>#</v>
      </c>
      <c r="CF76" s="409" t="str">
        <f t="shared" si="122"/>
        <v>#</v>
      </c>
      <c r="CG76" s="409">
        <f t="shared" si="123"/>
        <v>0</v>
      </c>
      <c r="CH76" s="409" t="str">
        <f t="shared" si="124"/>
        <v>#</v>
      </c>
      <c r="CI76" s="7"/>
      <c r="CJ76" s="7"/>
      <c r="CK76" s="409" t="str">
        <f t="shared" si="135"/>
        <v> </v>
      </c>
      <c r="CL76" s="409" t="str">
        <f t="shared" si="136"/>
        <v> </v>
      </c>
      <c r="CM76" s="409" t="str">
        <f t="shared" si="137"/>
        <v> </v>
      </c>
      <c r="CN76" s="409" t="str">
        <f t="shared" si="138"/>
        <v> </v>
      </c>
      <c r="CO76" s="409" t="str">
        <f t="shared" si="139"/>
        <v> </v>
      </c>
      <c r="CP76" s="409" t="str">
        <f t="shared" si="140"/>
        <v> </v>
      </c>
      <c r="CQ76" s="409" t="str">
        <f t="shared" si="141"/>
        <v> </v>
      </c>
      <c r="CR76" s="409" t="str">
        <f t="shared" si="142"/>
        <v> </v>
      </c>
      <c r="CS76" s="409"/>
      <c r="CT76" s="409">
        <f t="shared" si="125"/>
        <v>0</v>
      </c>
      <c r="CU76" s="409">
        <f t="shared" si="126"/>
        <v>69</v>
      </c>
      <c r="CV76" s="372" t="str">
        <f t="shared" si="126"/>
        <v>23IT070</v>
      </c>
      <c r="CW76" s="432" t="str">
        <f t="shared" si="126"/>
        <v>JESWIN PIO A</v>
      </c>
      <c r="CX76" s="433" t="str">
        <f t="shared" si="76"/>
        <v>        </v>
      </c>
      <c r="CY76" s="409">
        <f t="shared" si="127"/>
        <v>0</v>
      </c>
      <c r="CZ76" s="7"/>
      <c r="DA76" s="409" t="str">
        <f t="shared" si="128"/>
        <v>#</v>
      </c>
      <c r="DB76" s="409">
        <f t="shared" si="129"/>
        <v>0</v>
      </c>
      <c r="DC76" s="7"/>
      <c r="DD76" s="7"/>
      <c r="DE76" s="7"/>
    </row>
    <row r="77" ht="24.75" customHeight="1" spans="1:109">
      <c r="A77" s="413">
        <v>70</v>
      </c>
      <c r="B77" s="566" t="s">
        <v>739</v>
      </c>
      <c r="C77" s="572" t="s">
        <v>740</v>
      </c>
      <c r="D77" s="442" t="s">
        <v>41</v>
      </c>
      <c r="E77" s="438" t="s">
        <v>55</v>
      </c>
      <c r="F77" s="443">
        <v>190.5</v>
      </c>
      <c r="G77" s="568" t="s">
        <v>58</v>
      </c>
      <c r="H77" s="569" t="s">
        <v>61</v>
      </c>
      <c r="I77" s="569" t="s">
        <v>61</v>
      </c>
      <c r="J77" s="569" t="s">
        <v>61</v>
      </c>
      <c r="K77" s="569" t="s">
        <v>61</v>
      </c>
      <c r="L77" s="569" t="s">
        <v>58</v>
      </c>
      <c r="M77" s="569" t="s">
        <v>61</v>
      </c>
      <c r="N77" s="570" t="s">
        <v>61</v>
      </c>
      <c r="O77" s="421">
        <f t="shared" si="130"/>
        <v>0</v>
      </c>
      <c r="P77" s="422"/>
      <c r="Q77" s="423">
        <f t="shared" si="77"/>
        <v>23</v>
      </c>
      <c r="R77" s="565">
        <f t="shared" si="78"/>
        <v>8.17391304347826</v>
      </c>
      <c r="S77" s="425"/>
      <c r="T77" s="426"/>
      <c r="U77" s="427"/>
      <c r="V77" s="428" t="s">
        <v>62</v>
      </c>
      <c r="W77" s="429">
        <f t="shared" si="131"/>
        <v>10</v>
      </c>
      <c r="X77" s="429">
        <f t="shared" si="131"/>
        <v>8</v>
      </c>
      <c r="Y77" s="429">
        <f t="shared" si="131"/>
        <v>8</v>
      </c>
      <c r="Z77" s="429">
        <f t="shared" si="131"/>
        <v>8</v>
      </c>
      <c r="AA77" s="429">
        <f t="shared" si="131"/>
        <v>8</v>
      </c>
      <c r="AB77" s="429">
        <f t="shared" si="131"/>
        <v>10</v>
      </c>
      <c r="AC77" s="429">
        <f t="shared" si="131"/>
        <v>8</v>
      </c>
      <c r="AD77" s="429">
        <f t="shared" si="79"/>
        <v>8</v>
      </c>
      <c r="AE77" s="429"/>
      <c r="AF77" s="429"/>
      <c r="AG77" s="430">
        <f t="shared" si="132"/>
        <v>188</v>
      </c>
      <c r="AH77" s="430">
        <f t="shared" si="133"/>
        <v>23</v>
      </c>
      <c r="AI77" s="431">
        <f t="shared" si="80"/>
        <v>8.17391304347826</v>
      </c>
      <c r="AJ77" s="408" t="str">
        <f t="shared" si="134"/>
        <v>P</v>
      </c>
      <c r="AK77" s="408">
        <f t="shared" si="81"/>
        <v>1</v>
      </c>
      <c r="AL77" s="408">
        <f t="shared" si="82"/>
        <v>0</v>
      </c>
      <c r="AM77" s="408">
        <f t="shared" si="83"/>
        <v>0</v>
      </c>
      <c r="AN77" s="408">
        <f t="shared" si="84"/>
        <v>0</v>
      </c>
      <c r="AO77" s="408">
        <f t="shared" si="85"/>
        <v>0</v>
      </c>
      <c r="AP77" s="408">
        <f t="shared" si="86"/>
        <v>0</v>
      </c>
      <c r="AQ77" s="408">
        <f t="shared" si="87"/>
        <v>0</v>
      </c>
      <c r="AR77" s="6"/>
      <c r="AS77" s="408" t="str">
        <f t="shared" si="88"/>
        <v>P</v>
      </c>
      <c r="AT77" s="408">
        <f t="shared" si="89"/>
        <v>0</v>
      </c>
      <c r="AU77" s="408">
        <f t="shared" si="90"/>
        <v>0</v>
      </c>
      <c r="AV77" s="408">
        <f t="shared" si="91"/>
        <v>0</v>
      </c>
      <c r="AW77" s="408">
        <f t="shared" si="92"/>
        <v>0</v>
      </c>
      <c r="AX77" s="408">
        <f t="shared" si="93"/>
        <v>0</v>
      </c>
      <c r="AY77" s="408">
        <f t="shared" si="94"/>
        <v>0</v>
      </c>
      <c r="AZ77" s="409" t="str">
        <f t="shared" si="95"/>
        <v>DM</v>
      </c>
      <c r="BA77" s="409" t="str">
        <f t="shared" si="96"/>
        <v>DMT</v>
      </c>
      <c r="BB77" s="409" t="str">
        <f t="shared" si="97"/>
        <v>#</v>
      </c>
      <c r="BC77" s="409" t="str">
        <f t="shared" si="98"/>
        <v>#</v>
      </c>
      <c r="BD77" s="409" t="str">
        <f t="shared" si="99"/>
        <v>P</v>
      </c>
      <c r="BE77" s="409" t="str">
        <f t="shared" si="100"/>
        <v>#</v>
      </c>
      <c r="BF77" s="409"/>
      <c r="BG77" s="409" t="str">
        <f t="shared" si="101"/>
        <v>#</v>
      </c>
      <c r="BH77" s="409" t="str">
        <f t="shared" si="102"/>
        <v>#</v>
      </c>
      <c r="BI77" s="409">
        <f t="shared" si="103"/>
        <v>0</v>
      </c>
      <c r="BJ77" s="409" t="str">
        <f t="shared" si="104"/>
        <v>#</v>
      </c>
      <c r="BK77" s="409">
        <f t="shared" si="105"/>
        <v>0</v>
      </c>
      <c r="BL77" s="409" t="str">
        <f t="shared" si="106"/>
        <v>#</v>
      </c>
      <c r="BM77" s="7"/>
      <c r="BN77" s="7"/>
      <c r="BO77" s="7"/>
      <c r="BP77" s="409" t="str">
        <f t="shared" si="107"/>
        <v>#</v>
      </c>
      <c r="BQ77" s="409" t="str">
        <f t="shared" si="108"/>
        <v>#</v>
      </c>
      <c r="BR77" s="409" t="str">
        <f t="shared" si="109"/>
        <v>P</v>
      </c>
      <c r="BS77" s="409" t="str">
        <f t="shared" si="110"/>
        <v>#</v>
      </c>
      <c r="BT77" s="409" t="str">
        <f t="shared" si="111"/>
        <v>#</v>
      </c>
      <c r="BU77" s="409" t="str">
        <f t="shared" si="112"/>
        <v>#</v>
      </c>
      <c r="BV77" s="409" t="str">
        <f t="shared" si="113"/>
        <v>#</v>
      </c>
      <c r="BW77" s="409" t="str">
        <f t="shared" si="114"/>
        <v>#</v>
      </c>
      <c r="BX77" s="409"/>
      <c r="BY77" s="409" t="str">
        <f t="shared" si="115"/>
        <v>#</v>
      </c>
      <c r="BZ77" s="409" t="str">
        <f t="shared" si="116"/>
        <v>#</v>
      </c>
      <c r="CA77" s="409">
        <f t="shared" si="117"/>
        <v>0</v>
      </c>
      <c r="CB77" s="409" t="str">
        <f t="shared" si="118"/>
        <v>#</v>
      </c>
      <c r="CC77" s="409" t="str">
        <f t="shared" si="119"/>
        <v>#</v>
      </c>
      <c r="CD77" s="409" t="str">
        <f t="shared" si="120"/>
        <v>#</v>
      </c>
      <c r="CE77" s="409" t="str">
        <f t="shared" si="121"/>
        <v>#</v>
      </c>
      <c r="CF77" s="409" t="str">
        <f t="shared" si="122"/>
        <v>#</v>
      </c>
      <c r="CG77" s="409">
        <f t="shared" si="123"/>
        <v>0</v>
      </c>
      <c r="CH77" s="409" t="str">
        <f t="shared" si="124"/>
        <v>#</v>
      </c>
      <c r="CI77" s="7"/>
      <c r="CJ77" s="7"/>
      <c r="CK77" s="409" t="str">
        <f t="shared" si="135"/>
        <v> </v>
      </c>
      <c r="CL77" s="409" t="str">
        <f t="shared" si="136"/>
        <v> </v>
      </c>
      <c r="CM77" s="409" t="str">
        <f t="shared" si="137"/>
        <v> </v>
      </c>
      <c r="CN77" s="409" t="str">
        <f t="shared" si="138"/>
        <v> </v>
      </c>
      <c r="CO77" s="409" t="str">
        <f t="shared" si="139"/>
        <v> </v>
      </c>
      <c r="CP77" s="409" t="str">
        <f t="shared" si="140"/>
        <v> </v>
      </c>
      <c r="CQ77" s="409" t="str">
        <f t="shared" si="141"/>
        <v> </v>
      </c>
      <c r="CR77" s="409" t="str">
        <f t="shared" si="142"/>
        <v> </v>
      </c>
      <c r="CS77" s="409"/>
      <c r="CT77" s="409">
        <f t="shared" si="125"/>
        <v>0</v>
      </c>
      <c r="CU77" s="409">
        <f t="shared" si="126"/>
        <v>70</v>
      </c>
      <c r="CV77" s="372" t="str">
        <f t="shared" si="126"/>
        <v>23IT071</v>
      </c>
      <c r="CW77" s="432" t="str">
        <f t="shared" si="126"/>
        <v>JOEL BRAINERD J</v>
      </c>
      <c r="CX77" s="433" t="str">
        <f t="shared" si="76"/>
        <v>        </v>
      </c>
      <c r="CY77" s="409">
        <f t="shared" si="127"/>
        <v>0</v>
      </c>
      <c r="CZ77" s="7"/>
      <c r="DA77" s="409" t="str">
        <f t="shared" si="128"/>
        <v>#</v>
      </c>
      <c r="DB77" s="409">
        <f t="shared" si="129"/>
        <v>0</v>
      </c>
      <c r="DC77" s="7"/>
      <c r="DD77" s="7"/>
      <c r="DE77" s="7"/>
    </row>
    <row r="78" ht="24.75" customHeight="1" spans="1:109">
      <c r="A78" s="413">
        <v>71</v>
      </c>
      <c r="B78" s="566" t="s">
        <v>741</v>
      </c>
      <c r="C78" s="572" t="s">
        <v>742</v>
      </c>
      <c r="D78" s="442" t="s">
        <v>41</v>
      </c>
      <c r="E78" s="440" t="s">
        <v>54</v>
      </c>
      <c r="F78" s="443">
        <v>193.5</v>
      </c>
      <c r="G78" s="568" t="s">
        <v>58</v>
      </c>
      <c r="H78" s="569" t="s">
        <v>61</v>
      </c>
      <c r="I78" s="569" t="s">
        <v>61</v>
      </c>
      <c r="J78" s="569" t="s">
        <v>60</v>
      </c>
      <c r="K78" s="569" t="s">
        <v>60</v>
      </c>
      <c r="L78" s="569" t="s">
        <v>58</v>
      </c>
      <c r="M78" s="569" t="s">
        <v>61</v>
      </c>
      <c r="N78" s="570" t="s">
        <v>61</v>
      </c>
      <c r="O78" s="421">
        <f t="shared" si="130"/>
        <v>0</v>
      </c>
      <c r="P78" s="422"/>
      <c r="Q78" s="423">
        <f t="shared" si="77"/>
        <v>23</v>
      </c>
      <c r="R78" s="565">
        <f t="shared" si="78"/>
        <v>8.47826086956522</v>
      </c>
      <c r="S78" s="425"/>
      <c r="T78" s="426"/>
      <c r="U78" s="427"/>
      <c r="V78" s="428" t="s">
        <v>62</v>
      </c>
      <c r="W78" s="429">
        <f t="shared" si="131"/>
        <v>10</v>
      </c>
      <c r="X78" s="429">
        <f t="shared" si="131"/>
        <v>8</v>
      </c>
      <c r="Y78" s="429">
        <f t="shared" si="131"/>
        <v>8</v>
      </c>
      <c r="Z78" s="429">
        <f t="shared" si="131"/>
        <v>9</v>
      </c>
      <c r="AA78" s="429">
        <f t="shared" si="131"/>
        <v>9</v>
      </c>
      <c r="AB78" s="429">
        <f t="shared" si="131"/>
        <v>10</v>
      </c>
      <c r="AC78" s="429">
        <f t="shared" si="131"/>
        <v>8</v>
      </c>
      <c r="AD78" s="429">
        <f t="shared" si="79"/>
        <v>8</v>
      </c>
      <c r="AE78" s="429"/>
      <c r="AF78" s="429"/>
      <c r="AG78" s="430">
        <f t="shared" si="132"/>
        <v>195</v>
      </c>
      <c r="AH78" s="430">
        <f t="shared" si="133"/>
        <v>23</v>
      </c>
      <c r="AI78" s="431">
        <f t="shared" si="80"/>
        <v>8.47826086956522</v>
      </c>
      <c r="AJ78" s="408" t="str">
        <f t="shared" si="134"/>
        <v>P</v>
      </c>
      <c r="AK78" s="408">
        <f t="shared" si="81"/>
        <v>1</v>
      </c>
      <c r="AL78" s="408">
        <f t="shared" si="82"/>
        <v>0</v>
      </c>
      <c r="AM78" s="408">
        <f t="shared" si="83"/>
        <v>0</v>
      </c>
      <c r="AN78" s="408">
        <f t="shared" si="84"/>
        <v>0</v>
      </c>
      <c r="AO78" s="408">
        <f t="shared" si="85"/>
        <v>0</v>
      </c>
      <c r="AP78" s="408">
        <f t="shared" si="86"/>
        <v>0</v>
      </c>
      <c r="AQ78" s="408">
        <f t="shared" si="87"/>
        <v>0</v>
      </c>
      <c r="AR78" s="6"/>
      <c r="AS78" s="408" t="str">
        <f t="shared" si="88"/>
        <v>P</v>
      </c>
      <c r="AT78" s="408">
        <f t="shared" si="89"/>
        <v>0</v>
      </c>
      <c r="AU78" s="408">
        <f t="shared" si="90"/>
        <v>0</v>
      </c>
      <c r="AV78" s="408">
        <f t="shared" si="91"/>
        <v>0</v>
      </c>
      <c r="AW78" s="408">
        <f t="shared" si="92"/>
        <v>0</v>
      </c>
      <c r="AX78" s="408">
        <f t="shared" si="93"/>
        <v>0</v>
      </c>
      <c r="AY78" s="408">
        <f t="shared" si="94"/>
        <v>0</v>
      </c>
      <c r="AZ78" s="409" t="str">
        <f t="shared" si="95"/>
        <v>HM</v>
      </c>
      <c r="BA78" s="409" t="str">
        <f t="shared" si="96"/>
        <v>HMT</v>
      </c>
      <c r="BB78" s="409" t="str">
        <f t="shared" si="97"/>
        <v>P</v>
      </c>
      <c r="BC78" s="409" t="str">
        <f t="shared" si="98"/>
        <v>#</v>
      </c>
      <c r="BD78" s="409" t="str">
        <f t="shared" si="99"/>
        <v>#</v>
      </c>
      <c r="BE78" s="409" t="str">
        <f t="shared" si="100"/>
        <v>#</v>
      </c>
      <c r="BF78" s="409"/>
      <c r="BG78" s="409">
        <f t="shared" si="101"/>
        <v>0</v>
      </c>
      <c r="BH78" s="409" t="str">
        <f t="shared" si="102"/>
        <v>#</v>
      </c>
      <c r="BI78" s="409" t="str">
        <f t="shared" si="103"/>
        <v>#</v>
      </c>
      <c r="BJ78" s="409" t="str">
        <f t="shared" si="104"/>
        <v>#</v>
      </c>
      <c r="BK78" s="409">
        <f t="shared" si="105"/>
        <v>0</v>
      </c>
      <c r="BL78" s="409" t="str">
        <f t="shared" si="106"/>
        <v>#</v>
      </c>
      <c r="BM78" s="7"/>
      <c r="BN78" s="7"/>
      <c r="BO78" s="7"/>
      <c r="BP78" s="409" t="str">
        <f t="shared" si="107"/>
        <v>P</v>
      </c>
      <c r="BQ78" s="409" t="str">
        <f t="shared" si="108"/>
        <v>#</v>
      </c>
      <c r="BR78" s="409" t="str">
        <f t="shared" si="109"/>
        <v>#</v>
      </c>
      <c r="BS78" s="409" t="str">
        <f t="shared" si="110"/>
        <v>#</v>
      </c>
      <c r="BT78" s="409" t="str">
        <f t="shared" si="111"/>
        <v>#</v>
      </c>
      <c r="BU78" s="409" t="str">
        <f t="shared" si="112"/>
        <v>#</v>
      </c>
      <c r="BV78" s="409" t="str">
        <f t="shared" si="113"/>
        <v>#</v>
      </c>
      <c r="BW78" s="409" t="str">
        <f t="shared" si="114"/>
        <v>#</v>
      </c>
      <c r="BX78" s="409"/>
      <c r="BY78" s="409">
        <f t="shared" si="115"/>
        <v>0</v>
      </c>
      <c r="BZ78" s="409" t="str">
        <f t="shared" si="116"/>
        <v>#</v>
      </c>
      <c r="CA78" s="409" t="str">
        <f t="shared" si="117"/>
        <v>#</v>
      </c>
      <c r="CB78" s="409" t="str">
        <f t="shared" si="118"/>
        <v>#</v>
      </c>
      <c r="CC78" s="409" t="str">
        <f t="shared" si="119"/>
        <v>#</v>
      </c>
      <c r="CD78" s="409" t="str">
        <f t="shared" si="120"/>
        <v>#</v>
      </c>
      <c r="CE78" s="409" t="str">
        <f t="shared" si="121"/>
        <v>#</v>
      </c>
      <c r="CF78" s="409" t="str">
        <f t="shared" si="122"/>
        <v>#</v>
      </c>
      <c r="CG78" s="409">
        <f t="shared" si="123"/>
        <v>0</v>
      </c>
      <c r="CH78" s="409" t="str">
        <f t="shared" si="124"/>
        <v>#</v>
      </c>
      <c r="CI78" s="7"/>
      <c r="CJ78" s="7"/>
      <c r="CK78" s="409" t="str">
        <f t="shared" si="135"/>
        <v> </v>
      </c>
      <c r="CL78" s="409" t="str">
        <f t="shared" si="136"/>
        <v> </v>
      </c>
      <c r="CM78" s="409" t="str">
        <f t="shared" si="137"/>
        <v> </v>
      </c>
      <c r="CN78" s="409" t="str">
        <f t="shared" si="138"/>
        <v> </v>
      </c>
      <c r="CO78" s="409" t="str">
        <f t="shared" si="139"/>
        <v> </v>
      </c>
      <c r="CP78" s="409" t="str">
        <f t="shared" si="140"/>
        <v> </v>
      </c>
      <c r="CQ78" s="409" t="str">
        <f t="shared" si="141"/>
        <v> </v>
      </c>
      <c r="CR78" s="409" t="str">
        <f t="shared" si="142"/>
        <v> </v>
      </c>
      <c r="CS78" s="409"/>
      <c r="CT78" s="409">
        <f t="shared" si="125"/>
        <v>0</v>
      </c>
      <c r="CU78" s="409">
        <f t="shared" si="126"/>
        <v>71</v>
      </c>
      <c r="CV78" s="372" t="str">
        <f t="shared" si="126"/>
        <v>23IT072</v>
      </c>
      <c r="CW78" s="432" t="str">
        <f t="shared" si="126"/>
        <v>JOSHUA RANISH T</v>
      </c>
      <c r="CX78" s="433" t="str">
        <f t="shared" si="76"/>
        <v>        </v>
      </c>
      <c r="CY78" s="409">
        <f t="shared" si="127"/>
        <v>0</v>
      </c>
      <c r="CZ78" s="7"/>
      <c r="DA78" s="409">
        <f t="shared" si="128"/>
        <v>0</v>
      </c>
      <c r="DB78" s="409" t="str">
        <f t="shared" si="129"/>
        <v>#</v>
      </c>
      <c r="DC78" s="7"/>
      <c r="DD78" s="7"/>
      <c r="DE78" s="7"/>
    </row>
    <row r="79" ht="24.75" customHeight="1" spans="1:109">
      <c r="A79" s="413">
        <v>72</v>
      </c>
      <c r="B79" s="566" t="s">
        <v>743</v>
      </c>
      <c r="C79" s="572" t="s">
        <v>744</v>
      </c>
      <c r="D79" s="442" t="s">
        <v>41</v>
      </c>
      <c r="E79" s="440" t="s">
        <v>54</v>
      </c>
      <c r="F79" s="443">
        <v>117.5</v>
      </c>
      <c r="G79" s="568" t="s">
        <v>58</v>
      </c>
      <c r="H79" s="569" t="s">
        <v>59</v>
      </c>
      <c r="I79" s="569" t="s">
        <v>59</v>
      </c>
      <c r="J79" s="569" t="s">
        <v>61</v>
      </c>
      <c r="K79" s="569" t="s">
        <v>61</v>
      </c>
      <c r="L79" s="569" t="s">
        <v>58</v>
      </c>
      <c r="M79" s="569" t="s">
        <v>59</v>
      </c>
      <c r="N79" s="570" t="s">
        <v>59</v>
      </c>
      <c r="O79" s="421">
        <f t="shared" si="130"/>
        <v>0</v>
      </c>
      <c r="P79" s="422"/>
      <c r="Q79" s="423">
        <f t="shared" si="77"/>
        <v>23</v>
      </c>
      <c r="R79" s="565">
        <f t="shared" si="78"/>
        <v>7.56521739130435</v>
      </c>
      <c r="S79" s="425"/>
      <c r="T79" s="426"/>
      <c r="U79" s="427"/>
      <c r="V79" s="428" t="s">
        <v>62</v>
      </c>
      <c r="W79" s="429">
        <f t="shared" si="131"/>
        <v>10</v>
      </c>
      <c r="X79" s="429">
        <f t="shared" si="131"/>
        <v>7</v>
      </c>
      <c r="Y79" s="429">
        <f t="shared" si="131"/>
        <v>7</v>
      </c>
      <c r="Z79" s="429">
        <f t="shared" si="131"/>
        <v>8</v>
      </c>
      <c r="AA79" s="429">
        <f t="shared" si="131"/>
        <v>8</v>
      </c>
      <c r="AB79" s="429">
        <f t="shared" si="131"/>
        <v>10</v>
      </c>
      <c r="AC79" s="429">
        <f t="shared" si="131"/>
        <v>7</v>
      </c>
      <c r="AD79" s="429">
        <f t="shared" si="79"/>
        <v>7</v>
      </c>
      <c r="AE79" s="429"/>
      <c r="AF79" s="429"/>
      <c r="AG79" s="430">
        <f t="shared" si="132"/>
        <v>174</v>
      </c>
      <c r="AH79" s="430">
        <f t="shared" si="133"/>
        <v>23</v>
      </c>
      <c r="AI79" s="431">
        <f t="shared" si="80"/>
        <v>7.56521739130435</v>
      </c>
      <c r="AJ79" s="408" t="str">
        <f t="shared" si="134"/>
        <v>P</v>
      </c>
      <c r="AK79" s="408">
        <f t="shared" si="81"/>
        <v>0</v>
      </c>
      <c r="AL79" s="408">
        <f t="shared" si="82"/>
        <v>0</v>
      </c>
      <c r="AM79" s="408">
        <f t="shared" si="83"/>
        <v>0</v>
      </c>
      <c r="AN79" s="408">
        <f t="shared" si="84"/>
        <v>0</v>
      </c>
      <c r="AO79" s="408">
        <f t="shared" si="85"/>
        <v>1</v>
      </c>
      <c r="AP79" s="408">
        <f t="shared" si="86"/>
        <v>0</v>
      </c>
      <c r="AQ79" s="408">
        <f t="shared" si="87"/>
        <v>0</v>
      </c>
      <c r="AR79" s="6"/>
      <c r="AS79" s="408">
        <f t="shared" si="88"/>
        <v>0</v>
      </c>
      <c r="AT79" s="408">
        <f t="shared" si="89"/>
        <v>0</v>
      </c>
      <c r="AU79" s="408">
        <f t="shared" si="90"/>
        <v>0</v>
      </c>
      <c r="AV79" s="408">
        <f t="shared" si="91"/>
        <v>0</v>
      </c>
      <c r="AW79" s="408" t="str">
        <f t="shared" si="92"/>
        <v>P</v>
      </c>
      <c r="AX79" s="408">
        <f t="shared" si="93"/>
        <v>0</v>
      </c>
      <c r="AY79" s="408">
        <f t="shared" si="94"/>
        <v>0</v>
      </c>
      <c r="AZ79" s="409" t="str">
        <f t="shared" si="95"/>
        <v>HM</v>
      </c>
      <c r="BA79" s="409" t="str">
        <f t="shared" si="96"/>
        <v>HMT</v>
      </c>
      <c r="BB79" s="409" t="str">
        <f t="shared" si="97"/>
        <v>P</v>
      </c>
      <c r="BC79" s="409" t="str">
        <f t="shared" si="98"/>
        <v>#</v>
      </c>
      <c r="BD79" s="409" t="str">
        <f t="shared" si="99"/>
        <v>#</v>
      </c>
      <c r="BE79" s="409" t="str">
        <f t="shared" si="100"/>
        <v>#</v>
      </c>
      <c r="BF79" s="409"/>
      <c r="BG79" s="409">
        <f t="shared" si="101"/>
        <v>0</v>
      </c>
      <c r="BH79" s="409" t="str">
        <f t="shared" si="102"/>
        <v>#</v>
      </c>
      <c r="BI79" s="409" t="str">
        <f t="shared" si="103"/>
        <v>#</v>
      </c>
      <c r="BJ79" s="409" t="str">
        <f t="shared" si="104"/>
        <v>#</v>
      </c>
      <c r="BK79" s="409">
        <f t="shared" si="105"/>
        <v>0</v>
      </c>
      <c r="BL79" s="409" t="str">
        <f t="shared" si="106"/>
        <v>#</v>
      </c>
      <c r="BM79" s="7"/>
      <c r="BN79" s="7"/>
      <c r="BO79" s="7"/>
      <c r="BP79" s="409" t="str">
        <f t="shared" si="107"/>
        <v>P</v>
      </c>
      <c r="BQ79" s="409" t="str">
        <f t="shared" si="108"/>
        <v>#</v>
      </c>
      <c r="BR79" s="409" t="str">
        <f t="shared" si="109"/>
        <v>#</v>
      </c>
      <c r="BS79" s="409" t="str">
        <f t="shared" si="110"/>
        <v>#</v>
      </c>
      <c r="BT79" s="409" t="str">
        <f t="shared" si="111"/>
        <v>#</v>
      </c>
      <c r="BU79" s="409" t="str">
        <f t="shared" si="112"/>
        <v>#</v>
      </c>
      <c r="BV79" s="409" t="str">
        <f t="shared" si="113"/>
        <v>#</v>
      </c>
      <c r="BW79" s="409" t="str">
        <f t="shared" si="114"/>
        <v>#</v>
      </c>
      <c r="BX79" s="409"/>
      <c r="BY79" s="409">
        <f t="shared" si="115"/>
        <v>0</v>
      </c>
      <c r="BZ79" s="409" t="str">
        <f t="shared" si="116"/>
        <v>#</v>
      </c>
      <c r="CA79" s="409" t="str">
        <f t="shared" si="117"/>
        <v>#</v>
      </c>
      <c r="CB79" s="409" t="str">
        <f t="shared" si="118"/>
        <v>#</v>
      </c>
      <c r="CC79" s="409" t="str">
        <f t="shared" si="119"/>
        <v>#</v>
      </c>
      <c r="CD79" s="409" t="str">
        <f t="shared" si="120"/>
        <v>#</v>
      </c>
      <c r="CE79" s="409" t="str">
        <f t="shared" si="121"/>
        <v>#</v>
      </c>
      <c r="CF79" s="409" t="str">
        <f t="shared" si="122"/>
        <v>#</v>
      </c>
      <c r="CG79" s="409">
        <f t="shared" si="123"/>
        <v>0</v>
      </c>
      <c r="CH79" s="409" t="str">
        <f t="shared" si="124"/>
        <v>#</v>
      </c>
      <c r="CI79" s="7"/>
      <c r="CJ79" s="7"/>
      <c r="CK79" s="409" t="str">
        <f t="shared" si="135"/>
        <v> </v>
      </c>
      <c r="CL79" s="409" t="str">
        <f t="shared" si="136"/>
        <v> </v>
      </c>
      <c r="CM79" s="409" t="str">
        <f t="shared" si="137"/>
        <v> </v>
      </c>
      <c r="CN79" s="409" t="str">
        <f t="shared" si="138"/>
        <v> </v>
      </c>
      <c r="CO79" s="409" t="str">
        <f t="shared" si="139"/>
        <v> </v>
      </c>
      <c r="CP79" s="409" t="str">
        <f t="shared" si="140"/>
        <v> </v>
      </c>
      <c r="CQ79" s="409" t="str">
        <f t="shared" si="141"/>
        <v> </v>
      </c>
      <c r="CR79" s="409" t="str">
        <f t="shared" si="142"/>
        <v> </v>
      </c>
      <c r="CS79" s="409"/>
      <c r="CT79" s="409">
        <f t="shared" si="125"/>
        <v>0</v>
      </c>
      <c r="CU79" s="409">
        <f t="shared" si="126"/>
        <v>72</v>
      </c>
      <c r="CV79" s="372" t="str">
        <f t="shared" si="126"/>
        <v>23IT073</v>
      </c>
      <c r="CW79" s="432" t="str">
        <f t="shared" si="126"/>
        <v>K S DINESH</v>
      </c>
      <c r="CX79" s="433" t="str">
        <f t="shared" si="76"/>
        <v>        </v>
      </c>
      <c r="CY79" s="409">
        <f t="shared" si="127"/>
        <v>0</v>
      </c>
      <c r="CZ79" s="7"/>
      <c r="DA79" s="409">
        <f t="shared" si="128"/>
        <v>0</v>
      </c>
      <c r="DB79" s="409" t="str">
        <f t="shared" si="129"/>
        <v>#</v>
      </c>
      <c r="DC79" s="7"/>
      <c r="DD79" s="7"/>
      <c r="DE79" s="7"/>
    </row>
    <row r="80" ht="24.75" customHeight="1" spans="1:109">
      <c r="A80" s="413">
        <v>73</v>
      </c>
      <c r="B80" s="566" t="s">
        <v>745</v>
      </c>
      <c r="C80" s="572" t="s">
        <v>746</v>
      </c>
      <c r="D80" s="442" t="s">
        <v>41</v>
      </c>
      <c r="E80" s="438" t="s">
        <v>55</v>
      </c>
      <c r="F80" s="443">
        <v>167.5</v>
      </c>
      <c r="G80" s="568" t="s">
        <v>58</v>
      </c>
      <c r="H80" s="569" t="s">
        <v>61</v>
      </c>
      <c r="I80" s="569" t="s">
        <v>61</v>
      </c>
      <c r="J80" s="569" t="s">
        <v>61</v>
      </c>
      <c r="K80" s="569" t="s">
        <v>60</v>
      </c>
      <c r="L80" s="569" t="s">
        <v>58</v>
      </c>
      <c r="M80" s="569" t="s">
        <v>61</v>
      </c>
      <c r="N80" s="570" t="s">
        <v>61</v>
      </c>
      <c r="O80" s="421">
        <f t="shared" si="130"/>
        <v>0</v>
      </c>
      <c r="P80" s="422"/>
      <c r="Q80" s="423">
        <f t="shared" si="77"/>
        <v>23</v>
      </c>
      <c r="R80" s="565">
        <f t="shared" si="78"/>
        <v>8.30434782608696</v>
      </c>
      <c r="S80" s="425"/>
      <c r="T80" s="426"/>
      <c r="U80" s="427"/>
      <c r="V80" s="428" t="s">
        <v>62</v>
      </c>
      <c r="W80" s="429">
        <f t="shared" si="131"/>
        <v>10</v>
      </c>
      <c r="X80" s="429">
        <f t="shared" si="131"/>
        <v>8</v>
      </c>
      <c r="Y80" s="429">
        <f t="shared" si="131"/>
        <v>8</v>
      </c>
      <c r="Z80" s="429">
        <f t="shared" si="131"/>
        <v>8</v>
      </c>
      <c r="AA80" s="429">
        <f t="shared" si="131"/>
        <v>9</v>
      </c>
      <c r="AB80" s="429">
        <f t="shared" si="131"/>
        <v>10</v>
      </c>
      <c r="AC80" s="429">
        <f t="shared" si="131"/>
        <v>8</v>
      </c>
      <c r="AD80" s="429">
        <f t="shared" si="79"/>
        <v>8</v>
      </c>
      <c r="AE80" s="429"/>
      <c r="AF80" s="429"/>
      <c r="AG80" s="430">
        <f t="shared" si="132"/>
        <v>191</v>
      </c>
      <c r="AH80" s="430">
        <f t="shared" si="133"/>
        <v>23</v>
      </c>
      <c r="AI80" s="431">
        <f t="shared" si="80"/>
        <v>8.30434782608696</v>
      </c>
      <c r="AJ80" s="408" t="str">
        <f t="shared" si="134"/>
        <v>P</v>
      </c>
      <c r="AK80" s="408">
        <f t="shared" si="81"/>
        <v>0</v>
      </c>
      <c r="AL80" s="408">
        <f t="shared" si="82"/>
        <v>1</v>
      </c>
      <c r="AM80" s="408">
        <f t="shared" si="83"/>
        <v>0</v>
      </c>
      <c r="AN80" s="408">
        <f t="shared" si="84"/>
        <v>0</v>
      </c>
      <c r="AO80" s="408">
        <f t="shared" si="85"/>
        <v>0</v>
      </c>
      <c r="AP80" s="408">
        <f t="shared" si="86"/>
        <v>0</v>
      </c>
      <c r="AQ80" s="408">
        <f t="shared" si="87"/>
        <v>0</v>
      </c>
      <c r="AR80" s="6"/>
      <c r="AS80" s="408">
        <f t="shared" si="88"/>
        <v>0</v>
      </c>
      <c r="AT80" s="408" t="str">
        <f t="shared" si="89"/>
        <v>P</v>
      </c>
      <c r="AU80" s="408">
        <f t="shared" si="90"/>
        <v>0</v>
      </c>
      <c r="AV80" s="408">
        <f t="shared" si="91"/>
        <v>0</v>
      </c>
      <c r="AW80" s="408">
        <f t="shared" si="92"/>
        <v>0</v>
      </c>
      <c r="AX80" s="408">
        <f t="shared" si="93"/>
        <v>0</v>
      </c>
      <c r="AY80" s="408">
        <f t="shared" si="94"/>
        <v>0</v>
      </c>
      <c r="AZ80" s="409" t="str">
        <f t="shared" si="95"/>
        <v>DM</v>
      </c>
      <c r="BA80" s="409" t="str">
        <f t="shared" si="96"/>
        <v>DMT</v>
      </c>
      <c r="BB80" s="409" t="str">
        <f t="shared" si="97"/>
        <v>#</v>
      </c>
      <c r="BC80" s="409" t="str">
        <f t="shared" si="98"/>
        <v>#</v>
      </c>
      <c r="BD80" s="409" t="str">
        <f t="shared" si="99"/>
        <v>P</v>
      </c>
      <c r="BE80" s="409" t="str">
        <f t="shared" si="100"/>
        <v>#</v>
      </c>
      <c r="BF80" s="409"/>
      <c r="BG80" s="409" t="str">
        <f t="shared" si="101"/>
        <v>#</v>
      </c>
      <c r="BH80" s="409" t="str">
        <f t="shared" si="102"/>
        <v>#</v>
      </c>
      <c r="BI80" s="409">
        <f t="shared" si="103"/>
        <v>0</v>
      </c>
      <c r="BJ80" s="409" t="str">
        <f t="shared" si="104"/>
        <v>#</v>
      </c>
      <c r="BK80" s="409">
        <f t="shared" si="105"/>
        <v>0</v>
      </c>
      <c r="BL80" s="409" t="str">
        <f t="shared" si="106"/>
        <v>#</v>
      </c>
      <c r="BM80" s="7"/>
      <c r="BN80" s="7"/>
      <c r="BO80" s="7"/>
      <c r="BP80" s="409" t="str">
        <f t="shared" si="107"/>
        <v>#</v>
      </c>
      <c r="BQ80" s="409" t="str">
        <f t="shared" si="108"/>
        <v>#</v>
      </c>
      <c r="BR80" s="409" t="str">
        <f t="shared" si="109"/>
        <v>P</v>
      </c>
      <c r="BS80" s="409" t="str">
        <f t="shared" si="110"/>
        <v>#</v>
      </c>
      <c r="BT80" s="409" t="str">
        <f t="shared" si="111"/>
        <v>#</v>
      </c>
      <c r="BU80" s="409" t="str">
        <f t="shared" si="112"/>
        <v>#</v>
      </c>
      <c r="BV80" s="409" t="str">
        <f t="shared" si="113"/>
        <v>#</v>
      </c>
      <c r="BW80" s="409" t="str">
        <f t="shared" si="114"/>
        <v>#</v>
      </c>
      <c r="BX80" s="409"/>
      <c r="BY80" s="409" t="str">
        <f t="shared" si="115"/>
        <v>#</v>
      </c>
      <c r="BZ80" s="409" t="str">
        <f t="shared" si="116"/>
        <v>#</v>
      </c>
      <c r="CA80" s="409">
        <f t="shared" si="117"/>
        <v>0</v>
      </c>
      <c r="CB80" s="409" t="str">
        <f t="shared" si="118"/>
        <v>#</v>
      </c>
      <c r="CC80" s="409" t="str">
        <f t="shared" si="119"/>
        <v>#</v>
      </c>
      <c r="CD80" s="409" t="str">
        <f t="shared" si="120"/>
        <v>#</v>
      </c>
      <c r="CE80" s="409" t="str">
        <f t="shared" si="121"/>
        <v>#</v>
      </c>
      <c r="CF80" s="409" t="str">
        <f t="shared" si="122"/>
        <v>#</v>
      </c>
      <c r="CG80" s="409">
        <f t="shared" si="123"/>
        <v>0</v>
      </c>
      <c r="CH80" s="409" t="str">
        <f t="shared" si="124"/>
        <v>#</v>
      </c>
      <c r="CI80" s="7"/>
      <c r="CJ80" s="7"/>
      <c r="CK80" s="409" t="str">
        <f t="shared" si="135"/>
        <v> </v>
      </c>
      <c r="CL80" s="409" t="str">
        <f t="shared" si="136"/>
        <v> </v>
      </c>
      <c r="CM80" s="409" t="str">
        <f t="shared" si="137"/>
        <v> </v>
      </c>
      <c r="CN80" s="409" t="str">
        <f t="shared" si="138"/>
        <v> </v>
      </c>
      <c r="CO80" s="409" t="str">
        <f t="shared" si="139"/>
        <v> </v>
      </c>
      <c r="CP80" s="409" t="str">
        <f t="shared" si="140"/>
        <v> </v>
      </c>
      <c r="CQ80" s="409" t="str">
        <f t="shared" si="141"/>
        <v> </v>
      </c>
      <c r="CR80" s="409" t="str">
        <f t="shared" si="142"/>
        <v> </v>
      </c>
      <c r="CS80" s="409"/>
      <c r="CT80" s="409">
        <f t="shared" si="125"/>
        <v>0</v>
      </c>
      <c r="CU80" s="409">
        <f t="shared" si="126"/>
        <v>73</v>
      </c>
      <c r="CV80" s="372" t="str">
        <f t="shared" si="126"/>
        <v>23IT074</v>
      </c>
      <c r="CW80" s="432" t="str">
        <f t="shared" si="126"/>
        <v>KAARTHIC INBASAKARAN RAMESHCHANDRU</v>
      </c>
      <c r="CX80" s="433" t="str">
        <f t="shared" si="76"/>
        <v>        </v>
      </c>
      <c r="CY80" s="409">
        <f t="shared" si="127"/>
        <v>0</v>
      </c>
      <c r="CZ80" s="7"/>
      <c r="DA80" s="409" t="str">
        <f t="shared" si="128"/>
        <v>#</v>
      </c>
      <c r="DB80" s="409">
        <f t="shared" si="129"/>
        <v>0</v>
      </c>
      <c r="DC80" s="7"/>
      <c r="DD80" s="7"/>
      <c r="DE80" s="7"/>
    </row>
    <row r="81" ht="24.75" customHeight="1" spans="1:109">
      <c r="A81" s="413">
        <v>74</v>
      </c>
      <c r="B81" s="566" t="s">
        <v>747</v>
      </c>
      <c r="C81" s="572" t="s">
        <v>748</v>
      </c>
      <c r="D81" s="442" t="s">
        <v>42</v>
      </c>
      <c r="E81" s="440" t="s">
        <v>54</v>
      </c>
      <c r="F81" s="443">
        <v>165</v>
      </c>
      <c r="G81" s="568" t="s">
        <v>58</v>
      </c>
      <c r="H81" s="569" t="s">
        <v>59</v>
      </c>
      <c r="I81" s="569" t="s">
        <v>61</v>
      </c>
      <c r="J81" s="569" t="s">
        <v>61</v>
      </c>
      <c r="K81" s="569" t="s">
        <v>61</v>
      </c>
      <c r="L81" s="569" t="s">
        <v>58</v>
      </c>
      <c r="M81" s="569" t="s">
        <v>59</v>
      </c>
      <c r="N81" s="570" t="s">
        <v>69</v>
      </c>
      <c r="O81" s="421">
        <f t="shared" si="130"/>
        <v>0</v>
      </c>
      <c r="P81" s="422"/>
      <c r="Q81" s="423">
        <f t="shared" si="77"/>
        <v>23</v>
      </c>
      <c r="R81" s="565">
        <f t="shared" si="78"/>
        <v>7.60869565217391</v>
      </c>
      <c r="S81" s="425"/>
      <c r="T81" s="426"/>
      <c r="U81" s="427"/>
      <c r="V81" s="428" t="s">
        <v>62</v>
      </c>
      <c r="W81" s="429">
        <f t="shared" si="131"/>
        <v>10</v>
      </c>
      <c r="X81" s="429">
        <f t="shared" si="131"/>
        <v>7</v>
      </c>
      <c r="Y81" s="429">
        <f t="shared" si="131"/>
        <v>8</v>
      </c>
      <c r="Z81" s="429">
        <f t="shared" si="131"/>
        <v>8</v>
      </c>
      <c r="AA81" s="429">
        <f t="shared" si="131"/>
        <v>8</v>
      </c>
      <c r="AB81" s="429">
        <f t="shared" si="131"/>
        <v>10</v>
      </c>
      <c r="AC81" s="429">
        <f t="shared" si="131"/>
        <v>7</v>
      </c>
      <c r="AD81" s="429">
        <f t="shared" si="79"/>
        <v>6</v>
      </c>
      <c r="AE81" s="429"/>
      <c r="AF81" s="429"/>
      <c r="AG81" s="430">
        <f t="shared" si="132"/>
        <v>175</v>
      </c>
      <c r="AH81" s="430">
        <f t="shared" si="133"/>
        <v>23</v>
      </c>
      <c r="AI81" s="431">
        <f t="shared" si="80"/>
        <v>7.60869565217391</v>
      </c>
      <c r="AJ81" s="408" t="str">
        <f t="shared" si="134"/>
        <v>P</v>
      </c>
      <c r="AK81" s="408">
        <f t="shared" si="81"/>
        <v>0</v>
      </c>
      <c r="AL81" s="408">
        <f t="shared" si="82"/>
        <v>1</v>
      </c>
      <c r="AM81" s="408">
        <f t="shared" si="83"/>
        <v>0</v>
      </c>
      <c r="AN81" s="408">
        <f t="shared" si="84"/>
        <v>0</v>
      </c>
      <c r="AO81" s="408">
        <f t="shared" si="85"/>
        <v>0</v>
      </c>
      <c r="AP81" s="408">
        <f t="shared" si="86"/>
        <v>0</v>
      </c>
      <c r="AQ81" s="408">
        <f t="shared" si="87"/>
        <v>0</v>
      </c>
      <c r="AR81" s="6"/>
      <c r="AS81" s="408">
        <f t="shared" si="88"/>
        <v>0</v>
      </c>
      <c r="AT81" s="408" t="str">
        <f t="shared" si="89"/>
        <v>P</v>
      </c>
      <c r="AU81" s="408">
        <f t="shared" si="90"/>
        <v>0</v>
      </c>
      <c r="AV81" s="408">
        <f t="shared" si="91"/>
        <v>0</v>
      </c>
      <c r="AW81" s="408">
        <f t="shared" si="92"/>
        <v>0</v>
      </c>
      <c r="AX81" s="408">
        <f t="shared" si="93"/>
        <v>0</v>
      </c>
      <c r="AY81" s="408">
        <f t="shared" si="94"/>
        <v>0</v>
      </c>
      <c r="AZ81" s="409" t="str">
        <f t="shared" si="95"/>
        <v>HF</v>
      </c>
      <c r="BA81" s="409" t="str">
        <f t="shared" si="96"/>
        <v>HFT</v>
      </c>
      <c r="BB81" s="409" t="str">
        <f t="shared" si="97"/>
        <v>#</v>
      </c>
      <c r="BC81" s="409" t="str">
        <f t="shared" si="98"/>
        <v>P</v>
      </c>
      <c r="BD81" s="409" t="str">
        <f t="shared" si="99"/>
        <v>#</v>
      </c>
      <c r="BE81" s="409" t="str">
        <f t="shared" si="100"/>
        <v>#</v>
      </c>
      <c r="BF81" s="409"/>
      <c r="BG81" s="409" t="str">
        <f t="shared" si="101"/>
        <v>#</v>
      </c>
      <c r="BH81" s="409">
        <f t="shared" si="102"/>
        <v>0</v>
      </c>
      <c r="BI81" s="409" t="str">
        <f t="shared" si="103"/>
        <v>#</v>
      </c>
      <c r="BJ81" s="409" t="str">
        <f t="shared" si="104"/>
        <v>#</v>
      </c>
      <c r="BK81" s="409" t="str">
        <f t="shared" si="105"/>
        <v>#</v>
      </c>
      <c r="BL81" s="409">
        <f t="shared" si="106"/>
        <v>0</v>
      </c>
      <c r="BM81" s="7"/>
      <c r="BN81" s="7"/>
      <c r="BO81" s="7"/>
      <c r="BP81" s="409" t="str">
        <f t="shared" si="107"/>
        <v>#</v>
      </c>
      <c r="BQ81" s="409" t="str">
        <f t="shared" si="108"/>
        <v>P</v>
      </c>
      <c r="BR81" s="409" t="str">
        <f t="shared" si="109"/>
        <v>#</v>
      </c>
      <c r="BS81" s="409" t="str">
        <f t="shared" si="110"/>
        <v>#</v>
      </c>
      <c r="BT81" s="409" t="str">
        <f t="shared" si="111"/>
        <v>#</v>
      </c>
      <c r="BU81" s="409" t="str">
        <f t="shared" si="112"/>
        <v>#</v>
      </c>
      <c r="BV81" s="409" t="str">
        <f t="shared" si="113"/>
        <v>#</v>
      </c>
      <c r="BW81" s="409" t="str">
        <f t="shared" si="114"/>
        <v>#</v>
      </c>
      <c r="BX81" s="409"/>
      <c r="BY81" s="409" t="str">
        <f t="shared" si="115"/>
        <v>#</v>
      </c>
      <c r="BZ81" s="409">
        <f t="shared" si="116"/>
        <v>0</v>
      </c>
      <c r="CA81" s="409" t="str">
        <f t="shared" si="117"/>
        <v>#</v>
      </c>
      <c r="CB81" s="409" t="str">
        <f t="shared" si="118"/>
        <v>#</v>
      </c>
      <c r="CC81" s="409" t="str">
        <f t="shared" si="119"/>
        <v>#</v>
      </c>
      <c r="CD81" s="409" t="str">
        <f t="shared" si="120"/>
        <v>#</v>
      </c>
      <c r="CE81" s="409" t="str">
        <f t="shared" si="121"/>
        <v>#</v>
      </c>
      <c r="CF81" s="409" t="str">
        <f t="shared" si="122"/>
        <v>#</v>
      </c>
      <c r="CG81" s="409" t="str">
        <f t="shared" si="123"/>
        <v>#</v>
      </c>
      <c r="CH81" s="409">
        <f t="shared" si="124"/>
        <v>0</v>
      </c>
      <c r="CI81" s="7"/>
      <c r="CJ81" s="7"/>
      <c r="CK81" s="409" t="str">
        <f t="shared" si="135"/>
        <v> </v>
      </c>
      <c r="CL81" s="409" t="str">
        <f t="shared" si="136"/>
        <v> </v>
      </c>
      <c r="CM81" s="409" t="str">
        <f t="shared" si="137"/>
        <v> </v>
      </c>
      <c r="CN81" s="409" t="str">
        <f t="shared" si="138"/>
        <v> </v>
      </c>
      <c r="CO81" s="409" t="str">
        <f t="shared" si="139"/>
        <v> </v>
      </c>
      <c r="CP81" s="409" t="str">
        <f t="shared" si="140"/>
        <v> </v>
      </c>
      <c r="CQ81" s="409" t="str">
        <f t="shared" si="141"/>
        <v> </v>
      </c>
      <c r="CR81" s="409" t="str">
        <f t="shared" si="142"/>
        <v> </v>
      </c>
      <c r="CS81" s="409"/>
      <c r="CT81" s="409">
        <f t="shared" si="125"/>
        <v>0</v>
      </c>
      <c r="CU81" s="409">
        <f t="shared" si="126"/>
        <v>74</v>
      </c>
      <c r="CV81" s="372" t="str">
        <f t="shared" si="126"/>
        <v>23IT075</v>
      </c>
      <c r="CW81" s="432" t="str">
        <f t="shared" si="126"/>
        <v>KAARUNYA M</v>
      </c>
      <c r="CX81" s="433" t="str">
        <f t="shared" si="76"/>
        <v>        </v>
      </c>
      <c r="CY81" s="409">
        <f t="shared" si="127"/>
        <v>0</v>
      </c>
      <c r="CZ81" s="7"/>
      <c r="DA81" s="409">
        <f t="shared" si="128"/>
        <v>0</v>
      </c>
      <c r="DB81" s="409" t="str">
        <f t="shared" si="129"/>
        <v>#</v>
      </c>
      <c r="DC81" s="7"/>
      <c r="DD81" s="7"/>
      <c r="DE81" s="7"/>
    </row>
    <row r="82" ht="24.75" customHeight="1" spans="1:109">
      <c r="A82" s="413">
        <v>75</v>
      </c>
      <c r="B82" s="566" t="s">
        <v>749</v>
      </c>
      <c r="C82" s="572" t="s">
        <v>750</v>
      </c>
      <c r="D82" s="442" t="s">
        <v>41</v>
      </c>
      <c r="E82" s="438" t="s">
        <v>55</v>
      </c>
      <c r="F82" s="443">
        <v>163</v>
      </c>
      <c r="G82" s="568" t="s">
        <v>58</v>
      </c>
      <c r="H82" s="569" t="s">
        <v>61</v>
      </c>
      <c r="I82" s="569" t="s">
        <v>61</v>
      </c>
      <c r="J82" s="569" t="s">
        <v>61</v>
      </c>
      <c r="K82" s="569" t="s">
        <v>60</v>
      </c>
      <c r="L82" s="569" t="s">
        <v>58</v>
      </c>
      <c r="M82" s="569" t="s">
        <v>61</v>
      </c>
      <c r="N82" s="570" t="s">
        <v>61</v>
      </c>
      <c r="O82" s="421">
        <f t="shared" si="130"/>
        <v>0</v>
      </c>
      <c r="P82" s="422"/>
      <c r="Q82" s="423">
        <f t="shared" si="77"/>
        <v>23</v>
      </c>
      <c r="R82" s="565">
        <f t="shared" si="78"/>
        <v>8.30434782608696</v>
      </c>
      <c r="S82" s="425"/>
      <c r="T82" s="426"/>
      <c r="U82" s="427"/>
      <c r="V82" s="428" t="s">
        <v>62</v>
      </c>
      <c r="W82" s="429">
        <f t="shared" si="131"/>
        <v>10</v>
      </c>
      <c r="X82" s="429">
        <f t="shared" si="131"/>
        <v>8</v>
      </c>
      <c r="Y82" s="429">
        <f t="shared" si="131"/>
        <v>8</v>
      </c>
      <c r="Z82" s="429">
        <f t="shared" si="131"/>
        <v>8</v>
      </c>
      <c r="AA82" s="429">
        <f t="shared" si="131"/>
        <v>9</v>
      </c>
      <c r="AB82" s="429">
        <f t="shared" si="131"/>
        <v>10</v>
      </c>
      <c r="AC82" s="429">
        <f t="shared" si="131"/>
        <v>8</v>
      </c>
      <c r="AD82" s="429">
        <f t="shared" si="79"/>
        <v>8</v>
      </c>
      <c r="AE82" s="429"/>
      <c r="AF82" s="429"/>
      <c r="AG82" s="430">
        <f t="shared" si="132"/>
        <v>191</v>
      </c>
      <c r="AH82" s="430">
        <f t="shared" si="133"/>
        <v>23</v>
      </c>
      <c r="AI82" s="431">
        <f t="shared" si="80"/>
        <v>8.30434782608696</v>
      </c>
      <c r="AJ82" s="408" t="str">
        <f t="shared" si="134"/>
        <v>P</v>
      </c>
      <c r="AK82" s="408">
        <f t="shared" si="81"/>
        <v>0</v>
      </c>
      <c r="AL82" s="408">
        <f t="shared" si="82"/>
        <v>1</v>
      </c>
      <c r="AM82" s="408">
        <f t="shared" si="83"/>
        <v>0</v>
      </c>
      <c r="AN82" s="408">
        <f t="shared" si="84"/>
        <v>0</v>
      </c>
      <c r="AO82" s="408">
        <f t="shared" si="85"/>
        <v>0</v>
      </c>
      <c r="AP82" s="408">
        <f t="shared" si="86"/>
        <v>0</v>
      </c>
      <c r="AQ82" s="408">
        <f t="shared" si="87"/>
        <v>0</v>
      </c>
      <c r="AR82" s="6"/>
      <c r="AS82" s="408">
        <f t="shared" si="88"/>
        <v>0</v>
      </c>
      <c r="AT82" s="408" t="str">
        <f t="shared" si="89"/>
        <v>P</v>
      </c>
      <c r="AU82" s="408">
        <f t="shared" si="90"/>
        <v>0</v>
      </c>
      <c r="AV82" s="408">
        <f t="shared" si="91"/>
        <v>0</v>
      </c>
      <c r="AW82" s="408">
        <f t="shared" si="92"/>
        <v>0</v>
      </c>
      <c r="AX82" s="408">
        <f t="shared" si="93"/>
        <v>0</v>
      </c>
      <c r="AY82" s="408">
        <f t="shared" si="94"/>
        <v>0</v>
      </c>
      <c r="AZ82" s="409" t="str">
        <f t="shared" si="95"/>
        <v>DM</v>
      </c>
      <c r="BA82" s="409" t="str">
        <f t="shared" si="96"/>
        <v>DMT</v>
      </c>
      <c r="BB82" s="409" t="str">
        <f t="shared" si="97"/>
        <v>#</v>
      </c>
      <c r="BC82" s="409" t="str">
        <f t="shared" si="98"/>
        <v>#</v>
      </c>
      <c r="BD82" s="409" t="str">
        <f t="shared" si="99"/>
        <v>P</v>
      </c>
      <c r="BE82" s="409" t="str">
        <f t="shared" si="100"/>
        <v>#</v>
      </c>
      <c r="BF82" s="409"/>
      <c r="BG82" s="409" t="str">
        <f t="shared" si="101"/>
        <v>#</v>
      </c>
      <c r="BH82" s="409" t="str">
        <f t="shared" si="102"/>
        <v>#</v>
      </c>
      <c r="BI82" s="409">
        <f t="shared" si="103"/>
        <v>0</v>
      </c>
      <c r="BJ82" s="409" t="str">
        <f t="shared" si="104"/>
        <v>#</v>
      </c>
      <c r="BK82" s="409">
        <f t="shared" si="105"/>
        <v>0</v>
      </c>
      <c r="BL82" s="409" t="str">
        <f t="shared" si="106"/>
        <v>#</v>
      </c>
      <c r="BM82" s="7"/>
      <c r="BN82" s="7"/>
      <c r="BO82" s="7"/>
      <c r="BP82" s="409" t="str">
        <f t="shared" si="107"/>
        <v>#</v>
      </c>
      <c r="BQ82" s="409" t="str">
        <f t="shared" si="108"/>
        <v>#</v>
      </c>
      <c r="BR82" s="409" t="str">
        <f t="shared" si="109"/>
        <v>P</v>
      </c>
      <c r="BS82" s="409" t="str">
        <f t="shared" si="110"/>
        <v>#</v>
      </c>
      <c r="BT82" s="409" t="str">
        <f t="shared" si="111"/>
        <v>#</v>
      </c>
      <c r="BU82" s="409" t="str">
        <f t="shared" si="112"/>
        <v>#</v>
      </c>
      <c r="BV82" s="409" t="str">
        <f t="shared" si="113"/>
        <v>#</v>
      </c>
      <c r="BW82" s="409" t="str">
        <f t="shared" si="114"/>
        <v>#</v>
      </c>
      <c r="BX82" s="409"/>
      <c r="BY82" s="409" t="str">
        <f t="shared" si="115"/>
        <v>#</v>
      </c>
      <c r="BZ82" s="409" t="str">
        <f t="shared" si="116"/>
        <v>#</v>
      </c>
      <c r="CA82" s="409">
        <f t="shared" si="117"/>
        <v>0</v>
      </c>
      <c r="CB82" s="409" t="str">
        <f t="shared" si="118"/>
        <v>#</v>
      </c>
      <c r="CC82" s="409" t="str">
        <f t="shared" si="119"/>
        <v>#</v>
      </c>
      <c r="CD82" s="409" t="str">
        <f t="shared" si="120"/>
        <v>#</v>
      </c>
      <c r="CE82" s="409" t="str">
        <f t="shared" si="121"/>
        <v>#</v>
      </c>
      <c r="CF82" s="409" t="str">
        <f t="shared" si="122"/>
        <v>#</v>
      </c>
      <c r="CG82" s="409">
        <f t="shared" si="123"/>
        <v>0</v>
      </c>
      <c r="CH82" s="409" t="str">
        <f t="shared" si="124"/>
        <v>#</v>
      </c>
      <c r="CI82" s="7"/>
      <c r="CJ82" s="7"/>
      <c r="CK82" s="409" t="str">
        <f t="shared" si="135"/>
        <v> </v>
      </c>
      <c r="CL82" s="409" t="str">
        <f t="shared" si="136"/>
        <v> </v>
      </c>
      <c r="CM82" s="409" t="str">
        <f t="shared" si="137"/>
        <v> </v>
      </c>
      <c r="CN82" s="409" t="str">
        <f t="shared" si="138"/>
        <v> </v>
      </c>
      <c r="CO82" s="409" t="str">
        <f t="shared" si="139"/>
        <v> </v>
      </c>
      <c r="CP82" s="409" t="str">
        <f t="shared" si="140"/>
        <v> </v>
      </c>
      <c r="CQ82" s="409" t="str">
        <f t="shared" si="141"/>
        <v> </v>
      </c>
      <c r="CR82" s="409" t="str">
        <f t="shared" si="142"/>
        <v> </v>
      </c>
      <c r="CS82" s="409"/>
      <c r="CT82" s="409">
        <f t="shared" si="125"/>
        <v>0</v>
      </c>
      <c r="CU82" s="409">
        <f t="shared" si="126"/>
        <v>75</v>
      </c>
      <c r="CV82" s="372" t="str">
        <f t="shared" si="126"/>
        <v>23IT076</v>
      </c>
      <c r="CW82" s="432" t="str">
        <f t="shared" si="126"/>
        <v>KAMALESH. S</v>
      </c>
      <c r="CX82" s="433" t="str">
        <f t="shared" si="76"/>
        <v>        </v>
      </c>
      <c r="CY82" s="409">
        <f t="shared" si="127"/>
        <v>0</v>
      </c>
      <c r="CZ82" s="7"/>
      <c r="DA82" s="409" t="str">
        <f t="shared" si="128"/>
        <v>#</v>
      </c>
      <c r="DB82" s="409">
        <f t="shared" si="129"/>
        <v>0</v>
      </c>
      <c r="DC82" s="7"/>
      <c r="DD82" s="7"/>
      <c r="DE82" s="7"/>
    </row>
    <row r="83" ht="24.75" customHeight="1" spans="1:109">
      <c r="A83" s="413">
        <v>76</v>
      </c>
      <c r="B83" s="566" t="s">
        <v>751</v>
      </c>
      <c r="C83" s="572" t="s">
        <v>752</v>
      </c>
      <c r="D83" s="442" t="s">
        <v>42</v>
      </c>
      <c r="E83" s="438" t="s">
        <v>55</v>
      </c>
      <c r="F83" s="443">
        <v>154.5</v>
      </c>
      <c r="G83" s="568" t="s">
        <v>58</v>
      </c>
      <c r="H83" s="569" t="s">
        <v>59</v>
      </c>
      <c r="I83" s="569" t="s">
        <v>60</v>
      </c>
      <c r="J83" s="569" t="s">
        <v>60</v>
      </c>
      <c r="K83" s="569" t="s">
        <v>60</v>
      </c>
      <c r="L83" s="569" t="s">
        <v>58</v>
      </c>
      <c r="M83" s="569" t="s">
        <v>61</v>
      </c>
      <c r="N83" s="570" t="s">
        <v>60</v>
      </c>
      <c r="O83" s="421">
        <f t="shared" si="130"/>
        <v>0</v>
      </c>
      <c r="P83" s="422"/>
      <c r="Q83" s="423">
        <f t="shared" si="77"/>
        <v>23</v>
      </c>
      <c r="R83" s="565">
        <f t="shared" si="78"/>
        <v>8.60869565217391</v>
      </c>
      <c r="S83" s="425"/>
      <c r="T83" s="426"/>
      <c r="U83" s="427"/>
      <c r="V83" s="428" t="s">
        <v>62</v>
      </c>
      <c r="W83" s="429">
        <f t="shared" si="131"/>
        <v>10</v>
      </c>
      <c r="X83" s="429">
        <f t="shared" si="131"/>
        <v>7</v>
      </c>
      <c r="Y83" s="429">
        <f t="shared" si="131"/>
        <v>9</v>
      </c>
      <c r="Z83" s="429">
        <f t="shared" si="131"/>
        <v>9</v>
      </c>
      <c r="AA83" s="429">
        <f t="shared" si="131"/>
        <v>9</v>
      </c>
      <c r="AB83" s="429">
        <f t="shared" si="131"/>
        <v>10</v>
      </c>
      <c r="AC83" s="429">
        <f t="shared" si="131"/>
        <v>8</v>
      </c>
      <c r="AD83" s="429">
        <f t="shared" si="79"/>
        <v>9</v>
      </c>
      <c r="AE83" s="429"/>
      <c r="AF83" s="429"/>
      <c r="AG83" s="430">
        <f t="shared" si="132"/>
        <v>198</v>
      </c>
      <c r="AH83" s="430">
        <f t="shared" si="133"/>
        <v>23</v>
      </c>
      <c r="AI83" s="431">
        <f t="shared" si="80"/>
        <v>8.60869565217391</v>
      </c>
      <c r="AJ83" s="408" t="str">
        <f t="shared" si="134"/>
        <v>P</v>
      </c>
      <c r="AK83" s="408">
        <f t="shared" si="81"/>
        <v>0</v>
      </c>
      <c r="AL83" s="408">
        <f t="shared" si="82"/>
        <v>0</v>
      </c>
      <c r="AM83" s="408">
        <f t="shared" si="83"/>
        <v>1</v>
      </c>
      <c r="AN83" s="408">
        <f t="shared" si="84"/>
        <v>0</v>
      </c>
      <c r="AO83" s="408">
        <f t="shared" si="85"/>
        <v>0</v>
      </c>
      <c r="AP83" s="408">
        <f t="shared" si="86"/>
        <v>0</v>
      </c>
      <c r="AQ83" s="408">
        <f t="shared" si="87"/>
        <v>0</v>
      </c>
      <c r="AR83" s="6"/>
      <c r="AS83" s="408">
        <f t="shared" si="88"/>
        <v>0</v>
      </c>
      <c r="AT83" s="408">
        <f t="shared" si="89"/>
        <v>0</v>
      </c>
      <c r="AU83" s="408" t="str">
        <f t="shared" si="90"/>
        <v>P</v>
      </c>
      <c r="AV83" s="408">
        <f t="shared" si="91"/>
        <v>0</v>
      </c>
      <c r="AW83" s="408">
        <f t="shared" si="92"/>
        <v>0</v>
      </c>
      <c r="AX83" s="408">
        <f t="shared" si="93"/>
        <v>0</v>
      </c>
      <c r="AY83" s="408">
        <f t="shared" si="94"/>
        <v>0</v>
      </c>
      <c r="AZ83" s="409" t="str">
        <f t="shared" si="95"/>
        <v>DF</v>
      </c>
      <c r="BA83" s="409" t="str">
        <f t="shared" si="96"/>
        <v>DFT</v>
      </c>
      <c r="BB83" s="409" t="str">
        <f t="shared" si="97"/>
        <v>#</v>
      </c>
      <c r="BC83" s="409" t="str">
        <f t="shared" si="98"/>
        <v>#</v>
      </c>
      <c r="BD83" s="409" t="str">
        <f t="shared" si="99"/>
        <v>#</v>
      </c>
      <c r="BE83" s="409" t="str">
        <f t="shared" si="100"/>
        <v>P</v>
      </c>
      <c r="BF83" s="409"/>
      <c r="BG83" s="409" t="str">
        <f t="shared" si="101"/>
        <v>#</v>
      </c>
      <c r="BH83" s="409" t="str">
        <f t="shared" si="102"/>
        <v>#</v>
      </c>
      <c r="BI83" s="409" t="str">
        <f t="shared" si="103"/>
        <v>#</v>
      </c>
      <c r="BJ83" s="409">
        <f t="shared" si="104"/>
        <v>0</v>
      </c>
      <c r="BK83" s="409" t="str">
        <f t="shared" si="105"/>
        <v>#</v>
      </c>
      <c r="BL83" s="409">
        <f t="shared" si="106"/>
        <v>0</v>
      </c>
      <c r="BM83" s="7"/>
      <c r="BN83" s="7"/>
      <c r="BO83" s="7"/>
      <c r="BP83" s="409" t="str">
        <f t="shared" si="107"/>
        <v>#</v>
      </c>
      <c r="BQ83" s="409" t="str">
        <f t="shared" si="108"/>
        <v>#</v>
      </c>
      <c r="BR83" s="409" t="str">
        <f t="shared" si="109"/>
        <v>#</v>
      </c>
      <c r="BS83" s="409" t="str">
        <f t="shared" si="110"/>
        <v>P</v>
      </c>
      <c r="BT83" s="409" t="str">
        <f t="shared" si="111"/>
        <v>#</v>
      </c>
      <c r="BU83" s="409" t="str">
        <f t="shared" si="112"/>
        <v>#</v>
      </c>
      <c r="BV83" s="409" t="str">
        <f t="shared" si="113"/>
        <v>#</v>
      </c>
      <c r="BW83" s="409" t="str">
        <f t="shared" si="114"/>
        <v>#</v>
      </c>
      <c r="BX83" s="409"/>
      <c r="BY83" s="409" t="str">
        <f t="shared" si="115"/>
        <v>#</v>
      </c>
      <c r="BZ83" s="409" t="str">
        <f t="shared" si="116"/>
        <v>#</v>
      </c>
      <c r="CA83" s="409" t="str">
        <f t="shared" si="117"/>
        <v>#</v>
      </c>
      <c r="CB83" s="409">
        <f t="shared" si="118"/>
        <v>0</v>
      </c>
      <c r="CC83" s="409" t="str">
        <f t="shared" si="119"/>
        <v>#</v>
      </c>
      <c r="CD83" s="409" t="str">
        <f t="shared" si="120"/>
        <v>#</v>
      </c>
      <c r="CE83" s="409" t="str">
        <f t="shared" si="121"/>
        <v>#</v>
      </c>
      <c r="CF83" s="409" t="str">
        <f t="shared" si="122"/>
        <v>#</v>
      </c>
      <c r="CG83" s="409" t="str">
        <f t="shared" si="123"/>
        <v>#</v>
      </c>
      <c r="CH83" s="409">
        <f t="shared" si="124"/>
        <v>0</v>
      </c>
      <c r="CI83" s="7"/>
      <c r="CJ83" s="7"/>
      <c r="CK83" s="409" t="str">
        <f t="shared" si="135"/>
        <v> </v>
      </c>
      <c r="CL83" s="409" t="str">
        <f t="shared" si="136"/>
        <v> </v>
      </c>
      <c r="CM83" s="409" t="str">
        <f t="shared" si="137"/>
        <v> </v>
      </c>
      <c r="CN83" s="409" t="str">
        <f t="shared" si="138"/>
        <v> </v>
      </c>
      <c r="CO83" s="409" t="str">
        <f t="shared" si="139"/>
        <v> </v>
      </c>
      <c r="CP83" s="409" t="str">
        <f t="shared" si="140"/>
        <v> </v>
      </c>
      <c r="CQ83" s="409" t="str">
        <f t="shared" si="141"/>
        <v> </v>
      </c>
      <c r="CR83" s="409" t="str">
        <f t="shared" si="142"/>
        <v> </v>
      </c>
      <c r="CS83" s="409"/>
      <c r="CT83" s="409">
        <f t="shared" si="125"/>
        <v>0</v>
      </c>
      <c r="CU83" s="409">
        <f t="shared" si="126"/>
        <v>76</v>
      </c>
      <c r="CV83" s="372" t="str">
        <f t="shared" si="126"/>
        <v>23IT077</v>
      </c>
      <c r="CW83" s="432" t="str">
        <f t="shared" si="126"/>
        <v>KAMALESWARI. L</v>
      </c>
      <c r="CX83" s="433" t="str">
        <f t="shared" si="76"/>
        <v>        </v>
      </c>
      <c r="CY83" s="409">
        <f t="shared" si="127"/>
        <v>0</v>
      </c>
      <c r="CZ83" s="7"/>
      <c r="DA83" s="409" t="str">
        <f t="shared" si="128"/>
        <v>#</v>
      </c>
      <c r="DB83" s="409">
        <f t="shared" si="129"/>
        <v>0</v>
      </c>
      <c r="DC83" s="7"/>
      <c r="DD83" s="7"/>
      <c r="DE83" s="7"/>
    </row>
    <row r="84" ht="24.75" customHeight="1" spans="1:109">
      <c r="A84" s="413">
        <v>77</v>
      </c>
      <c r="B84" s="566" t="s">
        <v>753</v>
      </c>
      <c r="C84" s="572" t="s">
        <v>754</v>
      </c>
      <c r="D84" s="442" t="s">
        <v>41</v>
      </c>
      <c r="E84" s="440" t="s">
        <v>54</v>
      </c>
      <c r="F84" s="443">
        <v>193.5</v>
      </c>
      <c r="G84" s="568" t="s">
        <v>58</v>
      </c>
      <c r="H84" s="569" t="s">
        <v>61</v>
      </c>
      <c r="I84" s="569" t="s">
        <v>61</v>
      </c>
      <c r="J84" s="569" t="s">
        <v>61</v>
      </c>
      <c r="K84" s="569" t="s">
        <v>60</v>
      </c>
      <c r="L84" s="569" t="s">
        <v>58</v>
      </c>
      <c r="M84" s="569" t="s">
        <v>61</v>
      </c>
      <c r="N84" s="570" t="s">
        <v>61</v>
      </c>
      <c r="O84" s="421">
        <f t="shared" si="130"/>
        <v>0</v>
      </c>
      <c r="P84" s="422"/>
      <c r="Q84" s="423">
        <f t="shared" si="77"/>
        <v>23</v>
      </c>
      <c r="R84" s="565">
        <f t="shared" si="78"/>
        <v>8.30434782608696</v>
      </c>
      <c r="S84" s="425"/>
      <c r="T84" s="426"/>
      <c r="U84" s="427"/>
      <c r="V84" s="428" t="s">
        <v>62</v>
      </c>
      <c r="W84" s="429">
        <f t="shared" si="131"/>
        <v>10</v>
      </c>
      <c r="X84" s="429">
        <f t="shared" si="131"/>
        <v>8</v>
      </c>
      <c r="Y84" s="429">
        <f t="shared" si="131"/>
        <v>8</v>
      </c>
      <c r="Z84" s="429">
        <f t="shared" si="131"/>
        <v>8</v>
      </c>
      <c r="AA84" s="429">
        <f t="shared" si="131"/>
        <v>9</v>
      </c>
      <c r="AB84" s="429">
        <f t="shared" si="131"/>
        <v>10</v>
      </c>
      <c r="AC84" s="429">
        <f t="shared" si="131"/>
        <v>8</v>
      </c>
      <c r="AD84" s="429">
        <f t="shared" si="79"/>
        <v>8</v>
      </c>
      <c r="AE84" s="429"/>
      <c r="AF84" s="429"/>
      <c r="AG84" s="430">
        <f t="shared" si="132"/>
        <v>191</v>
      </c>
      <c r="AH84" s="430">
        <f t="shared" si="133"/>
        <v>23</v>
      </c>
      <c r="AI84" s="431">
        <f t="shared" si="80"/>
        <v>8.30434782608696</v>
      </c>
      <c r="AJ84" s="408" t="str">
        <f t="shared" si="134"/>
        <v>P</v>
      </c>
      <c r="AK84" s="408">
        <f t="shared" si="81"/>
        <v>1</v>
      </c>
      <c r="AL84" s="408">
        <f t="shared" si="82"/>
        <v>0</v>
      </c>
      <c r="AM84" s="408">
        <f t="shared" si="83"/>
        <v>0</v>
      </c>
      <c r="AN84" s="408">
        <f t="shared" si="84"/>
        <v>0</v>
      </c>
      <c r="AO84" s="408">
        <f t="shared" si="85"/>
        <v>0</v>
      </c>
      <c r="AP84" s="408">
        <f t="shared" si="86"/>
        <v>0</v>
      </c>
      <c r="AQ84" s="408">
        <f t="shared" si="87"/>
        <v>0</v>
      </c>
      <c r="AR84" s="6"/>
      <c r="AS84" s="408" t="str">
        <f t="shared" si="88"/>
        <v>P</v>
      </c>
      <c r="AT84" s="408">
        <f t="shared" si="89"/>
        <v>0</v>
      </c>
      <c r="AU84" s="408">
        <f t="shared" si="90"/>
        <v>0</v>
      </c>
      <c r="AV84" s="408">
        <f t="shared" si="91"/>
        <v>0</v>
      </c>
      <c r="AW84" s="408">
        <f t="shared" si="92"/>
        <v>0</v>
      </c>
      <c r="AX84" s="408">
        <f t="shared" si="93"/>
        <v>0</v>
      </c>
      <c r="AY84" s="408">
        <f t="shared" si="94"/>
        <v>0</v>
      </c>
      <c r="AZ84" s="409" t="str">
        <f t="shared" si="95"/>
        <v>HM</v>
      </c>
      <c r="BA84" s="409" t="str">
        <f t="shared" si="96"/>
        <v>HMT</v>
      </c>
      <c r="BB84" s="409" t="str">
        <f t="shared" si="97"/>
        <v>P</v>
      </c>
      <c r="BC84" s="409" t="str">
        <f t="shared" si="98"/>
        <v>#</v>
      </c>
      <c r="BD84" s="409" t="str">
        <f t="shared" si="99"/>
        <v>#</v>
      </c>
      <c r="BE84" s="409" t="str">
        <f t="shared" si="100"/>
        <v>#</v>
      </c>
      <c r="BF84" s="409"/>
      <c r="BG84" s="409">
        <f t="shared" si="101"/>
        <v>0</v>
      </c>
      <c r="BH84" s="409" t="str">
        <f t="shared" si="102"/>
        <v>#</v>
      </c>
      <c r="BI84" s="409" t="str">
        <f t="shared" si="103"/>
        <v>#</v>
      </c>
      <c r="BJ84" s="409" t="str">
        <f t="shared" si="104"/>
        <v>#</v>
      </c>
      <c r="BK84" s="409">
        <f t="shared" si="105"/>
        <v>0</v>
      </c>
      <c r="BL84" s="409" t="str">
        <f t="shared" si="106"/>
        <v>#</v>
      </c>
      <c r="BM84" s="7"/>
      <c r="BN84" s="7"/>
      <c r="BO84" s="7"/>
      <c r="BP84" s="409" t="str">
        <f t="shared" si="107"/>
        <v>P</v>
      </c>
      <c r="BQ84" s="409" t="str">
        <f t="shared" si="108"/>
        <v>#</v>
      </c>
      <c r="BR84" s="409" t="str">
        <f t="shared" si="109"/>
        <v>#</v>
      </c>
      <c r="BS84" s="409" t="str">
        <f t="shared" si="110"/>
        <v>#</v>
      </c>
      <c r="BT84" s="409" t="str">
        <f t="shared" si="111"/>
        <v>#</v>
      </c>
      <c r="BU84" s="409" t="str">
        <f t="shared" si="112"/>
        <v>#</v>
      </c>
      <c r="BV84" s="409" t="str">
        <f t="shared" si="113"/>
        <v>#</v>
      </c>
      <c r="BW84" s="409" t="str">
        <f t="shared" si="114"/>
        <v>#</v>
      </c>
      <c r="BX84" s="409"/>
      <c r="BY84" s="409">
        <f t="shared" si="115"/>
        <v>0</v>
      </c>
      <c r="BZ84" s="409" t="str">
        <f t="shared" si="116"/>
        <v>#</v>
      </c>
      <c r="CA84" s="409" t="str">
        <f t="shared" si="117"/>
        <v>#</v>
      </c>
      <c r="CB84" s="409" t="str">
        <f t="shared" si="118"/>
        <v>#</v>
      </c>
      <c r="CC84" s="409" t="str">
        <f t="shared" si="119"/>
        <v>#</v>
      </c>
      <c r="CD84" s="409" t="str">
        <f t="shared" si="120"/>
        <v>#</v>
      </c>
      <c r="CE84" s="409" t="str">
        <f t="shared" si="121"/>
        <v>#</v>
      </c>
      <c r="CF84" s="409" t="str">
        <f t="shared" si="122"/>
        <v>#</v>
      </c>
      <c r="CG84" s="409">
        <f t="shared" si="123"/>
        <v>0</v>
      </c>
      <c r="CH84" s="409" t="str">
        <f t="shared" si="124"/>
        <v>#</v>
      </c>
      <c r="CI84" s="7"/>
      <c r="CJ84" s="7"/>
      <c r="CK84" s="409" t="str">
        <f t="shared" si="135"/>
        <v> </v>
      </c>
      <c r="CL84" s="409" t="str">
        <f t="shared" si="136"/>
        <v> </v>
      </c>
      <c r="CM84" s="409" t="str">
        <f t="shared" si="137"/>
        <v> </v>
      </c>
      <c r="CN84" s="409" t="str">
        <f t="shared" si="138"/>
        <v> </v>
      </c>
      <c r="CO84" s="409" t="str">
        <f t="shared" si="139"/>
        <v> </v>
      </c>
      <c r="CP84" s="409" t="str">
        <f t="shared" si="140"/>
        <v> </v>
      </c>
      <c r="CQ84" s="409" t="str">
        <f t="shared" si="141"/>
        <v> </v>
      </c>
      <c r="CR84" s="409" t="str">
        <f t="shared" si="142"/>
        <v> </v>
      </c>
      <c r="CS84" s="409"/>
      <c r="CT84" s="409">
        <f t="shared" si="125"/>
        <v>0</v>
      </c>
      <c r="CU84" s="409">
        <f t="shared" si="126"/>
        <v>77</v>
      </c>
      <c r="CV84" s="372" t="str">
        <f t="shared" si="126"/>
        <v>23IT078</v>
      </c>
      <c r="CW84" s="432" t="str">
        <f t="shared" si="126"/>
        <v>KANDIAH C</v>
      </c>
      <c r="CX84" s="433" t="str">
        <f t="shared" si="76"/>
        <v>        </v>
      </c>
      <c r="CY84" s="409">
        <f t="shared" si="127"/>
        <v>0</v>
      </c>
      <c r="CZ84" s="7"/>
      <c r="DA84" s="409">
        <f t="shared" si="128"/>
        <v>0</v>
      </c>
      <c r="DB84" s="409" t="str">
        <f t="shared" si="129"/>
        <v>#</v>
      </c>
      <c r="DC84" s="7"/>
      <c r="DD84" s="7"/>
      <c r="DE84" s="7"/>
    </row>
    <row r="85" ht="24.75" customHeight="1" spans="1:109">
      <c r="A85" s="413">
        <v>78</v>
      </c>
      <c r="B85" s="566" t="s">
        <v>755</v>
      </c>
      <c r="C85" s="572" t="s">
        <v>756</v>
      </c>
      <c r="D85" s="442" t="s">
        <v>41</v>
      </c>
      <c r="E85" s="438" t="s">
        <v>55</v>
      </c>
      <c r="F85" s="443">
        <v>192.5</v>
      </c>
      <c r="G85" s="568" t="s">
        <v>58</v>
      </c>
      <c r="H85" s="569" t="s">
        <v>61</v>
      </c>
      <c r="I85" s="569" t="s">
        <v>60</v>
      </c>
      <c r="J85" s="569" t="s">
        <v>61</v>
      </c>
      <c r="K85" s="569" t="s">
        <v>60</v>
      </c>
      <c r="L85" s="569" t="s">
        <v>58</v>
      </c>
      <c r="M85" s="569" t="s">
        <v>61</v>
      </c>
      <c r="N85" s="570" t="s">
        <v>60</v>
      </c>
      <c r="O85" s="421">
        <f t="shared" si="130"/>
        <v>0</v>
      </c>
      <c r="P85" s="422"/>
      <c r="Q85" s="423">
        <f t="shared" si="77"/>
        <v>23</v>
      </c>
      <c r="R85" s="565">
        <f t="shared" si="78"/>
        <v>8.60869565217391</v>
      </c>
      <c r="S85" s="425"/>
      <c r="T85" s="426"/>
      <c r="U85" s="427"/>
      <c r="V85" s="428" t="s">
        <v>62</v>
      </c>
      <c r="W85" s="429">
        <f t="shared" si="131"/>
        <v>10</v>
      </c>
      <c r="X85" s="429">
        <f t="shared" si="131"/>
        <v>8</v>
      </c>
      <c r="Y85" s="429">
        <f t="shared" si="131"/>
        <v>9</v>
      </c>
      <c r="Z85" s="429">
        <f t="shared" si="131"/>
        <v>8</v>
      </c>
      <c r="AA85" s="429">
        <f t="shared" si="131"/>
        <v>9</v>
      </c>
      <c r="AB85" s="429">
        <f t="shared" si="131"/>
        <v>10</v>
      </c>
      <c r="AC85" s="429">
        <f t="shared" si="131"/>
        <v>8</v>
      </c>
      <c r="AD85" s="429">
        <f t="shared" si="79"/>
        <v>9</v>
      </c>
      <c r="AE85" s="429"/>
      <c r="AF85" s="429"/>
      <c r="AG85" s="430">
        <f t="shared" si="132"/>
        <v>198</v>
      </c>
      <c r="AH85" s="430">
        <f t="shared" si="133"/>
        <v>23</v>
      </c>
      <c r="AI85" s="431">
        <f t="shared" si="80"/>
        <v>8.60869565217391</v>
      </c>
      <c r="AJ85" s="408" t="str">
        <f t="shared" si="134"/>
        <v>P</v>
      </c>
      <c r="AK85" s="408">
        <f t="shared" si="81"/>
        <v>1</v>
      </c>
      <c r="AL85" s="408">
        <f t="shared" si="82"/>
        <v>0</v>
      </c>
      <c r="AM85" s="408">
        <f t="shared" si="83"/>
        <v>0</v>
      </c>
      <c r="AN85" s="408">
        <f t="shared" si="84"/>
        <v>0</v>
      </c>
      <c r="AO85" s="408">
        <f t="shared" si="85"/>
        <v>0</v>
      </c>
      <c r="AP85" s="408">
        <f t="shared" si="86"/>
        <v>0</v>
      </c>
      <c r="AQ85" s="408">
        <f t="shared" si="87"/>
        <v>0</v>
      </c>
      <c r="AR85" s="6"/>
      <c r="AS85" s="408" t="str">
        <f t="shared" si="88"/>
        <v>P</v>
      </c>
      <c r="AT85" s="408">
        <f t="shared" si="89"/>
        <v>0</v>
      </c>
      <c r="AU85" s="408">
        <f t="shared" si="90"/>
        <v>0</v>
      </c>
      <c r="AV85" s="408">
        <f t="shared" si="91"/>
        <v>0</v>
      </c>
      <c r="AW85" s="408">
        <f t="shared" si="92"/>
        <v>0</v>
      </c>
      <c r="AX85" s="408">
        <f t="shared" si="93"/>
        <v>0</v>
      </c>
      <c r="AY85" s="408">
        <f t="shared" si="94"/>
        <v>0</v>
      </c>
      <c r="AZ85" s="409" t="str">
        <f t="shared" si="95"/>
        <v>DM</v>
      </c>
      <c r="BA85" s="409" t="str">
        <f t="shared" si="96"/>
        <v>DMT</v>
      </c>
      <c r="BB85" s="409" t="str">
        <f t="shared" si="97"/>
        <v>#</v>
      </c>
      <c r="BC85" s="409" t="str">
        <f t="shared" si="98"/>
        <v>#</v>
      </c>
      <c r="BD85" s="409" t="str">
        <f t="shared" si="99"/>
        <v>P</v>
      </c>
      <c r="BE85" s="409" t="str">
        <f t="shared" si="100"/>
        <v>#</v>
      </c>
      <c r="BF85" s="409"/>
      <c r="BG85" s="409" t="str">
        <f t="shared" si="101"/>
        <v>#</v>
      </c>
      <c r="BH85" s="409" t="str">
        <f t="shared" si="102"/>
        <v>#</v>
      </c>
      <c r="BI85" s="409">
        <f t="shared" si="103"/>
        <v>0</v>
      </c>
      <c r="BJ85" s="409" t="str">
        <f t="shared" si="104"/>
        <v>#</v>
      </c>
      <c r="BK85" s="409">
        <f t="shared" si="105"/>
        <v>0</v>
      </c>
      <c r="BL85" s="409" t="str">
        <f t="shared" si="106"/>
        <v>#</v>
      </c>
      <c r="BM85" s="7"/>
      <c r="BN85" s="7"/>
      <c r="BO85" s="7"/>
      <c r="BP85" s="409" t="str">
        <f t="shared" si="107"/>
        <v>#</v>
      </c>
      <c r="BQ85" s="409" t="str">
        <f t="shared" si="108"/>
        <v>#</v>
      </c>
      <c r="BR85" s="409" t="str">
        <f t="shared" si="109"/>
        <v>P</v>
      </c>
      <c r="BS85" s="409" t="str">
        <f t="shared" si="110"/>
        <v>#</v>
      </c>
      <c r="BT85" s="409" t="str">
        <f t="shared" si="111"/>
        <v>#</v>
      </c>
      <c r="BU85" s="409" t="str">
        <f t="shared" si="112"/>
        <v>#</v>
      </c>
      <c r="BV85" s="409" t="str">
        <f t="shared" si="113"/>
        <v>#</v>
      </c>
      <c r="BW85" s="409" t="str">
        <f t="shared" si="114"/>
        <v>#</v>
      </c>
      <c r="BX85" s="409"/>
      <c r="BY85" s="409" t="str">
        <f t="shared" si="115"/>
        <v>#</v>
      </c>
      <c r="BZ85" s="409" t="str">
        <f t="shared" si="116"/>
        <v>#</v>
      </c>
      <c r="CA85" s="409">
        <f t="shared" si="117"/>
        <v>0</v>
      </c>
      <c r="CB85" s="409" t="str">
        <f t="shared" si="118"/>
        <v>#</v>
      </c>
      <c r="CC85" s="409" t="str">
        <f t="shared" si="119"/>
        <v>#</v>
      </c>
      <c r="CD85" s="409" t="str">
        <f t="shared" si="120"/>
        <v>#</v>
      </c>
      <c r="CE85" s="409" t="str">
        <f t="shared" si="121"/>
        <v>#</v>
      </c>
      <c r="CF85" s="409" t="str">
        <f t="shared" si="122"/>
        <v>#</v>
      </c>
      <c r="CG85" s="409">
        <f t="shared" si="123"/>
        <v>0</v>
      </c>
      <c r="CH85" s="409" t="str">
        <f t="shared" si="124"/>
        <v>#</v>
      </c>
      <c r="CI85" s="7"/>
      <c r="CJ85" s="7"/>
      <c r="CK85" s="409" t="str">
        <f t="shared" si="135"/>
        <v> </v>
      </c>
      <c r="CL85" s="409" t="str">
        <f t="shared" si="136"/>
        <v> </v>
      </c>
      <c r="CM85" s="409" t="str">
        <f t="shared" si="137"/>
        <v> </v>
      </c>
      <c r="CN85" s="409" t="str">
        <f t="shared" si="138"/>
        <v> </v>
      </c>
      <c r="CO85" s="409" t="str">
        <f t="shared" si="139"/>
        <v> </v>
      </c>
      <c r="CP85" s="409" t="str">
        <f t="shared" si="140"/>
        <v> </v>
      </c>
      <c r="CQ85" s="409" t="str">
        <f t="shared" si="141"/>
        <v> </v>
      </c>
      <c r="CR85" s="409" t="str">
        <f t="shared" si="142"/>
        <v> </v>
      </c>
      <c r="CS85" s="409"/>
      <c r="CT85" s="409">
        <f t="shared" si="125"/>
        <v>0</v>
      </c>
      <c r="CU85" s="409">
        <f t="shared" si="126"/>
        <v>78</v>
      </c>
      <c r="CV85" s="372" t="str">
        <f t="shared" si="126"/>
        <v>23IT079</v>
      </c>
      <c r="CW85" s="432" t="str">
        <f t="shared" si="126"/>
        <v>KARTHIKEYAN E</v>
      </c>
      <c r="CX85" s="433" t="str">
        <f t="shared" si="76"/>
        <v>        </v>
      </c>
      <c r="CY85" s="409">
        <f t="shared" si="127"/>
        <v>0</v>
      </c>
      <c r="CZ85" s="7"/>
      <c r="DA85" s="409" t="str">
        <f t="shared" si="128"/>
        <v>#</v>
      </c>
      <c r="DB85" s="409">
        <f t="shared" si="129"/>
        <v>0</v>
      </c>
      <c r="DC85" s="7"/>
      <c r="DD85" s="7"/>
      <c r="DE85" s="7"/>
    </row>
    <row r="86" ht="24.75" customHeight="1" spans="1:109">
      <c r="A86" s="413">
        <v>79</v>
      </c>
      <c r="B86" s="566" t="s">
        <v>757</v>
      </c>
      <c r="C86" s="572" t="s">
        <v>758</v>
      </c>
      <c r="D86" s="442" t="s">
        <v>41</v>
      </c>
      <c r="E86" s="440" t="s">
        <v>54</v>
      </c>
      <c r="F86" s="443">
        <v>143.5</v>
      </c>
      <c r="G86" s="568" t="s">
        <v>58</v>
      </c>
      <c r="H86" s="569" t="s">
        <v>59</v>
      </c>
      <c r="I86" s="569" t="s">
        <v>61</v>
      </c>
      <c r="J86" s="569" t="s">
        <v>61</v>
      </c>
      <c r="K86" s="569" t="s">
        <v>61</v>
      </c>
      <c r="L86" s="569" t="s">
        <v>58</v>
      </c>
      <c r="M86" s="569" t="s">
        <v>59</v>
      </c>
      <c r="N86" s="570" t="s">
        <v>59</v>
      </c>
      <c r="O86" s="421">
        <f t="shared" si="130"/>
        <v>0</v>
      </c>
      <c r="P86" s="422"/>
      <c r="Q86" s="423">
        <f t="shared" si="77"/>
        <v>23</v>
      </c>
      <c r="R86" s="565">
        <f t="shared" si="78"/>
        <v>7.73913043478261</v>
      </c>
      <c r="S86" s="425"/>
      <c r="T86" s="426"/>
      <c r="U86" s="427"/>
      <c r="V86" s="428" t="s">
        <v>62</v>
      </c>
      <c r="W86" s="429">
        <f t="shared" si="131"/>
        <v>10</v>
      </c>
      <c r="X86" s="429">
        <f t="shared" si="131"/>
        <v>7</v>
      </c>
      <c r="Y86" s="429">
        <f t="shared" si="131"/>
        <v>8</v>
      </c>
      <c r="Z86" s="429">
        <f t="shared" si="131"/>
        <v>8</v>
      </c>
      <c r="AA86" s="429">
        <f t="shared" si="131"/>
        <v>8</v>
      </c>
      <c r="AB86" s="429">
        <f t="shared" si="131"/>
        <v>10</v>
      </c>
      <c r="AC86" s="429">
        <f t="shared" si="131"/>
        <v>7</v>
      </c>
      <c r="AD86" s="429">
        <f t="shared" si="79"/>
        <v>7</v>
      </c>
      <c r="AE86" s="429"/>
      <c r="AF86" s="429"/>
      <c r="AG86" s="430">
        <f t="shared" si="132"/>
        <v>178</v>
      </c>
      <c r="AH86" s="430">
        <f t="shared" si="133"/>
        <v>23</v>
      </c>
      <c r="AI86" s="431">
        <f t="shared" si="80"/>
        <v>7.73913043478261</v>
      </c>
      <c r="AJ86" s="408" t="str">
        <f t="shared" si="134"/>
        <v>P</v>
      </c>
      <c r="AK86" s="408">
        <f t="shared" si="81"/>
        <v>0</v>
      </c>
      <c r="AL86" s="408">
        <f t="shared" si="82"/>
        <v>0</v>
      </c>
      <c r="AM86" s="408">
        <f t="shared" si="83"/>
        <v>1</v>
      </c>
      <c r="AN86" s="408">
        <f t="shared" si="84"/>
        <v>0</v>
      </c>
      <c r="AO86" s="408">
        <f t="shared" si="85"/>
        <v>0</v>
      </c>
      <c r="AP86" s="408">
        <f t="shared" si="86"/>
        <v>0</v>
      </c>
      <c r="AQ86" s="408">
        <f t="shared" si="87"/>
        <v>0</v>
      </c>
      <c r="AR86" s="6"/>
      <c r="AS86" s="408">
        <f t="shared" si="88"/>
        <v>0</v>
      </c>
      <c r="AT86" s="408">
        <f t="shared" si="89"/>
        <v>0</v>
      </c>
      <c r="AU86" s="408" t="str">
        <f t="shared" si="90"/>
        <v>P</v>
      </c>
      <c r="AV86" s="408">
        <f t="shared" si="91"/>
        <v>0</v>
      </c>
      <c r="AW86" s="408">
        <f t="shared" si="92"/>
        <v>0</v>
      </c>
      <c r="AX86" s="408">
        <f t="shared" si="93"/>
        <v>0</v>
      </c>
      <c r="AY86" s="408">
        <f t="shared" si="94"/>
        <v>0</v>
      </c>
      <c r="AZ86" s="409" t="str">
        <f t="shared" si="95"/>
        <v>HM</v>
      </c>
      <c r="BA86" s="409" t="str">
        <f t="shared" si="96"/>
        <v>HMT</v>
      </c>
      <c r="BB86" s="409" t="str">
        <f t="shared" si="97"/>
        <v>P</v>
      </c>
      <c r="BC86" s="409" t="str">
        <f t="shared" si="98"/>
        <v>#</v>
      </c>
      <c r="BD86" s="409" t="str">
        <f t="shared" si="99"/>
        <v>#</v>
      </c>
      <c r="BE86" s="409" t="str">
        <f t="shared" si="100"/>
        <v>#</v>
      </c>
      <c r="BF86" s="409"/>
      <c r="BG86" s="409">
        <f t="shared" si="101"/>
        <v>0</v>
      </c>
      <c r="BH86" s="409" t="str">
        <f t="shared" si="102"/>
        <v>#</v>
      </c>
      <c r="BI86" s="409" t="str">
        <f t="shared" si="103"/>
        <v>#</v>
      </c>
      <c r="BJ86" s="409" t="str">
        <f t="shared" si="104"/>
        <v>#</v>
      </c>
      <c r="BK86" s="409">
        <f t="shared" si="105"/>
        <v>0</v>
      </c>
      <c r="BL86" s="409" t="str">
        <f t="shared" si="106"/>
        <v>#</v>
      </c>
      <c r="BM86" s="7"/>
      <c r="BN86" s="7"/>
      <c r="BO86" s="7"/>
      <c r="BP86" s="409" t="str">
        <f t="shared" si="107"/>
        <v>P</v>
      </c>
      <c r="BQ86" s="409" t="str">
        <f t="shared" si="108"/>
        <v>#</v>
      </c>
      <c r="BR86" s="409" t="str">
        <f t="shared" si="109"/>
        <v>#</v>
      </c>
      <c r="BS86" s="409" t="str">
        <f t="shared" si="110"/>
        <v>#</v>
      </c>
      <c r="BT86" s="409" t="str">
        <f t="shared" si="111"/>
        <v>#</v>
      </c>
      <c r="BU86" s="409" t="str">
        <f t="shared" si="112"/>
        <v>#</v>
      </c>
      <c r="BV86" s="409" t="str">
        <f t="shared" si="113"/>
        <v>#</v>
      </c>
      <c r="BW86" s="409" t="str">
        <f t="shared" si="114"/>
        <v>#</v>
      </c>
      <c r="BX86" s="409"/>
      <c r="BY86" s="409">
        <f t="shared" si="115"/>
        <v>0</v>
      </c>
      <c r="BZ86" s="409" t="str">
        <f t="shared" si="116"/>
        <v>#</v>
      </c>
      <c r="CA86" s="409" t="str">
        <f t="shared" si="117"/>
        <v>#</v>
      </c>
      <c r="CB86" s="409" t="str">
        <f t="shared" si="118"/>
        <v>#</v>
      </c>
      <c r="CC86" s="409" t="str">
        <f t="shared" si="119"/>
        <v>#</v>
      </c>
      <c r="CD86" s="409" t="str">
        <f t="shared" si="120"/>
        <v>#</v>
      </c>
      <c r="CE86" s="409" t="str">
        <f t="shared" si="121"/>
        <v>#</v>
      </c>
      <c r="CF86" s="409" t="str">
        <f t="shared" si="122"/>
        <v>#</v>
      </c>
      <c r="CG86" s="409">
        <f t="shared" si="123"/>
        <v>0</v>
      </c>
      <c r="CH86" s="409" t="str">
        <f t="shared" si="124"/>
        <v>#</v>
      </c>
      <c r="CI86" s="7"/>
      <c r="CJ86" s="7"/>
      <c r="CK86" s="409" t="str">
        <f t="shared" si="135"/>
        <v> </v>
      </c>
      <c r="CL86" s="409" t="str">
        <f t="shared" si="136"/>
        <v> </v>
      </c>
      <c r="CM86" s="409" t="str">
        <f t="shared" si="137"/>
        <v> </v>
      </c>
      <c r="CN86" s="409" t="str">
        <f t="shared" si="138"/>
        <v> </v>
      </c>
      <c r="CO86" s="409" t="str">
        <f t="shared" si="139"/>
        <v> </v>
      </c>
      <c r="CP86" s="409" t="str">
        <f t="shared" si="140"/>
        <v> </v>
      </c>
      <c r="CQ86" s="409" t="str">
        <f t="shared" si="141"/>
        <v> </v>
      </c>
      <c r="CR86" s="409" t="str">
        <f t="shared" si="142"/>
        <v> </v>
      </c>
      <c r="CS86" s="409"/>
      <c r="CT86" s="409">
        <f t="shared" si="125"/>
        <v>0</v>
      </c>
      <c r="CU86" s="409">
        <f t="shared" si="126"/>
        <v>79</v>
      </c>
      <c r="CV86" s="372" t="str">
        <f t="shared" si="126"/>
        <v>23IT080</v>
      </c>
      <c r="CW86" s="432" t="str">
        <f t="shared" si="126"/>
        <v>KAUSHIK.M</v>
      </c>
      <c r="CX86" s="433" t="str">
        <f t="shared" si="76"/>
        <v>        </v>
      </c>
      <c r="CY86" s="409">
        <f t="shared" si="127"/>
        <v>0</v>
      </c>
      <c r="CZ86" s="7"/>
      <c r="DA86" s="409">
        <f t="shared" si="128"/>
        <v>0</v>
      </c>
      <c r="DB86" s="409" t="str">
        <f t="shared" si="129"/>
        <v>#</v>
      </c>
      <c r="DC86" s="7"/>
      <c r="DD86" s="7"/>
      <c r="DE86" s="7"/>
    </row>
    <row r="87" ht="24.75" customHeight="1" spans="1:109">
      <c r="A87" s="413">
        <v>80</v>
      </c>
      <c r="B87" s="566" t="s">
        <v>759</v>
      </c>
      <c r="C87" s="572" t="s">
        <v>760</v>
      </c>
      <c r="D87" s="442" t="s">
        <v>42</v>
      </c>
      <c r="E87" s="440" t="s">
        <v>54</v>
      </c>
      <c r="F87" s="443">
        <v>184.5</v>
      </c>
      <c r="G87" s="568" t="s">
        <v>58</v>
      </c>
      <c r="H87" s="569" t="s">
        <v>61</v>
      </c>
      <c r="I87" s="569" t="s">
        <v>60</v>
      </c>
      <c r="J87" s="569" t="s">
        <v>58</v>
      </c>
      <c r="K87" s="569" t="s">
        <v>58</v>
      </c>
      <c r="L87" s="569" t="s">
        <v>58</v>
      </c>
      <c r="M87" s="569" t="s">
        <v>60</v>
      </c>
      <c r="N87" s="570" t="s">
        <v>61</v>
      </c>
      <c r="O87" s="421">
        <f t="shared" si="130"/>
        <v>0</v>
      </c>
      <c r="P87" s="422"/>
      <c r="Q87" s="423">
        <f t="shared" si="77"/>
        <v>23</v>
      </c>
      <c r="R87" s="565">
        <f t="shared" si="78"/>
        <v>9.08695652173913</v>
      </c>
      <c r="S87" s="425"/>
      <c r="T87" s="426"/>
      <c r="U87" s="427"/>
      <c r="V87" s="428" t="s">
        <v>62</v>
      </c>
      <c r="W87" s="429">
        <f t="shared" si="131"/>
        <v>10</v>
      </c>
      <c r="X87" s="429">
        <f t="shared" si="131"/>
        <v>8</v>
      </c>
      <c r="Y87" s="429">
        <f t="shared" si="131"/>
        <v>9</v>
      </c>
      <c r="Z87" s="429">
        <f t="shared" si="131"/>
        <v>10</v>
      </c>
      <c r="AA87" s="429">
        <f t="shared" si="131"/>
        <v>10</v>
      </c>
      <c r="AB87" s="429">
        <f t="shared" si="131"/>
        <v>10</v>
      </c>
      <c r="AC87" s="429">
        <f t="shared" si="131"/>
        <v>9</v>
      </c>
      <c r="AD87" s="429">
        <f t="shared" si="79"/>
        <v>8</v>
      </c>
      <c r="AE87" s="429"/>
      <c r="AF87" s="429"/>
      <c r="AG87" s="430">
        <f t="shared" si="132"/>
        <v>209</v>
      </c>
      <c r="AH87" s="430">
        <f t="shared" si="133"/>
        <v>23</v>
      </c>
      <c r="AI87" s="431">
        <f t="shared" si="80"/>
        <v>9.08695652173913</v>
      </c>
      <c r="AJ87" s="408" t="str">
        <f t="shared" si="134"/>
        <v>P</v>
      </c>
      <c r="AK87" s="408">
        <f t="shared" si="81"/>
        <v>1</v>
      </c>
      <c r="AL87" s="408">
        <f t="shared" si="82"/>
        <v>0</v>
      </c>
      <c r="AM87" s="408">
        <f t="shared" si="83"/>
        <v>0</v>
      </c>
      <c r="AN87" s="408">
        <f t="shared" si="84"/>
        <v>0</v>
      </c>
      <c r="AO87" s="408">
        <f t="shared" si="85"/>
        <v>0</v>
      </c>
      <c r="AP87" s="408">
        <f t="shared" si="86"/>
        <v>0</v>
      </c>
      <c r="AQ87" s="408">
        <f t="shared" si="87"/>
        <v>0</v>
      </c>
      <c r="AR87" s="6"/>
      <c r="AS87" s="408" t="str">
        <f t="shared" si="88"/>
        <v>P</v>
      </c>
      <c r="AT87" s="408">
        <f t="shared" si="89"/>
        <v>0</v>
      </c>
      <c r="AU87" s="408">
        <f t="shared" si="90"/>
        <v>0</v>
      </c>
      <c r="AV87" s="408">
        <f t="shared" si="91"/>
        <v>0</v>
      </c>
      <c r="AW87" s="408">
        <f t="shared" si="92"/>
        <v>0</v>
      </c>
      <c r="AX87" s="408">
        <f t="shared" si="93"/>
        <v>0</v>
      </c>
      <c r="AY87" s="408">
        <f t="shared" si="94"/>
        <v>0</v>
      </c>
      <c r="AZ87" s="409" t="str">
        <f t="shared" si="95"/>
        <v>HF</v>
      </c>
      <c r="BA87" s="409" t="str">
        <f t="shared" si="96"/>
        <v>HFT</v>
      </c>
      <c r="BB87" s="409" t="str">
        <f t="shared" si="97"/>
        <v>#</v>
      </c>
      <c r="BC87" s="409" t="str">
        <f t="shared" si="98"/>
        <v>P</v>
      </c>
      <c r="BD87" s="409" t="str">
        <f t="shared" si="99"/>
        <v>#</v>
      </c>
      <c r="BE87" s="409" t="str">
        <f t="shared" si="100"/>
        <v>#</v>
      </c>
      <c r="BF87" s="409"/>
      <c r="BG87" s="409" t="str">
        <f t="shared" si="101"/>
        <v>#</v>
      </c>
      <c r="BH87" s="409">
        <f t="shared" si="102"/>
        <v>0</v>
      </c>
      <c r="BI87" s="409" t="str">
        <f t="shared" si="103"/>
        <v>#</v>
      </c>
      <c r="BJ87" s="409" t="str">
        <f t="shared" si="104"/>
        <v>#</v>
      </c>
      <c r="BK87" s="409" t="str">
        <f t="shared" si="105"/>
        <v>#</v>
      </c>
      <c r="BL87" s="409">
        <f t="shared" si="106"/>
        <v>0</v>
      </c>
      <c r="BM87" s="7"/>
      <c r="BN87" s="7"/>
      <c r="BO87" s="7"/>
      <c r="BP87" s="409" t="str">
        <f t="shared" si="107"/>
        <v>#</v>
      </c>
      <c r="BQ87" s="409" t="str">
        <f t="shared" si="108"/>
        <v>P</v>
      </c>
      <c r="BR87" s="409" t="str">
        <f t="shared" si="109"/>
        <v>#</v>
      </c>
      <c r="BS87" s="409" t="str">
        <f t="shared" si="110"/>
        <v>#</v>
      </c>
      <c r="BT87" s="409" t="str">
        <f t="shared" si="111"/>
        <v>#</v>
      </c>
      <c r="BU87" s="409" t="str">
        <f t="shared" si="112"/>
        <v>#</v>
      </c>
      <c r="BV87" s="409" t="str">
        <f t="shared" si="113"/>
        <v>#</v>
      </c>
      <c r="BW87" s="409" t="str">
        <f t="shared" si="114"/>
        <v>#</v>
      </c>
      <c r="BX87" s="409"/>
      <c r="BY87" s="409" t="str">
        <f t="shared" si="115"/>
        <v>#</v>
      </c>
      <c r="BZ87" s="409">
        <f t="shared" si="116"/>
        <v>0</v>
      </c>
      <c r="CA87" s="409" t="str">
        <f t="shared" si="117"/>
        <v>#</v>
      </c>
      <c r="CB87" s="409" t="str">
        <f t="shared" si="118"/>
        <v>#</v>
      </c>
      <c r="CC87" s="409" t="str">
        <f t="shared" si="119"/>
        <v>#</v>
      </c>
      <c r="CD87" s="409" t="str">
        <f t="shared" si="120"/>
        <v>#</v>
      </c>
      <c r="CE87" s="409" t="str">
        <f t="shared" si="121"/>
        <v>#</v>
      </c>
      <c r="CF87" s="409" t="str">
        <f t="shared" si="122"/>
        <v>#</v>
      </c>
      <c r="CG87" s="409" t="str">
        <f t="shared" si="123"/>
        <v>#</v>
      </c>
      <c r="CH87" s="409">
        <f t="shared" si="124"/>
        <v>0</v>
      </c>
      <c r="CI87" s="7"/>
      <c r="CJ87" s="7"/>
      <c r="CK87" s="409" t="str">
        <f t="shared" si="135"/>
        <v> </v>
      </c>
      <c r="CL87" s="409" t="str">
        <f t="shared" si="136"/>
        <v> </v>
      </c>
      <c r="CM87" s="409" t="str">
        <f t="shared" si="137"/>
        <v> </v>
      </c>
      <c r="CN87" s="409" t="str">
        <f t="shared" si="138"/>
        <v> </v>
      </c>
      <c r="CO87" s="409" t="str">
        <f t="shared" si="139"/>
        <v> </v>
      </c>
      <c r="CP87" s="409" t="str">
        <f t="shared" si="140"/>
        <v> </v>
      </c>
      <c r="CQ87" s="409" t="str">
        <f t="shared" si="141"/>
        <v> </v>
      </c>
      <c r="CR87" s="409" t="str">
        <f t="shared" si="142"/>
        <v> </v>
      </c>
      <c r="CS87" s="409"/>
      <c r="CT87" s="409">
        <f t="shared" si="125"/>
        <v>0</v>
      </c>
      <c r="CU87" s="409">
        <f t="shared" si="126"/>
        <v>80</v>
      </c>
      <c r="CV87" s="372" t="str">
        <f t="shared" si="126"/>
        <v>23IT081</v>
      </c>
      <c r="CW87" s="432" t="str">
        <f t="shared" si="126"/>
        <v>KAVIYA R</v>
      </c>
      <c r="CX87" s="433" t="str">
        <f t="shared" si="76"/>
        <v>        </v>
      </c>
      <c r="CY87" s="409">
        <f t="shared" si="127"/>
        <v>0</v>
      </c>
      <c r="CZ87" s="7"/>
      <c r="DA87" s="409">
        <f t="shared" si="128"/>
        <v>0</v>
      </c>
      <c r="DB87" s="409" t="str">
        <f t="shared" si="129"/>
        <v>#</v>
      </c>
      <c r="DC87" s="7"/>
      <c r="DD87" s="7"/>
      <c r="DE87" s="7"/>
    </row>
    <row r="88" ht="24.75" customHeight="1" spans="1:109">
      <c r="A88" s="413">
        <v>81</v>
      </c>
      <c r="B88" s="566" t="s">
        <v>761</v>
      </c>
      <c r="C88" s="572" t="s">
        <v>762</v>
      </c>
      <c r="D88" s="442" t="s">
        <v>42</v>
      </c>
      <c r="E88" s="438" t="s">
        <v>55</v>
      </c>
      <c r="F88" s="443">
        <v>157</v>
      </c>
      <c r="G88" s="568" t="s">
        <v>58</v>
      </c>
      <c r="H88" s="569" t="s">
        <v>61</v>
      </c>
      <c r="I88" s="569" t="s">
        <v>60</v>
      </c>
      <c r="J88" s="569" t="s">
        <v>61</v>
      </c>
      <c r="K88" s="569" t="s">
        <v>61</v>
      </c>
      <c r="L88" s="569" t="s">
        <v>58</v>
      </c>
      <c r="M88" s="569" t="s">
        <v>61</v>
      </c>
      <c r="N88" s="570" t="s">
        <v>60</v>
      </c>
      <c r="O88" s="421">
        <f t="shared" si="130"/>
        <v>0</v>
      </c>
      <c r="P88" s="422"/>
      <c r="Q88" s="423">
        <f t="shared" si="77"/>
        <v>23</v>
      </c>
      <c r="R88" s="565">
        <f t="shared" si="78"/>
        <v>8.47826086956522</v>
      </c>
      <c r="S88" s="425"/>
      <c r="T88" s="426"/>
      <c r="U88" s="427"/>
      <c r="V88" s="428" t="s">
        <v>62</v>
      </c>
      <c r="W88" s="429">
        <f t="shared" si="131"/>
        <v>10</v>
      </c>
      <c r="X88" s="429">
        <f t="shared" si="131"/>
        <v>8</v>
      </c>
      <c r="Y88" s="429">
        <f t="shared" si="131"/>
        <v>9</v>
      </c>
      <c r="Z88" s="429">
        <f t="shared" si="131"/>
        <v>8</v>
      </c>
      <c r="AA88" s="429">
        <f t="shared" si="131"/>
        <v>8</v>
      </c>
      <c r="AB88" s="429">
        <f t="shared" si="131"/>
        <v>10</v>
      </c>
      <c r="AC88" s="429">
        <f t="shared" si="131"/>
        <v>8</v>
      </c>
      <c r="AD88" s="429">
        <f t="shared" si="79"/>
        <v>9</v>
      </c>
      <c r="AE88" s="429"/>
      <c r="AF88" s="429"/>
      <c r="AG88" s="430">
        <f t="shared" si="132"/>
        <v>195</v>
      </c>
      <c r="AH88" s="430">
        <f t="shared" si="133"/>
        <v>23</v>
      </c>
      <c r="AI88" s="431">
        <f t="shared" si="80"/>
        <v>8.47826086956522</v>
      </c>
      <c r="AJ88" s="408" t="str">
        <f t="shared" si="134"/>
        <v>P</v>
      </c>
      <c r="AK88" s="408">
        <f t="shared" si="81"/>
        <v>0</v>
      </c>
      <c r="AL88" s="408">
        <f t="shared" si="82"/>
        <v>0</v>
      </c>
      <c r="AM88" s="408">
        <f t="shared" si="83"/>
        <v>1</v>
      </c>
      <c r="AN88" s="408">
        <f t="shared" si="84"/>
        <v>0</v>
      </c>
      <c r="AO88" s="408">
        <f t="shared" si="85"/>
        <v>0</v>
      </c>
      <c r="AP88" s="408">
        <f t="shared" si="86"/>
        <v>0</v>
      </c>
      <c r="AQ88" s="408">
        <f t="shared" si="87"/>
        <v>0</v>
      </c>
      <c r="AR88" s="6"/>
      <c r="AS88" s="408">
        <f t="shared" si="88"/>
        <v>0</v>
      </c>
      <c r="AT88" s="408">
        <f t="shared" si="89"/>
        <v>0</v>
      </c>
      <c r="AU88" s="408" t="str">
        <f t="shared" si="90"/>
        <v>P</v>
      </c>
      <c r="AV88" s="408">
        <f t="shared" si="91"/>
        <v>0</v>
      </c>
      <c r="AW88" s="408">
        <f t="shared" si="92"/>
        <v>0</v>
      </c>
      <c r="AX88" s="408">
        <f t="shared" si="93"/>
        <v>0</v>
      </c>
      <c r="AY88" s="408">
        <f t="shared" si="94"/>
        <v>0</v>
      </c>
      <c r="AZ88" s="409" t="str">
        <f t="shared" si="95"/>
        <v>DF</v>
      </c>
      <c r="BA88" s="409" t="str">
        <f t="shared" si="96"/>
        <v>DFT</v>
      </c>
      <c r="BB88" s="409" t="str">
        <f t="shared" si="97"/>
        <v>#</v>
      </c>
      <c r="BC88" s="409" t="str">
        <f t="shared" si="98"/>
        <v>#</v>
      </c>
      <c r="BD88" s="409" t="str">
        <f t="shared" si="99"/>
        <v>#</v>
      </c>
      <c r="BE88" s="409" t="str">
        <f t="shared" si="100"/>
        <v>P</v>
      </c>
      <c r="BF88" s="409"/>
      <c r="BG88" s="409" t="str">
        <f t="shared" si="101"/>
        <v>#</v>
      </c>
      <c r="BH88" s="409" t="str">
        <f t="shared" si="102"/>
        <v>#</v>
      </c>
      <c r="BI88" s="409" t="str">
        <f t="shared" si="103"/>
        <v>#</v>
      </c>
      <c r="BJ88" s="409">
        <f t="shared" si="104"/>
        <v>0</v>
      </c>
      <c r="BK88" s="409" t="str">
        <f t="shared" si="105"/>
        <v>#</v>
      </c>
      <c r="BL88" s="409">
        <f t="shared" si="106"/>
        <v>0</v>
      </c>
      <c r="BM88" s="7"/>
      <c r="BN88" s="7"/>
      <c r="BO88" s="7"/>
      <c r="BP88" s="409" t="str">
        <f t="shared" si="107"/>
        <v>#</v>
      </c>
      <c r="BQ88" s="409" t="str">
        <f t="shared" si="108"/>
        <v>#</v>
      </c>
      <c r="BR88" s="409" t="str">
        <f t="shared" si="109"/>
        <v>#</v>
      </c>
      <c r="BS88" s="409" t="str">
        <f t="shared" si="110"/>
        <v>P</v>
      </c>
      <c r="BT88" s="409" t="str">
        <f t="shared" si="111"/>
        <v>#</v>
      </c>
      <c r="BU88" s="409" t="str">
        <f t="shared" si="112"/>
        <v>#</v>
      </c>
      <c r="BV88" s="409" t="str">
        <f t="shared" si="113"/>
        <v>#</v>
      </c>
      <c r="BW88" s="409" t="str">
        <f t="shared" si="114"/>
        <v>#</v>
      </c>
      <c r="BX88" s="409"/>
      <c r="BY88" s="409" t="str">
        <f t="shared" si="115"/>
        <v>#</v>
      </c>
      <c r="BZ88" s="409" t="str">
        <f t="shared" si="116"/>
        <v>#</v>
      </c>
      <c r="CA88" s="409" t="str">
        <f t="shared" si="117"/>
        <v>#</v>
      </c>
      <c r="CB88" s="409">
        <f t="shared" si="118"/>
        <v>0</v>
      </c>
      <c r="CC88" s="409" t="str">
        <f t="shared" si="119"/>
        <v>#</v>
      </c>
      <c r="CD88" s="409" t="str">
        <f t="shared" si="120"/>
        <v>#</v>
      </c>
      <c r="CE88" s="409" t="str">
        <f t="shared" si="121"/>
        <v>#</v>
      </c>
      <c r="CF88" s="409" t="str">
        <f t="shared" si="122"/>
        <v>#</v>
      </c>
      <c r="CG88" s="409" t="str">
        <f t="shared" si="123"/>
        <v>#</v>
      </c>
      <c r="CH88" s="409">
        <f t="shared" si="124"/>
        <v>0</v>
      </c>
      <c r="CI88" s="7"/>
      <c r="CJ88" s="7"/>
      <c r="CK88" s="409" t="str">
        <f t="shared" si="135"/>
        <v> </v>
      </c>
      <c r="CL88" s="409" t="str">
        <f t="shared" si="136"/>
        <v> </v>
      </c>
      <c r="CM88" s="409" t="str">
        <f t="shared" si="137"/>
        <v> </v>
      </c>
      <c r="CN88" s="409" t="str">
        <f t="shared" si="138"/>
        <v> </v>
      </c>
      <c r="CO88" s="409" t="str">
        <f t="shared" si="139"/>
        <v> </v>
      </c>
      <c r="CP88" s="409" t="str">
        <f t="shared" si="140"/>
        <v> </v>
      </c>
      <c r="CQ88" s="409" t="str">
        <f t="shared" si="141"/>
        <v> </v>
      </c>
      <c r="CR88" s="409" t="str">
        <f t="shared" si="142"/>
        <v> </v>
      </c>
      <c r="CS88" s="409"/>
      <c r="CT88" s="409">
        <f t="shared" si="125"/>
        <v>0</v>
      </c>
      <c r="CU88" s="409">
        <f t="shared" si="126"/>
        <v>81</v>
      </c>
      <c r="CV88" s="372" t="str">
        <f t="shared" si="126"/>
        <v>23IT082</v>
      </c>
      <c r="CW88" s="432" t="str">
        <f t="shared" si="126"/>
        <v>KEERTHANA M</v>
      </c>
      <c r="CX88" s="433" t="str">
        <f t="shared" si="76"/>
        <v>        </v>
      </c>
      <c r="CY88" s="409">
        <f t="shared" si="127"/>
        <v>0</v>
      </c>
      <c r="CZ88" s="7"/>
      <c r="DA88" s="409" t="str">
        <f t="shared" si="128"/>
        <v>#</v>
      </c>
      <c r="DB88" s="409">
        <f t="shared" si="129"/>
        <v>0</v>
      </c>
      <c r="DC88" s="7"/>
      <c r="DD88" s="7"/>
      <c r="DE88" s="7"/>
    </row>
    <row r="89" ht="24.75" customHeight="1" spans="1:109">
      <c r="A89" s="413">
        <v>82</v>
      </c>
      <c r="B89" s="566" t="s">
        <v>763</v>
      </c>
      <c r="C89" s="572" t="s">
        <v>764</v>
      </c>
      <c r="D89" s="442" t="s">
        <v>42</v>
      </c>
      <c r="E89" s="438" t="s">
        <v>55</v>
      </c>
      <c r="F89" s="443">
        <v>136</v>
      </c>
      <c r="G89" s="568" t="s">
        <v>58</v>
      </c>
      <c r="H89" s="569" t="s">
        <v>59</v>
      </c>
      <c r="I89" s="569" t="s">
        <v>61</v>
      </c>
      <c r="J89" s="569" t="s">
        <v>61</v>
      </c>
      <c r="K89" s="569" t="s">
        <v>61</v>
      </c>
      <c r="L89" s="569" t="s">
        <v>58</v>
      </c>
      <c r="M89" s="569" t="s">
        <v>59</v>
      </c>
      <c r="N89" s="570" t="s">
        <v>59</v>
      </c>
      <c r="O89" s="421">
        <f t="shared" si="130"/>
        <v>0</v>
      </c>
      <c r="P89" s="422"/>
      <c r="Q89" s="423">
        <f t="shared" si="77"/>
        <v>23</v>
      </c>
      <c r="R89" s="565">
        <f t="shared" si="78"/>
        <v>7.73913043478261</v>
      </c>
      <c r="S89" s="425"/>
      <c r="T89" s="426"/>
      <c r="U89" s="427"/>
      <c r="V89" s="428" t="s">
        <v>62</v>
      </c>
      <c r="W89" s="429">
        <f t="shared" si="131"/>
        <v>10</v>
      </c>
      <c r="X89" s="429">
        <f t="shared" si="131"/>
        <v>7</v>
      </c>
      <c r="Y89" s="429">
        <f t="shared" si="131"/>
        <v>8</v>
      </c>
      <c r="Z89" s="429">
        <f t="shared" si="131"/>
        <v>8</v>
      </c>
      <c r="AA89" s="429">
        <f t="shared" si="131"/>
        <v>8</v>
      </c>
      <c r="AB89" s="429">
        <f t="shared" si="131"/>
        <v>10</v>
      </c>
      <c r="AC89" s="429">
        <f t="shared" si="131"/>
        <v>7</v>
      </c>
      <c r="AD89" s="429">
        <f t="shared" si="79"/>
        <v>7</v>
      </c>
      <c r="AE89" s="429"/>
      <c r="AF89" s="429"/>
      <c r="AG89" s="430">
        <f t="shared" si="132"/>
        <v>178</v>
      </c>
      <c r="AH89" s="430">
        <f t="shared" si="133"/>
        <v>23</v>
      </c>
      <c r="AI89" s="431">
        <f t="shared" si="80"/>
        <v>7.73913043478261</v>
      </c>
      <c r="AJ89" s="408" t="str">
        <f t="shared" si="134"/>
        <v>P</v>
      </c>
      <c r="AK89" s="408">
        <f t="shared" si="81"/>
        <v>0</v>
      </c>
      <c r="AL89" s="408">
        <f t="shared" si="82"/>
        <v>0</v>
      </c>
      <c r="AM89" s="408">
        <f t="shared" si="83"/>
        <v>0</v>
      </c>
      <c r="AN89" s="408">
        <f t="shared" si="84"/>
        <v>1</v>
      </c>
      <c r="AO89" s="408">
        <f t="shared" si="85"/>
        <v>0</v>
      </c>
      <c r="AP89" s="408">
        <f t="shared" si="86"/>
        <v>0</v>
      </c>
      <c r="AQ89" s="408">
        <f t="shared" si="87"/>
        <v>0</v>
      </c>
      <c r="AR89" s="6"/>
      <c r="AS89" s="408">
        <f t="shared" si="88"/>
        <v>0</v>
      </c>
      <c r="AT89" s="408">
        <f t="shared" si="89"/>
        <v>0</v>
      </c>
      <c r="AU89" s="408">
        <f t="shared" si="90"/>
        <v>0</v>
      </c>
      <c r="AV89" s="408" t="str">
        <f t="shared" si="91"/>
        <v>P</v>
      </c>
      <c r="AW89" s="408">
        <f t="shared" si="92"/>
        <v>0</v>
      </c>
      <c r="AX89" s="408">
        <f t="shared" si="93"/>
        <v>0</v>
      </c>
      <c r="AY89" s="408">
        <f t="shared" si="94"/>
        <v>0</v>
      </c>
      <c r="AZ89" s="409" t="str">
        <f t="shared" si="95"/>
        <v>DF</v>
      </c>
      <c r="BA89" s="409" t="str">
        <f t="shared" si="96"/>
        <v>DFT</v>
      </c>
      <c r="BB89" s="409" t="str">
        <f t="shared" si="97"/>
        <v>#</v>
      </c>
      <c r="BC89" s="409" t="str">
        <f t="shared" si="98"/>
        <v>#</v>
      </c>
      <c r="BD89" s="409" t="str">
        <f t="shared" si="99"/>
        <v>#</v>
      </c>
      <c r="BE89" s="409" t="str">
        <f t="shared" si="100"/>
        <v>P</v>
      </c>
      <c r="BF89" s="409"/>
      <c r="BG89" s="409" t="str">
        <f t="shared" si="101"/>
        <v>#</v>
      </c>
      <c r="BH89" s="409" t="str">
        <f t="shared" si="102"/>
        <v>#</v>
      </c>
      <c r="BI89" s="409" t="str">
        <f t="shared" si="103"/>
        <v>#</v>
      </c>
      <c r="BJ89" s="409">
        <f t="shared" si="104"/>
        <v>0</v>
      </c>
      <c r="BK89" s="409" t="str">
        <f t="shared" si="105"/>
        <v>#</v>
      </c>
      <c r="BL89" s="409">
        <f t="shared" si="106"/>
        <v>0</v>
      </c>
      <c r="BM89" s="7"/>
      <c r="BN89" s="7"/>
      <c r="BO89" s="7"/>
      <c r="BP89" s="409" t="str">
        <f t="shared" si="107"/>
        <v>#</v>
      </c>
      <c r="BQ89" s="409" t="str">
        <f t="shared" si="108"/>
        <v>#</v>
      </c>
      <c r="BR89" s="409" t="str">
        <f t="shared" si="109"/>
        <v>#</v>
      </c>
      <c r="BS89" s="409" t="str">
        <f t="shared" si="110"/>
        <v>P</v>
      </c>
      <c r="BT89" s="409" t="str">
        <f t="shared" si="111"/>
        <v>#</v>
      </c>
      <c r="BU89" s="409" t="str">
        <f t="shared" si="112"/>
        <v>#</v>
      </c>
      <c r="BV89" s="409" t="str">
        <f t="shared" si="113"/>
        <v>#</v>
      </c>
      <c r="BW89" s="409" t="str">
        <f t="shared" si="114"/>
        <v>#</v>
      </c>
      <c r="BX89" s="409"/>
      <c r="BY89" s="409" t="str">
        <f t="shared" si="115"/>
        <v>#</v>
      </c>
      <c r="BZ89" s="409" t="str">
        <f t="shared" si="116"/>
        <v>#</v>
      </c>
      <c r="CA89" s="409" t="str">
        <f t="shared" si="117"/>
        <v>#</v>
      </c>
      <c r="CB89" s="409">
        <f t="shared" si="118"/>
        <v>0</v>
      </c>
      <c r="CC89" s="409" t="str">
        <f t="shared" si="119"/>
        <v>#</v>
      </c>
      <c r="CD89" s="409" t="str">
        <f t="shared" si="120"/>
        <v>#</v>
      </c>
      <c r="CE89" s="409" t="str">
        <f t="shared" si="121"/>
        <v>#</v>
      </c>
      <c r="CF89" s="409" t="str">
        <f t="shared" si="122"/>
        <v>#</v>
      </c>
      <c r="CG89" s="409" t="str">
        <f t="shared" si="123"/>
        <v>#</v>
      </c>
      <c r="CH89" s="409">
        <f t="shared" si="124"/>
        <v>0</v>
      </c>
      <c r="CI89" s="7"/>
      <c r="CJ89" s="7"/>
      <c r="CK89" s="409" t="str">
        <f t="shared" si="135"/>
        <v> </v>
      </c>
      <c r="CL89" s="409" t="str">
        <f t="shared" si="136"/>
        <v> </v>
      </c>
      <c r="CM89" s="409" t="str">
        <f t="shared" si="137"/>
        <v> </v>
      </c>
      <c r="CN89" s="409" t="str">
        <f t="shared" si="138"/>
        <v> </v>
      </c>
      <c r="CO89" s="409" t="str">
        <f t="shared" si="139"/>
        <v> </v>
      </c>
      <c r="CP89" s="409" t="str">
        <f t="shared" si="140"/>
        <v> </v>
      </c>
      <c r="CQ89" s="409" t="str">
        <f t="shared" si="141"/>
        <v> </v>
      </c>
      <c r="CR89" s="409" t="str">
        <f t="shared" si="142"/>
        <v> </v>
      </c>
      <c r="CS89" s="409"/>
      <c r="CT89" s="409">
        <f t="shared" si="125"/>
        <v>0</v>
      </c>
      <c r="CU89" s="409">
        <f t="shared" si="126"/>
        <v>82</v>
      </c>
      <c r="CV89" s="372" t="str">
        <f t="shared" si="126"/>
        <v>23IT083</v>
      </c>
      <c r="CW89" s="432" t="str">
        <f t="shared" si="126"/>
        <v>LOGASARANI. G</v>
      </c>
      <c r="CX89" s="433" t="str">
        <f t="shared" si="76"/>
        <v>        </v>
      </c>
      <c r="CY89" s="409">
        <f t="shared" si="127"/>
        <v>0</v>
      </c>
      <c r="CZ89" s="7"/>
      <c r="DA89" s="409" t="str">
        <f t="shared" si="128"/>
        <v>#</v>
      </c>
      <c r="DB89" s="409">
        <f t="shared" si="129"/>
        <v>0</v>
      </c>
      <c r="DC89" s="7"/>
      <c r="DD89" s="7"/>
      <c r="DE89" s="7"/>
    </row>
    <row r="90" ht="24.75" customHeight="1" spans="1:109">
      <c r="A90" s="413">
        <v>83</v>
      </c>
      <c r="B90" s="566" t="s">
        <v>765</v>
      </c>
      <c r="C90" s="572" t="s">
        <v>766</v>
      </c>
      <c r="D90" s="442" t="s">
        <v>41</v>
      </c>
      <c r="E90" s="438" t="s">
        <v>55</v>
      </c>
      <c r="F90" s="443">
        <v>178.5</v>
      </c>
      <c r="G90" s="568" t="s">
        <v>58</v>
      </c>
      <c r="H90" s="569" t="s">
        <v>69</v>
      </c>
      <c r="I90" s="569" t="s">
        <v>61</v>
      </c>
      <c r="J90" s="569" t="s">
        <v>59</v>
      </c>
      <c r="K90" s="569" t="s">
        <v>61</v>
      </c>
      <c r="L90" s="569" t="s">
        <v>58</v>
      </c>
      <c r="M90" s="569" t="s">
        <v>59</v>
      </c>
      <c r="N90" s="570" t="s">
        <v>59</v>
      </c>
      <c r="O90" s="421">
        <f t="shared" si="130"/>
        <v>0</v>
      </c>
      <c r="P90" s="422"/>
      <c r="Q90" s="423">
        <f t="shared" si="77"/>
        <v>23</v>
      </c>
      <c r="R90" s="565">
        <f t="shared" si="78"/>
        <v>7.39130434782609</v>
      </c>
      <c r="S90" s="425"/>
      <c r="T90" s="426"/>
      <c r="U90" s="427"/>
      <c r="V90" s="428" t="s">
        <v>62</v>
      </c>
      <c r="W90" s="429">
        <f t="shared" si="131"/>
        <v>10</v>
      </c>
      <c r="X90" s="429">
        <f t="shared" si="131"/>
        <v>6</v>
      </c>
      <c r="Y90" s="429">
        <f t="shared" si="131"/>
        <v>8</v>
      </c>
      <c r="Z90" s="429">
        <f t="shared" si="131"/>
        <v>7</v>
      </c>
      <c r="AA90" s="429">
        <f t="shared" si="131"/>
        <v>8</v>
      </c>
      <c r="AB90" s="429">
        <f t="shared" si="131"/>
        <v>10</v>
      </c>
      <c r="AC90" s="429">
        <f t="shared" si="131"/>
        <v>7</v>
      </c>
      <c r="AD90" s="429">
        <f t="shared" si="79"/>
        <v>7</v>
      </c>
      <c r="AE90" s="429"/>
      <c r="AF90" s="429"/>
      <c r="AG90" s="430">
        <f t="shared" si="132"/>
        <v>170</v>
      </c>
      <c r="AH90" s="430">
        <f t="shared" si="133"/>
        <v>23</v>
      </c>
      <c r="AI90" s="431">
        <f t="shared" si="80"/>
        <v>7.39130434782609</v>
      </c>
      <c r="AJ90" s="408" t="str">
        <f t="shared" si="134"/>
        <v>P</v>
      </c>
      <c r="AK90" s="408">
        <f t="shared" si="81"/>
        <v>0</v>
      </c>
      <c r="AL90" s="408">
        <f t="shared" si="82"/>
        <v>1</v>
      </c>
      <c r="AM90" s="408">
        <f t="shared" si="83"/>
        <v>0</v>
      </c>
      <c r="AN90" s="408">
        <f t="shared" si="84"/>
        <v>0</v>
      </c>
      <c r="AO90" s="408">
        <f t="shared" si="85"/>
        <v>0</v>
      </c>
      <c r="AP90" s="408">
        <f t="shared" si="86"/>
        <v>0</v>
      </c>
      <c r="AQ90" s="408">
        <f t="shared" si="87"/>
        <v>0</v>
      </c>
      <c r="AR90" s="6"/>
      <c r="AS90" s="408">
        <f t="shared" si="88"/>
        <v>0</v>
      </c>
      <c r="AT90" s="408" t="str">
        <f t="shared" si="89"/>
        <v>P</v>
      </c>
      <c r="AU90" s="408">
        <f t="shared" si="90"/>
        <v>0</v>
      </c>
      <c r="AV90" s="408">
        <f t="shared" si="91"/>
        <v>0</v>
      </c>
      <c r="AW90" s="408">
        <f t="shared" si="92"/>
        <v>0</v>
      </c>
      <c r="AX90" s="408">
        <f t="shared" si="93"/>
        <v>0</v>
      </c>
      <c r="AY90" s="408">
        <f t="shared" si="94"/>
        <v>0</v>
      </c>
      <c r="AZ90" s="409" t="str">
        <f t="shared" si="95"/>
        <v>DM</v>
      </c>
      <c r="BA90" s="409" t="str">
        <f t="shared" si="96"/>
        <v>DMT</v>
      </c>
      <c r="BB90" s="409" t="str">
        <f t="shared" si="97"/>
        <v>#</v>
      </c>
      <c r="BC90" s="409" t="str">
        <f t="shared" si="98"/>
        <v>#</v>
      </c>
      <c r="BD90" s="409" t="str">
        <f t="shared" si="99"/>
        <v>P</v>
      </c>
      <c r="BE90" s="409" t="str">
        <f t="shared" si="100"/>
        <v>#</v>
      </c>
      <c r="BF90" s="409"/>
      <c r="BG90" s="409" t="str">
        <f t="shared" si="101"/>
        <v>#</v>
      </c>
      <c r="BH90" s="409" t="str">
        <f t="shared" si="102"/>
        <v>#</v>
      </c>
      <c r="BI90" s="409">
        <f t="shared" si="103"/>
        <v>0</v>
      </c>
      <c r="BJ90" s="409" t="str">
        <f t="shared" si="104"/>
        <v>#</v>
      </c>
      <c r="BK90" s="409">
        <f t="shared" si="105"/>
        <v>0</v>
      </c>
      <c r="BL90" s="409" t="str">
        <f t="shared" si="106"/>
        <v>#</v>
      </c>
      <c r="BM90" s="7"/>
      <c r="BN90" s="7"/>
      <c r="BO90" s="7"/>
      <c r="BP90" s="409" t="str">
        <f t="shared" si="107"/>
        <v>#</v>
      </c>
      <c r="BQ90" s="409" t="str">
        <f t="shared" si="108"/>
        <v>#</v>
      </c>
      <c r="BR90" s="409" t="str">
        <f t="shared" si="109"/>
        <v>P</v>
      </c>
      <c r="BS90" s="409" t="str">
        <f t="shared" si="110"/>
        <v>#</v>
      </c>
      <c r="BT90" s="409" t="str">
        <f t="shared" si="111"/>
        <v>#</v>
      </c>
      <c r="BU90" s="409" t="str">
        <f t="shared" si="112"/>
        <v>#</v>
      </c>
      <c r="BV90" s="409" t="str">
        <f t="shared" si="113"/>
        <v>#</v>
      </c>
      <c r="BW90" s="409" t="str">
        <f t="shared" si="114"/>
        <v>#</v>
      </c>
      <c r="BX90" s="409"/>
      <c r="BY90" s="409" t="str">
        <f t="shared" si="115"/>
        <v>#</v>
      </c>
      <c r="BZ90" s="409" t="str">
        <f t="shared" si="116"/>
        <v>#</v>
      </c>
      <c r="CA90" s="409">
        <f t="shared" si="117"/>
        <v>0</v>
      </c>
      <c r="CB90" s="409" t="str">
        <f t="shared" si="118"/>
        <v>#</v>
      </c>
      <c r="CC90" s="409" t="str">
        <f t="shared" si="119"/>
        <v>#</v>
      </c>
      <c r="CD90" s="409" t="str">
        <f t="shared" si="120"/>
        <v>#</v>
      </c>
      <c r="CE90" s="409" t="str">
        <f t="shared" si="121"/>
        <v>#</v>
      </c>
      <c r="CF90" s="409" t="str">
        <f t="shared" si="122"/>
        <v>#</v>
      </c>
      <c r="CG90" s="409">
        <f t="shared" si="123"/>
        <v>0</v>
      </c>
      <c r="CH90" s="409" t="str">
        <f t="shared" si="124"/>
        <v>#</v>
      </c>
      <c r="CI90" s="7"/>
      <c r="CJ90" s="7"/>
      <c r="CK90" s="409" t="str">
        <f t="shared" si="135"/>
        <v> </v>
      </c>
      <c r="CL90" s="409" t="str">
        <f t="shared" si="136"/>
        <v> </v>
      </c>
      <c r="CM90" s="409" t="str">
        <f t="shared" si="137"/>
        <v> </v>
      </c>
      <c r="CN90" s="409" t="str">
        <f t="shared" si="138"/>
        <v> </v>
      </c>
      <c r="CO90" s="409" t="str">
        <f t="shared" si="139"/>
        <v> </v>
      </c>
      <c r="CP90" s="409" t="str">
        <f t="shared" si="140"/>
        <v> </v>
      </c>
      <c r="CQ90" s="409" t="str">
        <f t="shared" si="141"/>
        <v> </v>
      </c>
      <c r="CR90" s="409" t="str">
        <f t="shared" si="142"/>
        <v> </v>
      </c>
      <c r="CS90" s="409"/>
      <c r="CT90" s="409">
        <f t="shared" si="125"/>
        <v>0</v>
      </c>
      <c r="CU90" s="409">
        <f t="shared" si="126"/>
        <v>83</v>
      </c>
      <c r="CV90" s="372" t="str">
        <f t="shared" si="126"/>
        <v>23IT084</v>
      </c>
      <c r="CW90" s="432" t="str">
        <f t="shared" si="126"/>
        <v>LOKESH V</v>
      </c>
      <c r="CX90" s="433" t="str">
        <f t="shared" si="76"/>
        <v>        </v>
      </c>
      <c r="CY90" s="409">
        <f t="shared" si="127"/>
        <v>0</v>
      </c>
      <c r="CZ90" s="7"/>
      <c r="DA90" s="409" t="str">
        <f t="shared" si="128"/>
        <v>#</v>
      </c>
      <c r="DB90" s="409">
        <f t="shared" si="129"/>
        <v>0</v>
      </c>
      <c r="DC90" s="7"/>
      <c r="DD90" s="7"/>
      <c r="DE90" s="7"/>
    </row>
    <row r="91" ht="24.75" customHeight="1" spans="1:109">
      <c r="A91" s="413">
        <v>84</v>
      </c>
      <c r="B91" s="566" t="s">
        <v>767</v>
      </c>
      <c r="C91" s="572" t="s">
        <v>768</v>
      </c>
      <c r="D91" s="442" t="s">
        <v>42</v>
      </c>
      <c r="E91" s="438" t="s">
        <v>55</v>
      </c>
      <c r="F91" s="443">
        <v>133.5</v>
      </c>
      <c r="G91" s="568" t="s">
        <v>58</v>
      </c>
      <c r="H91" s="569" t="s">
        <v>61</v>
      </c>
      <c r="I91" s="569" t="s">
        <v>61</v>
      </c>
      <c r="J91" s="569" t="s">
        <v>59</v>
      </c>
      <c r="K91" s="569" t="s">
        <v>61</v>
      </c>
      <c r="L91" s="569" t="s">
        <v>58</v>
      </c>
      <c r="M91" s="569" t="s">
        <v>59</v>
      </c>
      <c r="N91" s="570" t="s">
        <v>61</v>
      </c>
      <c r="O91" s="421">
        <f t="shared" si="130"/>
        <v>0</v>
      </c>
      <c r="P91" s="422"/>
      <c r="Q91" s="423">
        <f t="shared" si="77"/>
        <v>23</v>
      </c>
      <c r="R91" s="565">
        <f t="shared" si="78"/>
        <v>7.8695652173913</v>
      </c>
      <c r="S91" s="425"/>
      <c r="T91" s="426"/>
      <c r="U91" s="427"/>
      <c r="V91" s="428" t="s">
        <v>62</v>
      </c>
      <c r="W91" s="429">
        <f t="shared" si="131"/>
        <v>10</v>
      </c>
      <c r="X91" s="429">
        <f t="shared" si="131"/>
        <v>8</v>
      </c>
      <c r="Y91" s="429">
        <f t="shared" si="131"/>
        <v>8</v>
      </c>
      <c r="Z91" s="429">
        <f t="shared" si="131"/>
        <v>7</v>
      </c>
      <c r="AA91" s="429">
        <f t="shared" si="131"/>
        <v>8</v>
      </c>
      <c r="AB91" s="429">
        <f t="shared" si="131"/>
        <v>10</v>
      </c>
      <c r="AC91" s="429">
        <f t="shared" si="131"/>
        <v>7</v>
      </c>
      <c r="AD91" s="429">
        <f t="shared" si="79"/>
        <v>8</v>
      </c>
      <c r="AE91" s="429"/>
      <c r="AF91" s="429"/>
      <c r="AG91" s="430">
        <f t="shared" si="132"/>
        <v>181</v>
      </c>
      <c r="AH91" s="430">
        <f t="shared" si="133"/>
        <v>23</v>
      </c>
      <c r="AI91" s="431">
        <f t="shared" si="80"/>
        <v>7.8695652173913</v>
      </c>
      <c r="AJ91" s="408" t="str">
        <f t="shared" si="134"/>
        <v>P</v>
      </c>
      <c r="AK91" s="408">
        <f t="shared" si="81"/>
        <v>0</v>
      </c>
      <c r="AL91" s="408">
        <f t="shared" si="82"/>
        <v>0</v>
      </c>
      <c r="AM91" s="408">
        <f t="shared" si="83"/>
        <v>0</v>
      </c>
      <c r="AN91" s="408">
        <f t="shared" si="84"/>
        <v>1</v>
      </c>
      <c r="AO91" s="408">
        <f t="shared" si="85"/>
        <v>0</v>
      </c>
      <c r="AP91" s="408">
        <f t="shared" si="86"/>
        <v>0</v>
      </c>
      <c r="AQ91" s="408">
        <f t="shared" si="87"/>
        <v>0</v>
      </c>
      <c r="AR91" s="6"/>
      <c r="AS91" s="408">
        <f t="shared" si="88"/>
        <v>0</v>
      </c>
      <c r="AT91" s="408">
        <f t="shared" si="89"/>
        <v>0</v>
      </c>
      <c r="AU91" s="408">
        <f t="shared" si="90"/>
        <v>0</v>
      </c>
      <c r="AV91" s="408" t="str">
        <f t="shared" si="91"/>
        <v>P</v>
      </c>
      <c r="AW91" s="408">
        <f t="shared" si="92"/>
        <v>0</v>
      </c>
      <c r="AX91" s="408">
        <f t="shared" si="93"/>
        <v>0</v>
      </c>
      <c r="AY91" s="408">
        <f t="shared" si="94"/>
        <v>0</v>
      </c>
      <c r="AZ91" s="409" t="str">
        <f t="shared" si="95"/>
        <v>DF</v>
      </c>
      <c r="BA91" s="409" t="str">
        <f t="shared" si="96"/>
        <v>DFT</v>
      </c>
      <c r="BB91" s="409" t="str">
        <f t="shared" si="97"/>
        <v>#</v>
      </c>
      <c r="BC91" s="409" t="str">
        <f t="shared" si="98"/>
        <v>#</v>
      </c>
      <c r="BD91" s="409" t="str">
        <f t="shared" si="99"/>
        <v>#</v>
      </c>
      <c r="BE91" s="409" t="str">
        <f t="shared" si="100"/>
        <v>P</v>
      </c>
      <c r="BF91" s="409"/>
      <c r="BG91" s="409" t="str">
        <f t="shared" si="101"/>
        <v>#</v>
      </c>
      <c r="BH91" s="409" t="str">
        <f t="shared" si="102"/>
        <v>#</v>
      </c>
      <c r="BI91" s="409" t="str">
        <f t="shared" si="103"/>
        <v>#</v>
      </c>
      <c r="BJ91" s="409">
        <f t="shared" si="104"/>
        <v>0</v>
      </c>
      <c r="BK91" s="409" t="str">
        <f t="shared" si="105"/>
        <v>#</v>
      </c>
      <c r="BL91" s="409">
        <f t="shared" si="106"/>
        <v>0</v>
      </c>
      <c r="BM91" s="7"/>
      <c r="BN91" s="7"/>
      <c r="BO91" s="7"/>
      <c r="BP91" s="409" t="str">
        <f t="shared" si="107"/>
        <v>#</v>
      </c>
      <c r="BQ91" s="409" t="str">
        <f t="shared" si="108"/>
        <v>#</v>
      </c>
      <c r="BR91" s="409" t="str">
        <f t="shared" si="109"/>
        <v>#</v>
      </c>
      <c r="BS91" s="409" t="str">
        <f t="shared" si="110"/>
        <v>P</v>
      </c>
      <c r="BT91" s="409" t="str">
        <f t="shared" si="111"/>
        <v>#</v>
      </c>
      <c r="BU91" s="409" t="str">
        <f t="shared" si="112"/>
        <v>#</v>
      </c>
      <c r="BV91" s="409" t="str">
        <f t="shared" si="113"/>
        <v>#</v>
      </c>
      <c r="BW91" s="409" t="str">
        <f t="shared" si="114"/>
        <v>#</v>
      </c>
      <c r="BX91" s="409"/>
      <c r="BY91" s="409" t="str">
        <f t="shared" si="115"/>
        <v>#</v>
      </c>
      <c r="BZ91" s="409" t="str">
        <f t="shared" si="116"/>
        <v>#</v>
      </c>
      <c r="CA91" s="409" t="str">
        <f t="shared" si="117"/>
        <v>#</v>
      </c>
      <c r="CB91" s="409">
        <f t="shared" si="118"/>
        <v>0</v>
      </c>
      <c r="CC91" s="409" t="str">
        <f t="shared" si="119"/>
        <v>#</v>
      </c>
      <c r="CD91" s="409" t="str">
        <f t="shared" si="120"/>
        <v>#</v>
      </c>
      <c r="CE91" s="409" t="str">
        <f t="shared" si="121"/>
        <v>#</v>
      </c>
      <c r="CF91" s="409" t="str">
        <f t="shared" si="122"/>
        <v>#</v>
      </c>
      <c r="CG91" s="409" t="str">
        <f t="shared" si="123"/>
        <v>#</v>
      </c>
      <c r="CH91" s="409">
        <f t="shared" si="124"/>
        <v>0</v>
      </c>
      <c r="CI91" s="7"/>
      <c r="CJ91" s="7"/>
      <c r="CK91" s="409" t="str">
        <f t="shared" si="135"/>
        <v> </v>
      </c>
      <c r="CL91" s="409" t="str">
        <f t="shared" si="136"/>
        <v> </v>
      </c>
      <c r="CM91" s="409" t="str">
        <f t="shared" si="137"/>
        <v> </v>
      </c>
      <c r="CN91" s="409" t="str">
        <f t="shared" si="138"/>
        <v> </v>
      </c>
      <c r="CO91" s="409" t="str">
        <f t="shared" si="139"/>
        <v> </v>
      </c>
      <c r="CP91" s="409" t="str">
        <f t="shared" si="140"/>
        <v> </v>
      </c>
      <c r="CQ91" s="409" t="str">
        <f t="shared" si="141"/>
        <v> </v>
      </c>
      <c r="CR91" s="409" t="str">
        <f t="shared" si="142"/>
        <v> </v>
      </c>
      <c r="CS91" s="409"/>
      <c r="CT91" s="409">
        <f t="shared" si="125"/>
        <v>0</v>
      </c>
      <c r="CU91" s="409">
        <f t="shared" si="126"/>
        <v>84</v>
      </c>
      <c r="CV91" s="372" t="str">
        <f t="shared" si="126"/>
        <v>23IT085</v>
      </c>
      <c r="CW91" s="432" t="str">
        <f t="shared" si="126"/>
        <v>M AMRITHAA</v>
      </c>
      <c r="CX91" s="433" t="str">
        <f t="shared" si="76"/>
        <v>        </v>
      </c>
      <c r="CY91" s="409">
        <f t="shared" si="127"/>
        <v>0</v>
      </c>
      <c r="CZ91" s="7"/>
      <c r="DA91" s="409" t="str">
        <f t="shared" si="128"/>
        <v>#</v>
      </c>
      <c r="DB91" s="409">
        <f t="shared" si="129"/>
        <v>0</v>
      </c>
      <c r="DC91" s="7"/>
      <c r="DD91" s="7"/>
      <c r="DE91" s="7"/>
    </row>
    <row r="92" ht="24.75" customHeight="1" spans="1:109">
      <c r="A92" s="413">
        <v>85</v>
      </c>
      <c r="B92" s="566" t="s">
        <v>769</v>
      </c>
      <c r="C92" s="572" t="s">
        <v>770</v>
      </c>
      <c r="D92" s="442" t="s">
        <v>41</v>
      </c>
      <c r="E92" s="438" t="s">
        <v>55</v>
      </c>
      <c r="F92" s="443">
        <v>135.5</v>
      </c>
      <c r="G92" s="568" t="s">
        <v>58</v>
      </c>
      <c r="H92" s="569" t="s">
        <v>69</v>
      </c>
      <c r="I92" s="569" t="s">
        <v>59</v>
      </c>
      <c r="J92" s="569" t="s">
        <v>69</v>
      </c>
      <c r="K92" s="569" t="s">
        <v>59</v>
      </c>
      <c r="L92" s="569" t="s">
        <v>58</v>
      </c>
      <c r="M92" s="569" t="s">
        <v>59</v>
      </c>
      <c r="N92" s="570" t="s">
        <v>59</v>
      </c>
      <c r="O92" s="421">
        <f t="shared" si="130"/>
        <v>0</v>
      </c>
      <c r="P92" s="422"/>
      <c r="Q92" s="423">
        <f t="shared" si="77"/>
        <v>23</v>
      </c>
      <c r="R92" s="565">
        <f t="shared" si="78"/>
        <v>6.91304347826087</v>
      </c>
      <c r="S92" s="425"/>
      <c r="T92" s="426"/>
      <c r="U92" s="427"/>
      <c r="V92" s="428" t="s">
        <v>62</v>
      </c>
      <c r="W92" s="429">
        <f t="shared" si="131"/>
        <v>10</v>
      </c>
      <c r="X92" s="429">
        <f t="shared" si="131"/>
        <v>6</v>
      </c>
      <c r="Y92" s="429">
        <f t="shared" si="131"/>
        <v>7</v>
      </c>
      <c r="Z92" s="429">
        <f t="shared" si="131"/>
        <v>6</v>
      </c>
      <c r="AA92" s="429">
        <f t="shared" si="131"/>
        <v>7</v>
      </c>
      <c r="AB92" s="429">
        <f t="shared" si="131"/>
        <v>10</v>
      </c>
      <c r="AC92" s="429">
        <f t="shared" si="131"/>
        <v>7</v>
      </c>
      <c r="AD92" s="429">
        <f t="shared" si="79"/>
        <v>7</v>
      </c>
      <c r="AE92" s="429"/>
      <c r="AF92" s="429"/>
      <c r="AG92" s="430">
        <f t="shared" si="132"/>
        <v>159</v>
      </c>
      <c r="AH92" s="430">
        <f t="shared" si="133"/>
        <v>23</v>
      </c>
      <c r="AI92" s="431">
        <f t="shared" si="80"/>
        <v>6.91304347826087</v>
      </c>
      <c r="AJ92" s="408" t="str">
        <f t="shared" si="134"/>
        <v>P</v>
      </c>
      <c r="AK92" s="408">
        <f t="shared" si="81"/>
        <v>0</v>
      </c>
      <c r="AL92" s="408">
        <f t="shared" si="82"/>
        <v>0</v>
      </c>
      <c r="AM92" s="408">
        <f t="shared" si="83"/>
        <v>0</v>
      </c>
      <c r="AN92" s="408">
        <f t="shared" si="84"/>
        <v>1</v>
      </c>
      <c r="AO92" s="408">
        <f t="shared" si="85"/>
        <v>0</v>
      </c>
      <c r="AP92" s="408">
        <f t="shared" si="86"/>
        <v>0</v>
      </c>
      <c r="AQ92" s="408">
        <f t="shared" si="87"/>
        <v>0</v>
      </c>
      <c r="AR92" s="6"/>
      <c r="AS92" s="408">
        <f t="shared" si="88"/>
        <v>0</v>
      </c>
      <c r="AT92" s="408">
        <f t="shared" si="89"/>
        <v>0</v>
      </c>
      <c r="AU92" s="408">
        <f t="shared" si="90"/>
        <v>0</v>
      </c>
      <c r="AV92" s="408" t="str">
        <f t="shared" si="91"/>
        <v>P</v>
      </c>
      <c r="AW92" s="408">
        <f t="shared" si="92"/>
        <v>0</v>
      </c>
      <c r="AX92" s="408">
        <f t="shared" si="93"/>
        <v>0</v>
      </c>
      <c r="AY92" s="408">
        <f t="shared" si="94"/>
        <v>0</v>
      </c>
      <c r="AZ92" s="409" t="str">
        <f t="shared" si="95"/>
        <v>DM</v>
      </c>
      <c r="BA92" s="409" t="str">
        <f t="shared" si="96"/>
        <v>DMT</v>
      </c>
      <c r="BB92" s="409" t="str">
        <f t="shared" si="97"/>
        <v>#</v>
      </c>
      <c r="BC92" s="409" t="str">
        <f t="shared" si="98"/>
        <v>#</v>
      </c>
      <c r="BD92" s="409" t="str">
        <f t="shared" si="99"/>
        <v>P</v>
      </c>
      <c r="BE92" s="409" t="str">
        <f t="shared" si="100"/>
        <v>#</v>
      </c>
      <c r="BF92" s="409"/>
      <c r="BG92" s="409" t="str">
        <f t="shared" si="101"/>
        <v>#</v>
      </c>
      <c r="BH92" s="409" t="str">
        <f t="shared" si="102"/>
        <v>#</v>
      </c>
      <c r="BI92" s="409">
        <f t="shared" si="103"/>
        <v>0</v>
      </c>
      <c r="BJ92" s="409" t="str">
        <f t="shared" si="104"/>
        <v>#</v>
      </c>
      <c r="BK92" s="409">
        <f t="shared" si="105"/>
        <v>0</v>
      </c>
      <c r="BL92" s="409" t="str">
        <f t="shared" si="106"/>
        <v>#</v>
      </c>
      <c r="BM92" s="7"/>
      <c r="BN92" s="7"/>
      <c r="BO92" s="7"/>
      <c r="BP92" s="409" t="str">
        <f t="shared" si="107"/>
        <v>#</v>
      </c>
      <c r="BQ92" s="409" t="str">
        <f t="shared" si="108"/>
        <v>#</v>
      </c>
      <c r="BR92" s="409" t="str">
        <f t="shared" si="109"/>
        <v>P</v>
      </c>
      <c r="BS92" s="409" t="str">
        <f t="shared" si="110"/>
        <v>#</v>
      </c>
      <c r="BT92" s="409" t="str">
        <f t="shared" si="111"/>
        <v>#</v>
      </c>
      <c r="BU92" s="409" t="str">
        <f t="shared" si="112"/>
        <v>#</v>
      </c>
      <c r="BV92" s="409" t="str">
        <f t="shared" si="113"/>
        <v>#</v>
      </c>
      <c r="BW92" s="409" t="str">
        <f t="shared" si="114"/>
        <v>#</v>
      </c>
      <c r="BX92" s="409"/>
      <c r="BY92" s="409" t="str">
        <f t="shared" si="115"/>
        <v>#</v>
      </c>
      <c r="BZ92" s="409" t="str">
        <f t="shared" si="116"/>
        <v>#</v>
      </c>
      <c r="CA92" s="409">
        <f t="shared" si="117"/>
        <v>0</v>
      </c>
      <c r="CB92" s="409" t="str">
        <f t="shared" si="118"/>
        <v>#</v>
      </c>
      <c r="CC92" s="409" t="str">
        <f t="shared" si="119"/>
        <v>#</v>
      </c>
      <c r="CD92" s="409" t="str">
        <f t="shared" si="120"/>
        <v>#</v>
      </c>
      <c r="CE92" s="409" t="str">
        <f t="shared" si="121"/>
        <v>#</v>
      </c>
      <c r="CF92" s="409" t="str">
        <f t="shared" si="122"/>
        <v>#</v>
      </c>
      <c r="CG92" s="409">
        <f t="shared" si="123"/>
        <v>0</v>
      </c>
      <c r="CH92" s="409" t="str">
        <f t="shared" si="124"/>
        <v>#</v>
      </c>
      <c r="CI92" s="7"/>
      <c r="CJ92" s="7"/>
      <c r="CK92" s="409" t="str">
        <f t="shared" si="135"/>
        <v> </v>
      </c>
      <c r="CL92" s="409" t="str">
        <f t="shared" si="136"/>
        <v> </v>
      </c>
      <c r="CM92" s="409" t="str">
        <f t="shared" si="137"/>
        <v> </v>
      </c>
      <c r="CN92" s="409" t="str">
        <f t="shared" si="138"/>
        <v> </v>
      </c>
      <c r="CO92" s="409" t="str">
        <f t="shared" si="139"/>
        <v> </v>
      </c>
      <c r="CP92" s="409" t="str">
        <f t="shared" si="140"/>
        <v> </v>
      </c>
      <c r="CQ92" s="409" t="str">
        <f t="shared" si="141"/>
        <v> </v>
      </c>
      <c r="CR92" s="409" t="str">
        <f t="shared" si="142"/>
        <v> </v>
      </c>
      <c r="CS92" s="409"/>
      <c r="CT92" s="409">
        <f t="shared" si="125"/>
        <v>0</v>
      </c>
      <c r="CU92" s="409">
        <f t="shared" si="126"/>
        <v>85</v>
      </c>
      <c r="CV92" s="372" t="str">
        <f t="shared" si="126"/>
        <v>23IT086</v>
      </c>
      <c r="CW92" s="432" t="str">
        <f t="shared" si="126"/>
        <v>MADHAN KUMAR R</v>
      </c>
      <c r="CX92" s="433" t="str">
        <f t="shared" si="76"/>
        <v>        </v>
      </c>
      <c r="CY92" s="409">
        <f t="shared" si="127"/>
        <v>0</v>
      </c>
      <c r="CZ92" s="7"/>
      <c r="DA92" s="409" t="str">
        <f t="shared" si="128"/>
        <v>#</v>
      </c>
      <c r="DB92" s="409">
        <f t="shared" si="129"/>
        <v>0</v>
      </c>
      <c r="DC92" s="7"/>
      <c r="DD92" s="7"/>
      <c r="DE92" s="7"/>
    </row>
    <row r="93" ht="24.75" customHeight="1" spans="1:109">
      <c r="A93" s="413">
        <v>86</v>
      </c>
      <c r="B93" s="566" t="s">
        <v>771</v>
      </c>
      <c r="C93" s="572" t="s">
        <v>772</v>
      </c>
      <c r="D93" s="442" t="s">
        <v>42</v>
      </c>
      <c r="E93" s="438" t="s">
        <v>55</v>
      </c>
      <c r="F93" s="443">
        <v>178.5</v>
      </c>
      <c r="G93" s="568" t="s">
        <v>231</v>
      </c>
      <c r="H93" s="569" t="s">
        <v>231</v>
      </c>
      <c r="I93" s="569" t="s">
        <v>231</v>
      </c>
      <c r="J93" s="569" t="s">
        <v>231</v>
      </c>
      <c r="K93" s="569" t="s">
        <v>231</v>
      </c>
      <c r="L93" s="569" t="s">
        <v>231</v>
      </c>
      <c r="M93" s="569" t="s">
        <v>231</v>
      </c>
      <c r="N93" s="570" t="s">
        <v>231</v>
      </c>
      <c r="O93" s="421">
        <f t="shared" si="130"/>
        <v>0</v>
      </c>
      <c r="P93" s="422"/>
      <c r="Q93" s="423">
        <f t="shared" si="77"/>
        <v>0</v>
      </c>
      <c r="R93" s="565">
        <f t="shared" si="78"/>
        <v>0</v>
      </c>
      <c r="S93" s="425"/>
      <c r="T93" s="426"/>
      <c r="U93" s="427"/>
      <c r="V93" s="428" t="s">
        <v>62</v>
      </c>
      <c r="W93" s="429">
        <f t="shared" si="131"/>
        <v>0</v>
      </c>
      <c r="X93" s="429">
        <f t="shared" si="131"/>
        <v>0</v>
      </c>
      <c r="Y93" s="429">
        <f t="shared" si="131"/>
        <v>0</v>
      </c>
      <c r="Z93" s="429">
        <f t="shared" si="131"/>
        <v>0</v>
      </c>
      <c r="AA93" s="429">
        <f t="shared" si="131"/>
        <v>0</v>
      </c>
      <c r="AB93" s="429">
        <f t="shared" si="131"/>
        <v>0</v>
      </c>
      <c r="AC93" s="429">
        <f t="shared" si="131"/>
        <v>0</v>
      </c>
      <c r="AD93" s="429">
        <f t="shared" si="79"/>
        <v>0</v>
      </c>
      <c r="AE93" s="429"/>
      <c r="AF93" s="429"/>
      <c r="AG93" s="430">
        <f t="shared" si="132"/>
        <v>0</v>
      </c>
      <c r="AH93" s="430">
        <f t="shared" si="133"/>
        <v>0</v>
      </c>
      <c r="AI93" s="431">
        <f t="shared" si="80"/>
        <v>0</v>
      </c>
      <c r="AJ93" s="408" t="str">
        <f t="shared" si="134"/>
        <v>F</v>
      </c>
      <c r="AK93" s="408">
        <f t="shared" si="81"/>
        <v>0</v>
      </c>
      <c r="AL93" s="408">
        <f t="shared" si="82"/>
        <v>1</v>
      </c>
      <c r="AM93" s="408">
        <f t="shared" si="83"/>
        <v>0</v>
      </c>
      <c r="AN93" s="408">
        <f t="shared" si="84"/>
        <v>0</v>
      </c>
      <c r="AO93" s="408">
        <f t="shared" si="85"/>
        <v>0</v>
      </c>
      <c r="AP93" s="408">
        <f t="shared" si="86"/>
        <v>0</v>
      </c>
      <c r="AQ93" s="408">
        <f t="shared" si="87"/>
        <v>0</v>
      </c>
      <c r="AR93" s="6"/>
      <c r="AS93" s="408">
        <f t="shared" si="88"/>
        <v>0</v>
      </c>
      <c r="AT93" s="408" t="str">
        <f t="shared" si="89"/>
        <v>F</v>
      </c>
      <c r="AU93" s="408">
        <f t="shared" si="90"/>
        <v>0</v>
      </c>
      <c r="AV93" s="408">
        <f t="shared" si="91"/>
        <v>0</v>
      </c>
      <c r="AW93" s="408">
        <f t="shared" si="92"/>
        <v>0</v>
      </c>
      <c r="AX93" s="408">
        <f t="shared" si="93"/>
        <v>0</v>
      </c>
      <c r="AY93" s="408">
        <f t="shared" si="94"/>
        <v>0</v>
      </c>
      <c r="AZ93" s="409" t="str">
        <f t="shared" si="95"/>
        <v>DF</v>
      </c>
      <c r="BA93" s="409" t="str">
        <f t="shared" si="96"/>
        <v>DFT</v>
      </c>
      <c r="BB93" s="409" t="str">
        <f t="shared" si="97"/>
        <v>#</v>
      </c>
      <c r="BC93" s="409" t="str">
        <f t="shared" si="98"/>
        <v>#</v>
      </c>
      <c r="BD93" s="409" t="str">
        <f t="shared" si="99"/>
        <v>#</v>
      </c>
      <c r="BE93" s="409" t="str">
        <f t="shared" si="100"/>
        <v>F</v>
      </c>
      <c r="BF93" s="409"/>
      <c r="BG93" s="409" t="str">
        <f t="shared" si="101"/>
        <v>#</v>
      </c>
      <c r="BH93" s="409" t="str">
        <f t="shared" si="102"/>
        <v>#</v>
      </c>
      <c r="BI93" s="409" t="str">
        <f t="shared" si="103"/>
        <v>#</v>
      </c>
      <c r="BJ93" s="409">
        <f t="shared" si="104"/>
        <v>0</v>
      </c>
      <c r="BK93" s="409" t="str">
        <f t="shared" si="105"/>
        <v>#</v>
      </c>
      <c r="BL93" s="409">
        <f t="shared" si="106"/>
        <v>0</v>
      </c>
      <c r="BM93" s="7"/>
      <c r="BN93" s="7"/>
      <c r="BO93" s="7"/>
      <c r="BP93" s="409" t="str">
        <f t="shared" si="107"/>
        <v>#</v>
      </c>
      <c r="BQ93" s="409" t="str">
        <f t="shared" si="108"/>
        <v>#</v>
      </c>
      <c r="BR93" s="409" t="str">
        <f t="shared" si="109"/>
        <v>#</v>
      </c>
      <c r="BS93" s="409" t="str">
        <f t="shared" si="110"/>
        <v>F</v>
      </c>
      <c r="BT93" s="409" t="str">
        <f t="shared" si="111"/>
        <v>#</v>
      </c>
      <c r="BU93" s="409" t="str">
        <f t="shared" si="112"/>
        <v>#</v>
      </c>
      <c r="BV93" s="409" t="str">
        <f t="shared" si="113"/>
        <v>#</v>
      </c>
      <c r="BW93" s="409" t="str">
        <f t="shared" si="114"/>
        <v>#</v>
      </c>
      <c r="BX93" s="409"/>
      <c r="BY93" s="409" t="str">
        <f t="shared" si="115"/>
        <v>#</v>
      </c>
      <c r="BZ93" s="409" t="str">
        <f t="shared" si="116"/>
        <v>#</v>
      </c>
      <c r="CA93" s="409" t="str">
        <f t="shared" si="117"/>
        <v>#</v>
      </c>
      <c r="CB93" s="409">
        <f t="shared" si="118"/>
        <v>0</v>
      </c>
      <c r="CC93" s="409" t="str">
        <f t="shared" si="119"/>
        <v>#</v>
      </c>
      <c r="CD93" s="409" t="str">
        <f t="shared" si="120"/>
        <v>#</v>
      </c>
      <c r="CE93" s="409" t="str">
        <f t="shared" si="121"/>
        <v>#</v>
      </c>
      <c r="CF93" s="409" t="str">
        <f t="shared" si="122"/>
        <v>#</v>
      </c>
      <c r="CG93" s="409" t="str">
        <f t="shared" si="123"/>
        <v>#</v>
      </c>
      <c r="CH93" s="409">
        <f t="shared" si="124"/>
        <v>0</v>
      </c>
      <c r="CI93" s="7"/>
      <c r="CJ93" s="7"/>
      <c r="CK93" s="409" t="str">
        <f t="shared" si="135"/>
        <v>EEP,</v>
      </c>
      <c r="CL93" s="409" t="str">
        <f t="shared" si="136"/>
        <v>POC,</v>
      </c>
      <c r="CM93" s="409" t="str">
        <f t="shared" si="137"/>
        <v>DAV,</v>
      </c>
      <c r="CN93" s="409" t="str">
        <f t="shared" si="138"/>
        <v>EP,</v>
      </c>
      <c r="CO93" s="409" t="str">
        <f t="shared" si="139"/>
        <v>MAD,</v>
      </c>
      <c r="CP93" s="409" t="str">
        <f t="shared" si="140"/>
        <v>CCP,</v>
      </c>
      <c r="CQ93" s="409" t="str">
        <f t="shared" si="141"/>
        <v>UIUX,</v>
      </c>
      <c r="CR93" s="409" t="str">
        <f t="shared" si="142"/>
        <v>DEV,</v>
      </c>
      <c r="CS93" s="409"/>
      <c r="CT93" s="409">
        <f t="shared" si="125"/>
        <v>0</v>
      </c>
      <c r="CU93" s="409">
        <f t="shared" si="126"/>
        <v>86</v>
      </c>
      <c r="CV93" s="372" t="str">
        <f t="shared" si="126"/>
        <v>23IT087</v>
      </c>
      <c r="CW93" s="432" t="str">
        <f t="shared" si="126"/>
        <v>MADHANI D</v>
      </c>
      <c r="CX93" s="433" t="str">
        <f t="shared" si="76"/>
        <v>EEP,POC,DAV,EP,MAD,CCP,UIUX,DEV,</v>
      </c>
      <c r="CY93" s="409">
        <f t="shared" si="127"/>
        <v>0</v>
      </c>
      <c r="CZ93" s="7"/>
      <c r="DA93" s="409" t="str">
        <f t="shared" si="128"/>
        <v>#</v>
      </c>
      <c r="DB93" s="409">
        <f t="shared" si="129"/>
        <v>0</v>
      </c>
      <c r="DC93" s="7"/>
      <c r="DD93" s="7"/>
      <c r="DE93" s="7"/>
    </row>
    <row r="94" ht="24.75" customHeight="1" spans="1:109">
      <c r="A94" s="413">
        <v>87</v>
      </c>
      <c r="B94" s="566" t="s">
        <v>773</v>
      </c>
      <c r="C94" s="572" t="s">
        <v>774</v>
      </c>
      <c r="D94" s="442" t="s">
        <v>41</v>
      </c>
      <c r="E94" s="440" t="s">
        <v>54</v>
      </c>
      <c r="F94" s="443">
        <v>190</v>
      </c>
      <c r="G94" s="568" t="s">
        <v>58</v>
      </c>
      <c r="H94" s="569" t="s">
        <v>61</v>
      </c>
      <c r="I94" s="569" t="s">
        <v>61</v>
      </c>
      <c r="J94" s="569" t="s">
        <v>61</v>
      </c>
      <c r="K94" s="569" t="s">
        <v>60</v>
      </c>
      <c r="L94" s="569" t="s">
        <v>58</v>
      </c>
      <c r="M94" s="569" t="s">
        <v>59</v>
      </c>
      <c r="N94" s="570" t="s">
        <v>58</v>
      </c>
      <c r="O94" s="421">
        <f t="shared" si="130"/>
        <v>0</v>
      </c>
      <c r="P94" s="422"/>
      <c r="Q94" s="423">
        <f t="shared" si="77"/>
        <v>23</v>
      </c>
      <c r="R94" s="565">
        <f t="shared" si="78"/>
        <v>8.43478260869565</v>
      </c>
      <c r="S94" s="425"/>
      <c r="T94" s="426"/>
      <c r="U94" s="427"/>
      <c r="V94" s="428" t="s">
        <v>62</v>
      </c>
      <c r="W94" s="429">
        <f t="shared" si="131"/>
        <v>10</v>
      </c>
      <c r="X94" s="429">
        <f t="shared" si="131"/>
        <v>8</v>
      </c>
      <c r="Y94" s="429">
        <f t="shared" si="131"/>
        <v>8</v>
      </c>
      <c r="Z94" s="429">
        <f t="shared" si="131"/>
        <v>8</v>
      </c>
      <c r="AA94" s="429">
        <f t="shared" si="131"/>
        <v>9</v>
      </c>
      <c r="AB94" s="429">
        <f t="shared" si="131"/>
        <v>10</v>
      </c>
      <c r="AC94" s="429">
        <f t="shared" si="131"/>
        <v>7</v>
      </c>
      <c r="AD94" s="429">
        <f t="shared" si="79"/>
        <v>10</v>
      </c>
      <c r="AE94" s="429"/>
      <c r="AF94" s="429"/>
      <c r="AG94" s="430">
        <f t="shared" si="132"/>
        <v>194</v>
      </c>
      <c r="AH94" s="430">
        <f t="shared" si="133"/>
        <v>23</v>
      </c>
      <c r="AI94" s="431">
        <f t="shared" si="80"/>
        <v>8.43478260869565</v>
      </c>
      <c r="AJ94" s="408" t="str">
        <f t="shared" si="134"/>
        <v>P</v>
      </c>
      <c r="AK94" s="408">
        <f t="shared" si="81"/>
        <v>1</v>
      </c>
      <c r="AL94" s="408">
        <f t="shared" si="82"/>
        <v>0</v>
      </c>
      <c r="AM94" s="408">
        <f t="shared" si="83"/>
        <v>0</v>
      </c>
      <c r="AN94" s="408">
        <f t="shared" si="84"/>
        <v>0</v>
      </c>
      <c r="AO94" s="408">
        <f t="shared" si="85"/>
        <v>0</v>
      </c>
      <c r="AP94" s="408">
        <f t="shared" si="86"/>
        <v>0</v>
      </c>
      <c r="AQ94" s="408">
        <f t="shared" si="87"/>
        <v>0</v>
      </c>
      <c r="AR94" s="6"/>
      <c r="AS94" s="408" t="str">
        <f t="shared" si="88"/>
        <v>P</v>
      </c>
      <c r="AT94" s="408">
        <f t="shared" si="89"/>
        <v>0</v>
      </c>
      <c r="AU94" s="408">
        <f t="shared" si="90"/>
        <v>0</v>
      </c>
      <c r="AV94" s="408">
        <f t="shared" si="91"/>
        <v>0</v>
      </c>
      <c r="AW94" s="408">
        <f t="shared" si="92"/>
        <v>0</v>
      </c>
      <c r="AX94" s="408">
        <f t="shared" si="93"/>
        <v>0</v>
      </c>
      <c r="AY94" s="408">
        <f t="shared" si="94"/>
        <v>0</v>
      </c>
      <c r="AZ94" s="409" t="str">
        <f t="shared" si="95"/>
        <v>HM</v>
      </c>
      <c r="BA94" s="409" t="str">
        <f t="shared" si="96"/>
        <v>HMT</v>
      </c>
      <c r="BB94" s="409" t="str">
        <f t="shared" si="97"/>
        <v>P</v>
      </c>
      <c r="BC94" s="409" t="str">
        <f t="shared" si="98"/>
        <v>#</v>
      </c>
      <c r="BD94" s="409" t="str">
        <f t="shared" si="99"/>
        <v>#</v>
      </c>
      <c r="BE94" s="409" t="str">
        <f t="shared" si="100"/>
        <v>#</v>
      </c>
      <c r="BF94" s="409"/>
      <c r="BG94" s="409">
        <f t="shared" si="101"/>
        <v>0</v>
      </c>
      <c r="BH94" s="409" t="str">
        <f t="shared" si="102"/>
        <v>#</v>
      </c>
      <c r="BI94" s="409" t="str">
        <f t="shared" si="103"/>
        <v>#</v>
      </c>
      <c r="BJ94" s="409" t="str">
        <f t="shared" si="104"/>
        <v>#</v>
      </c>
      <c r="BK94" s="409">
        <f t="shared" si="105"/>
        <v>0</v>
      </c>
      <c r="BL94" s="409" t="str">
        <f t="shared" si="106"/>
        <v>#</v>
      </c>
      <c r="BM94" s="7"/>
      <c r="BN94" s="7"/>
      <c r="BO94" s="7"/>
      <c r="BP94" s="409" t="str">
        <f t="shared" si="107"/>
        <v>P</v>
      </c>
      <c r="BQ94" s="409" t="str">
        <f t="shared" si="108"/>
        <v>#</v>
      </c>
      <c r="BR94" s="409" t="str">
        <f t="shared" si="109"/>
        <v>#</v>
      </c>
      <c r="BS94" s="409" t="str">
        <f t="shared" si="110"/>
        <v>#</v>
      </c>
      <c r="BT94" s="409" t="str">
        <f t="shared" si="111"/>
        <v>#</v>
      </c>
      <c r="BU94" s="409" t="str">
        <f t="shared" si="112"/>
        <v>#</v>
      </c>
      <c r="BV94" s="409" t="str">
        <f t="shared" si="113"/>
        <v>#</v>
      </c>
      <c r="BW94" s="409" t="str">
        <f t="shared" si="114"/>
        <v>#</v>
      </c>
      <c r="BX94" s="409"/>
      <c r="BY94" s="409">
        <f t="shared" si="115"/>
        <v>0</v>
      </c>
      <c r="BZ94" s="409" t="str">
        <f t="shared" si="116"/>
        <v>#</v>
      </c>
      <c r="CA94" s="409" t="str">
        <f t="shared" si="117"/>
        <v>#</v>
      </c>
      <c r="CB94" s="409" t="str">
        <f t="shared" si="118"/>
        <v>#</v>
      </c>
      <c r="CC94" s="409" t="str">
        <f t="shared" si="119"/>
        <v>#</v>
      </c>
      <c r="CD94" s="409" t="str">
        <f t="shared" si="120"/>
        <v>#</v>
      </c>
      <c r="CE94" s="409" t="str">
        <f t="shared" si="121"/>
        <v>#</v>
      </c>
      <c r="CF94" s="409" t="str">
        <f t="shared" si="122"/>
        <v>#</v>
      </c>
      <c r="CG94" s="409">
        <f t="shared" si="123"/>
        <v>0</v>
      </c>
      <c r="CH94" s="409" t="str">
        <f t="shared" si="124"/>
        <v>#</v>
      </c>
      <c r="CI94" s="7"/>
      <c r="CJ94" s="7"/>
      <c r="CK94" s="409" t="str">
        <f t="shared" si="135"/>
        <v> </v>
      </c>
      <c r="CL94" s="409" t="str">
        <f t="shared" si="136"/>
        <v> </v>
      </c>
      <c r="CM94" s="409" t="str">
        <f t="shared" si="137"/>
        <v> </v>
      </c>
      <c r="CN94" s="409" t="str">
        <f t="shared" si="138"/>
        <v> </v>
      </c>
      <c r="CO94" s="409" t="str">
        <f t="shared" si="139"/>
        <v> </v>
      </c>
      <c r="CP94" s="409" t="str">
        <f t="shared" si="140"/>
        <v> </v>
      </c>
      <c r="CQ94" s="409" t="str">
        <f t="shared" si="141"/>
        <v> </v>
      </c>
      <c r="CR94" s="409" t="str">
        <f t="shared" si="142"/>
        <v> </v>
      </c>
      <c r="CS94" s="409"/>
      <c r="CT94" s="409">
        <f t="shared" si="125"/>
        <v>0</v>
      </c>
      <c r="CU94" s="409">
        <f t="shared" si="126"/>
        <v>87</v>
      </c>
      <c r="CV94" s="372" t="str">
        <f t="shared" si="126"/>
        <v>23IT088</v>
      </c>
      <c r="CW94" s="432" t="str">
        <f t="shared" si="126"/>
        <v>MADHIARASAN S</v>
      </c>
      <c r="CX94" s="433" t="str">
        <f t="shared" si="76"/>
        <v>        </v>
      </c>
      <c r="CY94" s="409">
        <f t="shared" si="127"/>
        <v>0</v>
      </c>
      <c r="CZ94" s="7"/>
      <c r="DA94" s="409">
        <f t="shared" si="128"/>
        <v>0</v>
      </c>
      <c r="DB94" s="409" t="str">
        <f t="shared" si="129"/>
        <v>#</v>
      </c>
      <c r="DC94" s="7"/>
      <c r="DD94" s="7"/>
      <c r="DE94" s="7"/>
    </row>
    <row r="95" ht="24.75" customHeight="1" spans="1:109">
      <c r="A95" s="413">
        <v>88</v>
      </c>
      <c r="B95" s="566" t="s">
        <v>775</v>
      </c>
      <c r="C95" s="572" t="s">
        <v>776</v>
      </c>
      <c r="D95" s="442" t="s">
        <v>42</v>
      </c>
      <c r="E95" s="440" t="s">
        <v>54</v>
      </c>
      <c r="F95" s="443">
        <v>188.5</v>
      </c>
      <c r="G95" s="568" t="s">
        <v>58</v>
      </c>
      <c r="H95" s="569" t="s">
        <v>61</v>
      </c>
      <c r="I95" s="569" t="s">
        <v>60</v>
      </c>
      <c r="J95" s="569" t="s">
        <v>60</v>
      </c>
      <c r="K95" s="569" t="s">
        <v>60</v>
      </c>
      <c r="L95" s="569" t="s">
        <v>58</v>
      </c>
      <c r="M95" s="569" t="s">
        <v>61</v>
      </c>
      <c r="N95" s="570" t="s">
        <v>60</v>
      </c>
      <c r="O95" s="421">
        <f t="shared" si="130"/>
        <v>0</v>
      </c>
      <c r="P95" s="422"/>
      <c r="Q95" s="423">
        <f t="shared" si="77"/>
        <v>23</v>
      </c>
      <c r="R95" s="565">
        <f t="shared" si="78"/>
        <v>8.78260869565217</v>
      </c>
      <c r="S95" s="425"/>
      <c r="T95" s="426"/>
      <c r="U95" s="427"/>
      <c r="V95" s="428" t="s">
        <v>62</v>
      </c>
      <c r="W95" s="429">
        <f t="shared" si="131"/>
        <v>10</v>
      </c>
      <c r="X95" s="429">
        <f t="shared" si="131"/>
        <v>8</v>
      </c>
      <c r="Y95" s="429">
        <f t="shared" si="131"/>
        <v>9</v>
      </c>
      <c r="Z95" s="429">
        <f t="shared" si="131"/>
        <v>9</v>
      </c>
      <c r="AA95" s="429">
        <f t="shared" si="131"/>
        <v>9</v>
      </c>
      <c r="AB95" s="429">
        <f t="shared" si="131"/>
        <v>10</v>
      </c>
      <c r="AC95" s="429">
        <f t="shared" si="131"/>
        <v>8</v>
      </c>
      <c r="AD95" s="429">
        <f t="shared" si="79"/>
        <v>9</v>
      </c>
      <c r="AE95" s="429"/>
      <c r="AF95" s="429"/>
      <c r="AG95" s="430">
        <f t="shared" si="132"/>
        <v>202</v>
      </c>
      <c r="AH95" s="430">
        <f t="shared" si="133"/>
        <v>23</v>
      </c>
      <c r="AI95" s="431">
        <f t="shared" si="80"/>
        <v>8.78260869565217</v>
      </c>
      <c r="AJ95" s="408" t="str">
        <f t="shared" si="134"/>
        <v>P</v>
      </c>
      <c r="AK95" s="408">
        <f t="shared" si="81"/>
        <v>1</v>
      </c>
      <c r="AL95" s="408">
        <f t="shared" si="82"/>
        <v>0</v>
      </c>
      <c r="AM95" s="408">
        <f t="shared" si="83"/>
        <v>0</v>
      </c>
      <c r="AN95" s="408">
        <f t="shared" si="84"/>
        <v>0</v>
      </c>
      <c r="AO95" s="408">
        <f t="shared" si="85"/>
        <v>0</v>
      </c>
      <c r="AP95" s="408">
        <f t="shared" si="86"/>
        <v>0</v>
      </c>
      <c r="AQ95" s="408">
        <f t="shared" si="87"/>
        <v>0</v>
      </c>
      <c r="AR95" s="6"/>
      <c r="AS95" s="408" t="str">
        <f t="shared" si="88"/>
        <v>P</v>
      </c>
      <c r="AT95" s="408">
        <f t="shared" si="89"/>
        <v>0</v>
      </c>
      <c r="AU95" s="408">
        <f t="shared" si="90"/>
        <v>0</v>
      </c>
      <c r="AV95" s="408">
        <f t="shared" si="91"/>
        <v>0</v>
      </c>
      <c r="AW95" s="408">
        <f t="shared" si="92"/>
        <v>0</v>
      </c>
      <c r="AX95" s="408">
        <f t="shared" si="93"/>
        <v>0</v>
      </c>
      <c r="AY95" s="408">
        <f t="shared" si="94"/>
        <v>0</v>
      </c>
      <c r="AZ95" s="409" t="str">
        <f t="shared" si="95"/>
        <v>HF</v>
      </c>
      <c r="BA95" s="409" t="str">
        <f t="shared" si="96"/>
        <v>HFT</v>
      </c>
      <c r="BB95" s="409" t="str">
        <f t="shared" si="97"/>
        <v>#</v>
      </c>
      <c r="BC95" s="409" t="str">
        <f t="shared" si="98"/>
        <v>P</v>
      </c>
      <c r="BD95" s="409" t="str">
        <f t="shared" si="99"/>
        <v>#</v>
      </c>
      <c r="BE95" s="409" t="str">
        <f t="shared" si="100"/>
        <v>#</v>
      </c>
      <c r="BF95" s="409"/>
      <c r="BG95" s="409" t="str">
        <f t="shared" si="101"/>
        <v>#</v>
      </c>
      <c r="BH95" s="409">
        <f t="shared" si="102"/>
        <v>0</v>
      </c>
      <c r="BI95" s="409" t="str">
        <f t="shared" si="103"/>
        <v>#</v>
      </c>
      <c r="BJ95" s="409" t="str">
        <f t="shared" si="104"/>
        <v>#</v>
      </c>
      <c r="BK95" s="409" t="str">
        <f t="shared" si="105"/>
        <v>#</v>
      </c>
      <c r="BL95" s="409">
        <f t="shared" si="106"/>
        <v>0</v>
      </c>
      <c r="BM95" s="7"/>
      <c r="BN95" s="7"/>
      <c r="BO95" s="7"/>
      <c r="BP95" s="409" t="str">
        <f t="shared" si="107"/>
        <v>#</v>
      </c>
      <c r="BQ95" s="409" t="str">
        <f t="shared" si="108"/>
        <v>P</v>
      </c>
      <c r="BR95" s="409" t="str">
        <f t="shared" si="109"/>
        <v>#</v>
      </c>
      <c r="BS95" s="409" t="str">
        <f t="shared" si="110"/>
        <v>#</v>
      </c>
      <c r="BT95" s="409" t="str">
        <f t="shared" si="111"/>
        <v>#</v>
      </c>
      <c r="BU95" s="409" t="str">
        <f t="shared" si="112"/>
        <v>#</v>
      </c>
      <c r="BV95" s="409" t="str">
        <f t="shared" si="113"/>
        <v>#</v>
      </c>
      <c r="BW95" s="409" t="str">
        <f t="shared" si="114"/>
        <v>#</v>
      </c>
      <c r="BX95" s="409"/>
      <c r="BY95" s="409" t="str">
        <f t="shared" si="115"/>
        <v>#</v>
      </c>
      <c r="BZ95" s="409">
        <f t="shared" si="116"/>
        <v>0</v>
      </c>
      <c r="CA95" s="409" t="str">
        <f t="shared" si="117"/>
        <v>#</v>
      </c>
      <c r="CB95" s="409" t="str">
        <f t="shared" si="118"/>
        <v>#</v>
      </c>
      <c r="CC95" s="409" t="str">
        <f t="shared" si="119"/>
        <v>#</v>
      </c>
      <c r="CD95" s="409" t="str">
        <f t="shared" si="120"/>
        <v>#</v>
      </c>
      <c r="CE95" s="409" t="str">
        <f t="shared" si="121"/>
        <v>#</v>
      </c>
      <c r="CF95" s="409" t="str">
        <f t="shared" si="122"/>
        <v>#</v>
      </c>
      <c r="CG95" s="409" t="str">
        <f t="shared" si="123"/>
        <v>#</v>
      </c>
      <c r="CH95" s="409">
        <f t="shared" si="124"/>
        <v>0</v>
      </c>
      <c r="CI95" s="7"/>
      <c r="CJ95" s="7"/>
      <c r="CK95" s="409" t="str">
        <f t="shared" si="135"/>
        <v> </v>
      </c>
      <c r="CL95" s="409" t="str">
        <f t="shared" si="136"/>
        <v> </v>
      </c>
      <c r="CM95" s="409" t="str">
        <f t="shared" si="137"/>
        <v> </v>
      </c>
      <c r="CN95" s="409" t="str">
        <f t="shared" si="138"/>
        <v> </v>
      </c>
      <c r="CO95" s="409" t="str">
        <f t="shared" si="139"/>
        <v> </v>
      </c>
      <c r="CP95" s="409" t="str">
        <f t="shared" si="140"/>
        <v> </v>
      </c>
      <c r="CQ95" s="409" t="str">
        <f t="shared" si="141"/>
        <v> </v>
      </c>
      <c r="CR95" s="409" t="str">
        <f t="shared" si="142"/>
        <v> </v>
      </c>
      <c r="CS95" s="409"/>
      <c r="CT95" s="409">
        <f t="shared" si="125"/>
        <v>0</v>
      </c>
      <c r="CU95" s="409">
        <f t="shared" si="126"/>
        <v>88</v>
      </c>
      <c r="CV95" s="372" t="str">
        <f t="shared" si="126"/>
        <v>23IT089</v>
      </c>
      <c r="CW95" s="432" t="str">
        <f t="shared" si="126"/>
        <v>MADHUMITHA.P</v>
      </c>
      <c r="CX95" s="433" t="str">
        <f t="shared" si="76"/>
        <v>        </v>
      </c>
      <c r="CY95" s="409">
        <f t="shared" si="127"/>
        <v>0</v>
      </c>
      <c r="CZ95" s="7"/>
      <c r="DA95" s="409">
        <f t="shared" si="128"/>
        <v>0</v>
      </c>
      <c r="DB95" s="409" t="str">
        <f t="shared" si="129"/>
        <v>#</v>
      </c>
      <c r="DC95" s="7"/>
      <c r="DD95" s="7"/>
      <c r="DE95" s="7"/>
    </row>
    <row r="96" ht="24.75" customHeight="1" spans="1:109">
      <c r="A96" s="413">
        <v>89</v>
      </c>
      <c r="B96" s="566" t="s">
        <v>777</v>
      </c>
      <c r="C96" s="572" t="s">
        <v>778</v>
      </c>
      <c r="D96" s="442" t="s">
        <v>42</v>
      </c>
      <c r="E96" s="438" t="s">
        <v>55</v>
      </c>
      <c r="F96" s="443">
        <v>127</v>
      </c>
      <c r="G96" s="568" t="s">
        <v>58</v>
      </c>
      <c r="H96" s="569" t="s">
        <v>61</v>
      </c>
      <c r="I96" s="569" t="s">
        <v>60</v>
      </c>
      <c r="J96" s="569" t="s">
        <v>60</v>
      </c>
      <c r="K96" s="569" t="s">
        <v>60</v>
      </c>
      <c r="L96" s="569" t="s">
        <v>58</v>
      </c>
      <c r="M96" s="569" t="s">
        <v>61</v>
      </c>
      <c r="N96" s="570" t="s">
        <v>61</v>
      </c>
      <c r="O96" s="421">
        <f t="shared" si="130"/>
        <v>0</v>
      </c>
      <c r="P96" s="422"/>
      <c r="Q96" s="423">
        <f t="shared" si="77"/>
        <v>23</v>
      </c>
      <c r="R96" s="565">
        <f t="shared" si="78"/>
        <v>8.65217391304348</v>
      </c>
      <c r="S96" s="425"/>
      <c r="T96" s="426"/>
      <c r="U96" s="427"/>
      <c r="V96" s="428" t="s">
        <v>62</v>
      </c>
      <c r="W96" s="429">
        <f t="shared" si="131"/>
        <v>10</v>
      </c>
      <c r="X96" s="429">
        <f t="shared" si="131"/>
        <v>8</v>
      </c>
      <c r="Y96" s="429">
        <f t="shared" si="131"/>
        <v>9</v>
      </c>
      <c r="Z96" s="429">
        <f t="shared" si="131"/>
        <v>9</v>
      </c>
      <c r="AA96" s="429">
        <f t="shared" si="131"/>
        <v>9</v>
      </c>
      <c r="AB96" s="429">
        <f t="shared" si="131"/>
        <v>10</v>
      </c>
      <c r="AC96" s="429">
        <f t="shared" si="131"/>
        <v>8</v>
      </c>
      <c r="AD96" s="429">
        <f t="shared" si="79"/>
        <v>8</v>
      </c>
      <c r="AE96" s="429"/>
      <c r="AF96" s="429"/>
      <c r="AG96" s="430">
        <f t="shared" si="132"/>
        <v>199</v>
      </c>
      <c r="AH96" s="430">
        <f t="shared" si="133"/>
        <v>23</v>
      </c>
      <c r="AI96" s="431">
        <f t="shared" si="80"/>
        <v>8.65217391304348</v>
      </c>
      <c r="AJ96" s="408" t="str">
        <f t="shared" si="134"/>
        <v>P</v>
      </c>
      <c r="AK96" s="408">
        <f t="shared" si="81"/>
        <v>0</v>
      </c>
      <c r="AL96" s="408">
        <f t="shared" si="82"/>
        <v>0</v>
      </c>
      <c r="AM96" s="408">
        <f t="shared" si="83"/>
        <v>0</v>
      </c>
      <c r="AN96" s="408">
        <f t="shared" si="84"/>
        <v>1</v>
      </c>
      <c r="AO96" s="408">
        <f t="shared" si="85"/>
        <v>0</v>
      </c>
      <c r="AP96" s="408">
        <f t="shared" si="86"/>
        <v>0</v>
      </c>
      <c r="AQ96" s="408">
        <f t="shared" si="87"/>
        <v>0</v>
      </c>
      <c r="AR96" s="6"/>
      <c r="AS96" s="408">
        <f t="shared" si="88"/>
        <v>0</v>
      </c>
      <c r="AT96" s="408">
        <f t="shared" si="89"/>
        <v>0</v>
      </c>
      <c r="AU96" s="408">
        <f t="shared" si="90"/>
        <v>0</v>
      </c>
      <c r="AV96" s="408" t="str">
        <f t="shared" si="91"/>
        <v>P</v>
      </c>
      <c r="AW96" s="408">
        <f t="shared" si="92"/>
        <v>0</v>
      </c>
      <c r="AX96" s="408">
        <f t="shared" si="93"/>
        <v>0</v>
      </c>
      <c r="AY96" s="408">
        <f t="shared" si="94"/>
        <v>0</v>
      </c>
      <c r="AZ96" s="409" t="str">
        <f t="shared" si="95"/>
        <v>DF</v>
      </c>
      <c r="BA96" s="409" t="str">
        <f t="shared" si="96"/>
        <v>DFT</v>
      </c>
      <c r="BB96" s="409" t="str">
        <f t="shared" si="97"/>
        <v>#</v>
      </c>
      <c r="BC96" s="409" t="str">
        <f t="shared" si="98"/>
        <v>#</v>
      </c>
      <c r="BD96" s="409" t="str">
        <f t="shared" si="99"/>
        <v>#</v>
      </c>
      <c r="BE96" s="409" t="str">
        <f t="shared" si="100"/>
        <v>P</v>
      </c>
      <c r="BF96" s="409"/>
      <c r="BG96" s="409" t="str">
        <f t="shared" si="101"/>
        <v>#</v>
      </c>
      <c r="BH96" s="409" t="str">
        <f t="shared" si="102"/>
        <v>#</v>
      </c>
      <c r="BI96" s="409" t="str">
        <f t="shared" si="103"/>
        <v>#</v>
      </c>
      <c r="BJ96" s="409">
        <f t="shared" si="104"/>
        <v>0</v>
      </c>
      <c r="BK96" s="409" t="str">
        <f t="shared" si="105"/>
        <v>#</v>
      </c>
      <c r="BL96" s="409">
        <f t="shared" si="106"/>
        <v>0</v>
      </c>
      <c r="BM96" s="7"/>
      <c r="BN96" s="7"/>
      <c r="BO96" s="7"/>
      <c r="BP96" s="409" t="str">
        <f t="shared" si="107"/>
        <v>#</v>
      </c>
      <c r="BQ96" s="409" t="str">
        <f t="shared" si="108"/>
        <v>#</v>
      </c>
      <c r="BR96" s="409" t="str">
        <f t="shared" si="109"/>
        <v>#</v>
      </c>
      <c r="BS96" s="409" t="str">
        <f t="shared" si="110"/>
        <v>P</v>
      </c>
      <c r="BT96" s="409" t="str">
        <f t="shared" si="111"/>
        <v>#</v>
      </c>
      <c r="BU96" s="409" t="str">
        <f t="shared" si="112"/>
        <v>#</v>
      </c>
      <c r="BV96" s="409" t="str">
        <f t="shared" si="113"/>
        <v>#</v>
      </c>
      <c r="BW96" s="409" t="str">
        <f t="shared" si="114"/>
        <v>#</v>
      </c>
      <c r="BX96" s="409"/>
      <c r="BY96" s="409" t="str">
        <f t="shared" si="115"/>
        <v>#</v>
      </c>
      <c r="BZ96" s="409" t="str">
        <f t="shared" si="116"/>
        <v>#</v>
      </c>
      <c r="CA96" s="409" t="str">
        <f t="shared" si="117"/>
        <v>#</v>
      </c>
      <c r="CB96" s="409">
        <f t="shared" si="118"/>
        <v>0</v>
      </c>
      <c r="CC96" s="409" t="str">
        <f t="shared" si="119"/>
        <v>#</v>
      </c>
      <c r="CD96" s="409" t="str">
        <f t="shared" si="120"/>
        <v>#</v>
      </c>
      <c r="CE96" s="409" t="str">
        <f t="shared" si="121"/>
        <v>#</v>
      </c>
      <c r="CF96" s="409" t="str">
        <f t="shared" si="122"/>
        <v>#</v>
      </c>
      <c r="CG96" s="409" t="str">
        <f t="shared" si="123"/>
        <v>#</v>
      </c>
      <c r="CH96" s="409">
        <f t="shared" si="124"/>
        <v>0</v>
      </c>
      <c r="CI96" s="7"/>
      <c r="CJ96" s="7"/>
      <c r="CK96" s="409" t="str">
        <f t="shared" si="135"/>
        <v> </v>
      </c>
      <c r="CL96" s="409" t="str">
        <f t="shared" si="136"/>
        <v> </v>
      </c>
      <c r="CM96" s="409" t="str">
        <f t="shared" si="137"/>
        <v> </v>
      </c>
      <c r="CN96" s="409" t="str">
        <f t="shared" si="138"/>
        <v> </v>
      </c>
      <c r="CO96" s="409" t="str">
        <f t="shared" si="139"/>
        <v> </v>
      </c>
      <c r="CP96" s="409" t="str">
        <f t="shared" si="140"/>
        <v> </v>
      </c>
      <c r="CQ96" s="409" t="str">
        <f t="shared" si="141"/>
        <v> </v>
      </c>
      <c r="CR96" s="409" t="str">
        <f t="shared" si="142"/>
        <v> </v>
      </c>
      <c r="CS96" s="409"/>
      <c r="CT96" s="409">
        <f t="shared" si="125"/>
        <v>0</v>
      </c>
      <c r="CU96" s="409">
        <f t="shared" si="126"/>
        <v>89</v>
      </c>
      <c r="CV96" s="372" t="str">
        <f t="shared" si="126"/>
        <v>23IT090</v>
      </c>
      <c r="CW96" s="432" t="str">
        <f t="shared" si="126"/>
        <v>MAHA SAKTHIKA R</v>
      </c>
      <c r="CX96" s="433" t="str">
        <f t="shared" si="76"/>
        <v>        </v>
      </c>
      <c r="CY96" s="409">
        <f t="shared" si="127"/>
        <v>0</v>
      </c>
      <c r="CZ96" s="7"/>
      <c r="DA96" s="409" t="str">
        <f t="shared" si="128"/>
        <v>#</v>
      </c>
      <c r="DB96" s="409">
        <f t="shared" si="129"/>
        <v>0</v>
      </c>
      <c r="DC96" s="7"/>
      <c r="DD96" s="7"/>
      <c r="DE96" s="7"/>
    </row>
    <row r="97" ht="24.75" customHeight="1" spans="1:109">
      <c r="A97" s="413">
        <v>90</v>
      </c>
      <c r="B97" s="566" t="s">
        <v>779</v>
      </c>
      <c r="C97" s="572" t="s">
        <v>780</v>
      </c>
      <c r="D97" s="442" t="s">
        <v>42</v>
      </c>
      <c r="E97" s="440" t="s">
        <v>54</v>
      </c>
      <c r="F97" s="443">
        <v>194.5</v>
      </c>
      <c r="G97" s="568" t="s">
        <v>58</v>
      </c>
      <c r="H97" s="569" t="s">
        <v>61</v>
      </c>
      <c r="I97" s="569" t="s">
        <v>61</v>
      </c>
      <c r="J97" s="569" t="s">
        <v>61</v>
      </c>
      <c r="K97" s="569" t="s">
        <v>60</v>
      </c>
      <c r="L97" s="569" t="s">
        <v>58</v>
      </c>
      <c r="M97" s="569" t="s">
        <v>61</v>
      </c>
      <c r="N97" s="570" t="s">
        <v>61</v>
      </c>
      <c r="O97" s="421">
        <f t="shared" si="130"/>
        <v>0</v>
      </c>
      <c r="P97" s="422"/>
      <c r="Q97" s="423">
        <f t="shared" si="77"/>
        <v>23</v>
      </c>
      <c r="R97" s="565">
        <f t="shared" si="78"/>
        <v>8.30434782608696</v>
      </c>
      <c r="S97" s="425"/>
      <c r="T97" s="426"/>
      <c r="U97" s="427"/>
      <c r="V97" s="428" t="s">
        <v>62</v>
      </c>
      <c r="W97" s="429">
        <f t="shared" si="131"/>
        <v>10</v>
      </c>
      <c r="X97" s="429">
        <f t="shared" si="131"/>
        <v>8</v>
      </c>
      <c r="Y97" s="429">
        <f t="shared" si="131"/>
        <v>8</v>
      </c>
      <c r="Z97" s="429">
        <f t="shared" si="131"/>
        <v>8</v>
      </c>
      <c r="AA97" s="429">
        <f t="shared" si="131"/>
        <v>9</v>
      </c>
      <c r="AB97" s="429">
        <f t="shared" si="131"/>
        <v>10</v>
      </c>
      <c r="AC97" s="429">
        <f t="shared" si="131"/>
        <v>8</v>
      </c>
      <c r="AD97" s="429">
        <f t="shared" si="79"/>
        <v>8</v>
      </c>
      <c r="AE97" s="429"/>
      <c r="AF97" s="429"/>
      <c r="AG97" s="430">
        <f t="shared" si="132"/>
        <v>191</v>
      </c>
      <c r="AH97" s="430">
        <f t="shared" si="133"/>
        <v>23</v>
      </c>
      <c r="AI97" s="431">
        <f t="shared" si="80"/>
        <v>8.30434782608696</v>
      </c>
      <c r="AJ97" s="408" t="str">
        <f t="shared" si="134"/>
        <v>P</v>
      </c>
      <c r="AK97" s="408">
        <f t="shared" si="81"/>
        <v>1</v>
      </c>
      <c r="AL97" s="408">
        <f t="shared" si="82"/>
        <v>0</v>
      </c>
      <c r="AM97" s="408">
        <f t="shared" si="83"/>
        <v>0</v>
      </c>
      <c r="AN97" s="408">
        <f t="shared" si="84"/>
        <v>0</v>
      </c>
      <c r="AO97" s="408">
        <f t="shared" si="85"/>
        <v>0</v>
      </c>
      <c r="AP97" s="408">
        <f t="shared" si="86"/>
        <v>0</v>
      </c>
      <c r="AQ97" s="408">
        <f t="shared" si="87"/>
        <v>0</v>
      </c>
      <c r="AR97" s="6"/>
      <c r="AS97" s="408" t="str">
        <f t="shared" si="88"/>
        <v>P</v>
      </c>
      <c r="AT97" s="408">
        <f t="shared" si="89"/>
        <v>0</v>
      </c>
      <c r="AU97" s="408">
        <f t="shared" si="90"/>
        <v>0</v>
      </c>
      <c r="AV97" s="408">
        <f t="shared" si="91"/>
        <v>0</v>
      </c>
      <c r="AW97" s="408">
        <f t="shared" si="92"/>
        <v>0</v>
      </c>
      <c r="AX97" s="408">
        <f t="shared" si="93"/>
        <v>0</v>
      </c>
      <c r="AY97" s="408">
        <f t="shared" si="94"/>
        <v>0</v>
      </c>
      <c r="AZ97" s="409" t="str">
        <f t="shared" si="95"/>
        <v>HF</v>
      </c>
      <c r="BA97" s="409" t="str">
        <f t="shared" si="96"/>
        <v>HFT</v>
      </c>
      <c r="BB97" s="409" t="str">
        <f t="shared" si="97"/>
        <v>#</v>
      </c>
      <c r="BC97" s="409" t="str">
        <f t="shared" si="98"/>
        <v>P</v>
      </c>
      <c r="BD97" s="409" t="str">
        <f t="shared" si="99"/>
        <v>#</v>
      </c>
      <c r="BE97" s="409" t="str">
        <f t="shared" si="100"/>
        <v>#</v>
      </c>
      <c r="BF97" s="409"/>
      <c r="BG97" s="409" t="str">
        <f t="shared" si="101"/>
        <v>#</v>
      </c>
      <c r="BH97" s="409">
        <f t="shared" si="102"/>
        <v>0</v>
      </c>
      <c r="BI97" s="409" t="str">
        <f t="shared" si="103"/>
        <v>#</v>
      </c>
      <c r="BJ97" s="409" t="str">
        <f t="shared" si="104"/>
        <v>#</v>
      </c>
      <c r="BK97" s="409" t="str">
        <f t="shared" si="105"/>
        <v>#</v>
      </c>
      <c r="BL97" s="409">
        <f t="shared" si="106"/>
        <v>0</v>
      </c>
      <c r="BM97" s="7"/>
      <c r="BN97" s="7"/>
      <c r="BO97" s="7"/>
      <c r="BP97" s="409" t="str">
        <f t="shared" si="107"/>
        <v>#</v>
      </c>
      <c r="BQ97" s="409" t="str">
        <f t="shared" si="108"/>
        <v>P</v>
      </c>
      <c r="BR97" s="409" t="str">
        <f t="shared" si="109"/>
        <v>#</v>
      </c>
      <c r="BS97" s="409" t="str">
        <f t="shared" si="110"/>
        <v>#</v>
      </c>
      <c r="BT97" s="409" t="str">
        <f t="shared" si="111"/>
        <v>#</v>
      </c>
      <c r="BU97" s="409" t="str">
        <f t="shared" si="112"/>
        <v>#</v>
      </c>
      <c r="BV97" s="409" t="str">
        <f t="shared" si="113"/>
        <v>#</v>
      </c>
      <c r="BW97" s="409" t="str">
        <f t="shared" si="114"/>
        <v>#</v>
      </c>
      <c r="BX97" s="409"/>
      <c r="BY97" s="409" t="str">
        <f t="shared" si="115"/>
        <v>#</v>
      </c>
      <c r="BZ97" s="409">
        <f t="shared" si="116"/>
        <v>0</v>
      </c>
      <c r="CA97" s="409" t="str">
        <f t="shared" si="117"/>
        <v>#</v>
      </c>
      <c r="CB97" s="409" t="str">
        <f t="shared" si="118"/>
        <v>#</v>
      </c>
      <c r="CC97" s="409" t="str">
        <f t="shared" si="119"/>
        <v>#</v>
      </c>
      <c r="CD97" s="409" t="str">
        <f t="shared" si="120"/>
        <v>#</v>
      </c>
      <c r="CE97" s="409" t="str">
        <f t="shared" si="121"/>
        <v>#</v>
      </c>
      <c r="CF97" s="409" t="str">
        <f t="shared" si="122"/>
        <v>#</v>
      </c>
      <c r="CG97" s="409" t="str">
        <f t="shared" si="123"/>
        <v>#</v>
      </c>
      <c r="CH97" s="409">
        <f t="shared" si="124"/>
        <v>0</v>
      </c>
      <c r="CI97" s="7"/>
      <c r="CJ97" s="7"/>
      <c r="CK97" s="409" t="str">
        <f t="shared" si="135"/>
        <v> </v>
      </c>
      <c r="CL97" s="409" t="str">
        <f t="shared" si="136"/>
        <v> </v>
      </c>
      <c r="CM97" s="409" t="str">
        <f t="shared" si="137"/>
        <v> </v>
      </c>
      <c r="CN97" s="409" t="str">
        <f t="shared" si="138"/>
        <v> </v>
      </c>
      <c r="CO97" s="409" t="str">
        <f t="shared" si="139"/>
        <v> </v>
      </c>
      <c r="CP97" s="409" t="str">
        <f t="shared" si="140"/>
        <v> </v>
      </c>
      <c r="CQ97" s="409" t="str">
        <f t="shared" si="141"/>
        <v> </v>
      </c>
      <c r="CR97" s="409" t="str">
        <f t="shared" si="142"/>
        <v> </v>
      </c>
      <c r="CS97" s="409"/>
      <c r="CT97" s="409">
        <f t="shared" si="125"/>
        <v>0</v>
      </c>
      <c r="CU97" s="409">
        <f t="shared" si="126"/>
        <v>90</v>
      </c>
      <c r="CV97" s="372" t="str">
        <f t="shared" si="126"/>
        <v>23IT091</v>
      </c>
      <c r="CW97" s="432" t="str">
        <f t="shared" si="126"/>
        <v>MAHALAKSHMI S</v>
      </c>
      <c r="CX97" s="433" t="str">
        <f t="shared" si="76"/>
        <v>        </v>
      </c>
      <c r="CY97" s="409">
        <f t="shared" si="127"/>
        <v>0</v>
      </c>
      <c r="CZ97" s="7"/>
      <c r="DA97" s="409">
        <f t="shared" si="128"/>
        <v>0</v>
      </c>
      <c r="DB97" s="409" t="str">
        <f t="shared" si="129"/>
        <v>#</v>
      </c>
      <c r="DC97" s="7"/>
      <c r="DD97" s="7"/>
      <c r="DE97" s="7"/>
    </row>
    <row r="98" ht="24.75" customHeight="1" spans="1:109">
      <c r="A98" s="413">
        <v>91</v>
      </c>
      <c r="B98" s="566" t="s">
        <v>781</v>
      </c>
      <c r="C98" s="572" t="s">
        <v>782</v>
      </c>
      <c r="D98" s="442" t="s">
        <v>41</v>
      </c>
      <c r="E98" s="440" t="s">
        <v>54</v>
      </c>
      <c r="F98" s="443">
        <v>191</v>
      </c>
      <c r="G98" s="568" t="s">
        <v>58</v>
      </c>
      <c r="H98" s="569" t="s">
        <v>61</v>
      </c>
      <c r="I98" s="569" t="s">
        <v>61</v>
      </c>
      <c r="J98" s="569" t="s">
        <v>61</v>
      </c>
      <c r="K98" s="569" t="s">
        <v>61</v>
      </c>
      <c r="L98" s="569" t="s">
        <v>58</v>
      </c>
      <c r="M98" s="569" t="s">
        <v>61</v>
      </c>
      <c r="N98" s="570" t="s">
        <v>61</v>
      </c>
      <c r="O98" s="421">
        <f t="shared" si="130"/>
        <v>0</v>
      </c>
      <c r="P98" s="422"/>
      <c r="Q98" s="423">
        <f t="shared" si="77"/>
        <v>23</v>
      </c>
      <c r="R98" s="565">
        <f t="shared" si="78"/>
        <v>8.17391304347826</v>
      </c>
      <c r="S98" s="425"/>
      <c r="T98" s="426"/>
      <c r="U98" s="427"/>
      <c r="V98" s="428" t="s">
        <v>62</v>
      </c>
      <c r="W98" s="429">
        <f t="shared" si="131"/>
        <v>10</v>
      </c>
      <c r="X98" s="429">
        <f t="shared" si="131"/>
        <v>8</v>
      </c>
      <c r="Y98" s="429">
        <f t="shared" si="131"/>
        <v>8</v>
      </c>
      <c r="Z98" s="429">
        <f t="shared" si="131"/>
        <v>8</v>
      </c>
      <c r="AA98" s="429">
        <f t="shared" si="131"/>
        <v>8</v>
      </c>
      <c r="AB98" s="429">
        <f t="shared" si="131"/>
        <v>10</v>
      </c>
      <c r="AC98" s="429">
        <f t="shared" si="131"/>
        <v>8</v>
      </c>
      <c r="AD98" s="429">
        <f t="shared" si="79"/>
        <v>8</v>
      </c>
      <c r="AE98" s="429"/>
      <c r="AF98" s="429"/>
      <c r="AG98" s="430">
        <f t="shared" si="132"/>
        <v>188</v>
      </c>
      <c r="AH98" s="430">
        <f t="shared" si="133"/>
        <v>23</v>
      </c>
      <c r="AI98" s="431">
        <f t="shared" si="80"/>
        <v>8.17391304347826</v>
      </c>
      <c r="AJ98" s="408" t="str">
        <f t="shared" si="134"/>
        <v>P</v>
      </c>
      <c r="AK98" s="408">
        <f t="shared" si="81"/>
        <v>1</v>
      </c>
      <c r="AL98" s="408">
        <f t="shared" si="82"/>
        <v>0</v>
      </c>
      <c r="AM98" s="408">
        <f t="shared" si="83"/>
        <v>0</v>
      </c>
      <c r="AN98" s="408">
        <f t="shared" si="84"/>
        <v>0</v>
      </c>
      <c r="AO98" s="408">
        <f t="shared" si="85"/>
        <v>0</v>
      </c>
      <c r="AP98" s="408">
        <f t="shared" si="86"/>
        <v>0</v>
      </c>
      <c r="AQ98" s="408">
        <f t="shared" si="87"/>
        <v>0</v>
      </c>
      <c r="AR98" s="6"/>
      <c r="AS98" s="408" t="str">
        <f t="shared" si="88"/>
        <v>P</v>
      </c>
      <c r="AT98" s="408">
        <f t="shared" si="89"/>
        <v>0</v>
      </c>
      <c r="AU98" s="408">
        <f t="shared" si="90"/>
        <v>0</v>
      </c>
      <c r="AV98" s="408">
        <f t="shared" si="91"/>
        <v>0</v>
      </c>
      <c r="AW98" s="408">
        <f t="shared" si="92"/>
        <v>0</v>
      </c>
      <c r="AX98" s="408">
        <f t="shared" si="93"/>
        <v>0</v>
      </c>
      <c r="AY98" s="408">
        <f t="shared" si="94"/>
        <v>0</v>
      </c>
      <c r="AZ98" s="409" t="str">
        <f t="shared" si="95"/>
        <v>HM</v>
      </c>
      <c r="BA98" s="409" t="str">
        <f t="shared" si="96"/>
        <v>HMT</v>
      </c>
      <c r="BB98" s="409" t="str">
        <f t="shared" si="97"/>
        <v>P</v>
      </c>
      <c r="BC98" s="409" t="str">
        <f t="shared" si="98"/>
        <v>#</v>
      </c>
      <c r="BD98" s="409" t="str">
        <f t="shared" si="99"/>
        <v>#</v>
      </c>
      <c r="BE98" s="409" t="str">
        <f t="shared" si="100"/>
        <v>#</v>
      </c>
      <c r="BF98" s="409"/>
      <c r="BG98" s="409">
        <f t="shared" si="101"/>
        <v>0</v>
      </c>
      <c r="BH98" s="409" t="str">
        <f t="shared" si="102"/>
        <v>#</v>
      </c>
      <c r="BI98" s="409" t="str">
        <f t="shared" si="103"/>
        <v>#</v>
      </c>
      <c r="BJ98" s="409" t="str">
        <f t="shared" si="104"/>
        <v>#</v>
      </c>
      <c r="BK98" s="409">
        <f t="shared" si="105"/>
        <v>0</v>
      </c>
      <c r="BL98" s="409" t="str">
        <f t="shared" si="106"/>
        <v>#</v>
      </c>
      <c r="BM98" s="7"/>
      <c r="BN98" s="7"/>
      <c r="BO98" s="7"/>
      <c r="BP98" s="409" t="str">
        <f t="shared" si="107"/>
        <v>P</v>
      </c>
      <c r="BQ98" s="409" t="str">
        <f t="shared" si="108"/>
        <v>#</v>
      </c>
      <c r="BR98" s="409" t="str">
        <f t="shared" si="109"/>
        <v>#</v>
      </c>
      <c r="BS98" s="409" t="str">
        <f t="shared" si="110"/>
        <v>#</v>
      </c>
      <c r="BT98" s="409" t="str">
        <f t="shared" si="111"/>
        <v>#</v>
      </c>
      <c r="BU98" s="409" t="str">
        <f t="shared" si="112"/>
        <v>#</v>
      </c>
      <c r="BV98" s="409" t="str">
        <f t="shared" si="113"/>
        <v>#</v>
      </c>
      <c r="BW98" s="409" t="str">
        <f t="shared" si="114"/>
        <v>#</v>
      </c>
      <c r="BX98" s="409"/>
      <c r="BY98" s="409">
        <f t="shared" si="115"/>
        <v>0</v>
      </c>
      <c r="BZ98" s="409" t="str">
        <f t="shared" si="116"/>
        <v>#</v>
      </c>
      <c r="CA98" s="409" t="str">
        <f t="shared" si="117"/>
        <v>#</v>
      </c>
      <c r="CB98" s="409" t="str">
        <f t="shared" si="118"/>
        <v>#</v>
      </c>
      <c r="CC98" s="409" t="str">
        <f t="shared" si="119"/>
        <v>#</v>
      </c>
      <c r="CD98" s="409" t="str">
        <f t="shared" si="120"/>
        <v>#</v>
      </c>
      <c r="CE98" s="409" t="str">
        <f t="shared" si="121"/>
        <v>#</v>
      </c>
      <c r="CF98" s="409" t="str">
        <f t="shared" si="122"/>
        <v>#</v>
      </c>
      <c r="CG98" s="409">
        <f t="shared" si="123"/>
        <v>0</v>
      </c>
      <c r="CH98" s="409" t="str">
        <f t="shared" si="124"/>
        <v>#</v>
      </c>
      <c r="CI98" s="7"/>
      <c r="CJ98" s="7"/>
      <c r="CK98" s="409" t="str">
        <f t="shared" si="135"/>
        <v> </v>
      </c>
      <c r="CL98" s="409" t="str">
        <f t="shared" si="136"/>
        <v> </v>
      </c>
      <c r="CM98" s="409" t="str">
        <f t="shared" si="137"/>
        <v> </v>
      </c>
      <c r="CN98" s="409" t="str">
        <f t="shared" si="138"/>
        <v> </v>
      </c>
      <c r="CO98" s="409" t="str">
        <f t="shared" si="139"/>
        <v> </v>
      </c>
      <c r="CP98" s="409" t="str">
        <f t="shared" si="140"/>
        <v> </v>
      </c>
      <c r="CQ98" s="409" t="str">
        <f t="shared" si="141"/>
        <v> </v>
      </c>
      <c r="CR98" s="409" t="str">
        <f t="shared" si="142"/>
        <v> </v>
      </c>
      <c r="CS98" s="409"/>
      <c r="CT98" s="409">
        <f t="shared" si="125"/>
        <v>0</v>
      </c>
      <c r="CU98" s="409">
        <f t="shared" si="126"/>
        <v>91</v>
      </c>
      <c r="CV98" s="372" t="str">
        <f t="shared" si="126"/>
        <v>23IT092</v>
      </c>
      <c r="CW98" s="432" t="str">
        <f t="shared" si="126"/>
        <v>MITHUN.M</v>
      </c>
      <c r="CX98" s="433" t="str">
        <f t="shared" si="76"/>
        <v>        </v>
      </c>
      <c r="CY98" s="409">
        <f t="shared" si="127"/>
        <v>0</v>
      </c>
      <c r="CZ98" s="7"/>
      <c r="DA98" s="409">
        <f t="shared" si="128"/>
        <v>0</v>
      </c>
      <c r="DB98" s="409" t="str">
        <f t="shared" si="129"/>
        <v>#</v>
      </c>
      <c r="DC98" s="7"/>
      <c r="DD98" s="7"/>
      <c r="DE98" s="7"/>
    </row>
    <row r="99" ht="24.75" customHeight="1" spans="1:109">
      <c r="A99" s="413">
        <v>92</v>
      </c>
      <c r="B99" s="566" t="s">
        <v>783</v>
      </c>
      <c r="C99" s="572" t="s">
        <v>784</v>
      </c>
      <c r="D99" s="442" t="s">
        <v>41</v>
      </c>
      <c r="E99" s="440" t="s">
        <v>54</v>
      </c>
      <c r="F99" s="443">
        <v>125</v>
      </c>
      <c r="G99" s="568" t="s">
        <v>58</v>
      </c>
      <c r="H99" s="569" t="s">
        <v>59</v>
      </c>
      <c r="I99" s="569" t="s">
        <v>61</v>
      </c>
      <c r="J99" s="569" t="s">
        <v>59</v>
      </c>
      <c r="K99" s="569" t="s">
        <v>61</v>
      </c>
      <c r="L99" s="569" t="s">
        <v>58</v>
      </c>
      <c r="M99" s="569" t="s">
        <v>69</v>
      </c>
      <c r="N99" s="570" t="s">
        <v>59</v>
      </c>
      <c r="O99" s="421">
        <f t="shared" si="130"/>
        <v>0</v>
      </c>
      <c r="P99" s="422"/>
      <c r="Q99" s="423">
        <f t="shared" si="77"/>
        <v>23</v>
      </c>
      <c r="R99" s="565">
        <f t="shared" si="78"/>
        <v>7.43478260869565</v>
      </c>
      <c r="S99" s="425"/>
      <c r="T99" s="426"/>
      <c r="U99" s="427"/>
      <c r="V99" s="428" t="s">
        <v>62</v>
      </c>
      <c r="W99" s="429">
        <f t="shared" si="131"/>
        <v>10</v>
      </c>
      <c r="X99" s="429">
        <f t="shared" si="131"/>
        <v>7</v>
      </c>
      <c r="Y99" s="429">
        <f t="shared" si="131"/>
        <v>8</v>
      </c>
      <c r="Z99" s="429">
        <f t="shared" si="131"/>
        <v>7</v>
      </c>
      <c r="AA99" s="429">
        <f t="shared" si="131"/>
        <v>8</v>
      </c>
      <c r="AB99" s="429">
        <f t="shared" si="131"/>
        <v>10</v>
      </c>
      <c r="AC99" s="429">
        <f t="shared" si="131"/>
        <v>6</v>
      </c>
      <c r="AD99" s="429">
        <f t="shared" si="79"/>
        <v>7</v>
      </c>
      <c r="AE99" s="429"/>
      <c r="AF99" s="429"/>
      <c r="AG99" s="430">
        <f t="shared" si="132"/>
        <v>171</v>
      </c>
      <c r="AH99" s="430">
        <f t="shared" si="133"/>
        <v>23</v>
      </c>
      <c r="AI99" s="431">
        <f t="shared" si="80"/>
        <v>7.43478260869565</v>
      </c>
      <c r="AJ99" s="408" t="str">
        <f t="shared" si="134"/>
        <v>P</v>
      </c>
      <c r="AK99" s="408">
        <f t="shared" si="81"/>
        <v>0</v>
      </c>
      <c r="AL99" s="408">
        <f t="shared" si="82"/>
        <v>0</v>
      </c>
      <c r="AM99" s="408">
        <f t="shared" si="83"/>
        <v>0</v>
      </c>
      <c r="AN99" s="408">
        <f t="shared" si="84"/>
        <v>1</v>
      </c>
      <c r="AO99" s="408">
        <f t="shared" si="85"/>
        <v>0</v>
      </c>
      <c r="AP99" s="408">
        <f t="shared" si="86"/>
        <v>0</v>
      </c>
      <c r="AQ99" s="408">
        <f t="shared" si="87"/>
        <v>0</v>
      </c>
      <c r="AR99" s="6"/>
      <c r="AS99" s="408">
        <f t="shared" si="88"/>
        <v>0</v>
      </c>
      <c r="AT99" s="408">
        <f t="shared" si="89"/>
        <v>0</v>
      </c>
      <c r="AU99" s="408">
        <f t="shared" si="90"/>
        <v>0</v>
      </c>
      <c r="AV99" s="408" t="str">
        <f t="shared" si="91"/>
        <v>P</v>
      </c>
      <c r="AW99" s="408">
        <f t="shared" si="92"/>
        <v>0</v>
      </c>
      <c r="AX99" s="408">
        <f t="shared" si="93"/>
        <v>0</v>
      </c>
      <c r="AY99" s="408">
        <f t="shared" si="94"/>
        <v>0</v>
      </c>
      <c r="AZ99" s="409" t="str">
        <f t="shared" si="95"/>
        <v>HM</v>
      </c>
      <c r="BA99" s="409" t="str">
        <f t="shared" si="96"/>
        <v>HMT</v>
      </c>
      <c r="BB99" s="409" t="str">
        <f t="shared" si="97"/>
        <v>P</v>
      </c>
      <c r="BC99" s="409" t="str">
        <f t="shared" si="98"/>
        <v>#</v>
      </c>
      <c r="BD99" s="409" t="str">
        <f t="shared" si="99"/>
        <v>#</v>
      </c>
      <c r="BE99" s="409" t="str">
        <f t="shared" si="100"/>
        <v>#</v>
      </c>
      <c r="BF99" s="409"/>
      <c r="BG99" s="409">
        <f t="shared" si="101"/>
        <v>0</v>
      </c>
      <c r="BH99" s="409" t="str">
        <f t="shared" si="102"/>
        <v>#</v>
      </c>
      <c r="BI99" s="409" t="str">
        <f t="shared" si="103"/>
        <v>#</v>
      </c>
      <c r="BJ99" s="409" t="str">
        <f t="shared" si="104"/>
        <v>#</v>
      </c>
      <c r="BK99" s="409">
        <f t="shared" si="105"/>
        <v>0</v>
      </c>
      <c r="BL99" s="409" t="str">
        <f t="shared" si="106"/>
        <v>#</v>
      </c>
      <c r="BM99" s="7"/>
      <c r="BN99" s="7"/>
      <c r="BO99" s="7"/>
      <c r="BP99" s="409" t="str">
        <f t="shared" si="107"/>
        <v>P</v>
      </c>
      <c r="BQ99" s="409" t="str">
        <f t="shared" si="108"/>
        <v>#</v>
      </c>
      <c r="BR99" s="409" t="str">
        <f t="shared" si="109"/>
        <v>#</v>
      </c>
      <c r="BS99" s="409" t="str">
        <f t="shared" si="110"/>
        <v>#</v>
      </c>
      <c r="BT99" s="409" t="str">
        <f t="shared" si="111"/>
        <v>#</v>
      </c>
      <c r="BU99" s="409" t="str">
        <f t="shared" si="112"/>
        <v>#</v>
      </c>
      <c r="BV99" s="409" t="str">
        <f t="shared" si="113"/>
        <v>#</v>
      </c>
      <c r="BW99" s="409" t="str">
        <f t="shared" si="114"/>
        <v>#</v>
      </c>
      <c r="BX99" s="409"/>
      <c r="BY99" s="409">
        <f t="shared" si="115"/>
        <v>0</v>
      </c>
      <c r="BZ99" s="409" t="str">
        <f t="shared" si="116"/>
        <v>#</v>
      </c>
      <c r="CA99" s="409" t="str">
        <f t="shared" si="117"/>
        <v>#</v>
      </c>
      <c r="CB99" s="409" t="str">
        <f t="shared" si="118"/>
        <v>#</v>
      </c>
      <c r="CC99" s="409" t="str">
        <f t="shared" si="119"/>
        <v>#</v>
      </c>
      <c r="CD99" s="409" t="str">
        <f t="shared" si="120"/>
        <v>#</v>
      </c>
      <c r="CE99" s="409" t="str">
        <f t="shared" si="121"/>
        <v>#</v>
      </c>
      <c r="CF99" s="409" t="str">
        <f t="shared" si="122"/>
        <v>#</v>
      </c>
      <c r="CG99" s="409">
        <f t="shared" si="123"/>
        <v>0</v>
      </c>
      <c r="CH99" s="409" t="str">
        <f t="shared" si="124"/>
        <v>#</v>
      </c>
      <c r="CI99" s="7"/>
      <c r="CJ99" s="7"/>
      <c r="CK99" s="409" t="str">
        <f t="shared" si="135"/>
        <v> </v>
      </c>
      <c r="CL99" s="409" t="str">
        <f t="shared" si="136"/>
        <v> </v>
      </c>
      <c r="CM99" s="409" t="str">
        <f t="shared" si="137"/>
        <v> </v>
      </c>
      <c r="CN99" s="409" t="str">
        <f t="shared" si="138"/>
        <v> </v>
      </c>
      <c r="CO99" s="409" t="str">
        <f t="shared" si="139"/>
        <v> </v>
      </c>
      <c r="CP99" s="409" t="str">
        <f t="shared" si="140"/>
        <v> </v>
      </c>
      <c r="CQ99" s="409" t="str">
        <f t="shared" si="141"/>
        <v> </v>
      </c>
      <c r="CR99" s="409" t="str">
        <f t="shared" si="142"/>
        <v> </v>
      </c>
      <c r="CS99" s="409"/>
      <c r="CT99" s="409">
        <f t="shared" si="125"/>
        <v>0</v>
      </c>
      <c r="CU99" s="409">
        <f t="shared" si="126"/>
        <v>92</v>
      </c>
      <c r="CV99" s="372" t="str">
        <f t="shared" si="126"/>
        <v>23IT093</v>
      </c>
      <c r="CW99" s="432" t="str">
        <f t="shared" si="126"/>
        <v>MOHAMED BILAL S</v>
      </c>
      <c r="CX99" s="433" t="str">
        <f t="shared" si="76"/>
        <v>        </v>
      </c>
      <c r="CY99" s="409">
        <f t="shared" si="127"/>
        <v>0</v>
      </c>
      <c r="CZ99" s="7"/>
      <c r="DA99" s="409">
        <f t="shared" si="128"/>
        <v>0</v>
      </c>
      <c r="DB99" s="409" t="str">
        <f t="shared" si="129"/>
        <v>#</v>
      </c>
      <c r="DC99" s="7"/>
      <c r="DD99" s="7"/>
      <c r="DE99" s="7"/>
    </row>
    <row r="100" ht="24.75" customHeight="1" spans="1:109">
      <c r="A100" s="413">
        <v>93</v>
      </c>
      <c r="B100" s="566" t="s">
        <v>785</v>
      </c>
      <c r="C100" s="572" t="s">
        <v>786</v>
      </c>
      <c r="D100" s="442" t="s">
        <v>41</v>
      </c>
      <c r="E100" s="440" t="s">
        <v>54</v>
      </c>
      <c r="F100" s="443">
        <v>191.5</v>
      </c>
      <c r="G100" s="568" t="s">
        <v>58</v>
      </c>
      <c r="H100" s="569" t="s">
        <v>61</v>
      </c>
      <c r="I100" s="569" t="s">
        <v>61</v>
      </c>
      <c r="J100" s="569" t="s">
        <v>59</v>
      </c>
      <c r="K100" s="569" t="s">
        <v>61</v>
      </c>
      <c r="L100" s="569" t="s">
        <v>58</v>
      </c>
      <c r="M100" s="569" t="s">
        <v>60</v>
      </c>
      <c r="N100" s="570" t="s">
        <v>59</v>
      </c>
      <c r="O100" s="421">
        <f t="shared" si="130"/>
        <v>0</v>
      </c>
      <c r="P100" s="422"/>
      <c r="Q100" s="423">
        <f t="shared" si="77"/>
        <v>23</v>
      </c>
      <c r="R100" s="565">
        <f t="shared" si="78"/>
        <v>8</v>
      </c>
      <c r="S100" s="425"/>
      <c r="T100" s="426"/>
      <c r="U100" s="427"/>
      <c r="V100" s="428" t="s">
        <v>62</v>
      </c>
      <c r="W100" s="429">
        <f t="shared" si="131"/>
        <v>10</v>
      </c>
      <c r="X100" s="429">
        <f t="shared" si="131"/>
        <v>8</v>
      </c>
      <c r="Y100" s="429">
        <f t="shared" si="131"/>
        <v>8</v>
      </c>
      <c r="Z100" s="429">
        <f t="shared" si="131"/>
        <v>7</v>
      </c>
      <c r="AA100" s="429">
        <f t="shared" si="131"/>
        <v>8</v>
      </c>
      <c r="AB100" s="429">
        <f t="shared" si="131"/>
        <v>10</v>
      </c>
      <c r="AC100" s="429">
        <f t="shared" si="131"/>
        <v>9</v>
      </c>
      <c r="AD100" s="429">
        <f t="shared" si="79"/>
        <v>7</v>
      </c>
      <c r="AE100" s="429"/>
      <c r="AF100" s="429"/>
      <c r="AG100" s="430">
        <f t="shared" si="132"/>
        <v>184</v>
      </c>
      <c r="AH100" s="430">
        <f t="shared" si="133"/>
        <v>23</v>
      </c>
      <c r="AI100" s="431">
        <f t="shared" si="80"/>
        <v>8</v>
      </c>
      <c r="AJ100" s="408" t="str">
        <f t="shared" si="134"/>
        <v>P</v>
      </c>
      <c r="AK100" s="408">
        <f t="shared" si="81"/>
        <v>1</v>
      </c>
      <c r="AL100" s="408">
        <f t="shared" si="82"/>
        <v>0</v>
      </c>
      <c r="AM100" s="408">
        <f t="shared" si="83"/>
        <v>0</v>
      </c>
      <c r="AN100" s="408">
        <f t="shared" si="84"/>
        <v>0</v>
      </c>
      <c r="AO100" s="408">
        <f t="shared" si="85"/>
        <v>0</v>
      </c>
      <c r="AP100" s="408">
        <f t="shared" si="86"/>
        <v>0</v>
      </c>
      <c r="AQ100" s="408">
        <f t="shared" si="87"/>
        <v>0</v>
      </c>
      <c r="AR100" s="6"/>
      <c r="AS100" s="408" t="str">
        <f t="shared" si="88"/>
        <v>P</v>
      </c>
      <c r="AT100" s="408">
        <f t="shared" si="89"/>
        <v>0</v>
      </c>
      <c r="AU100" s="408">
        <f t="shared" si="90"/>
        <v>0</v>
      </c>
      <c r="AV100" s="408">
        <f t="shared" si="91"/>
        <v>0</v>
      </c>
      <c r="AW100" s="408">
        <f t="shared" si="92"/>
        <v>0</v>
      </c>
      <c r="AX100" s="408">
        <f t="shared" si="93"/>
        <v>0</v>
      </c>
      <c r="AY100" s="408">
        <f t="shared" si="94"/>
        <v>0</v>
      </c>
      <c r="AZ100" s="409" t="str">
        <f t="shared" si="95"/>
        <v>HM</v>
      </c>
      <c r="BA100" s="409" t="str">
        <f t="shared" si="96"/>
        <v>HMT</v>
      </c>
      <c r="BB100" s="409" t="str">
        <f t="shared" si="97"/>
        <v>P</v>
      </c>
      <c r="BC100" s="409" t="str">
        <f t="shared" si="98"/>
        <v>#</v>
      </c>
      <c r="BD100" s="409" t="str">
        <f t="shared" si="99"/>
        <v>#</v>
      </c>
      <c r="BE100" s="409" t="str">
        <f t="shared" si="100"/>
        <v>#</v>
      </c>
      <c r="BF100" s="409"/>
      <c r="BG100" s="409">
        <f t="shared" si="101"/>
        <v>0</v>
      </c>
      <c r="BH100" s="409" t="str">
        <f t="shared" si="102"/>
        <v>#</v>
      </c>
      <c r="BI100" s="409" t="str">
        <f t="shared" si="103"/>
        <v>#</v>
      </c>
      <c r="BJ100" s="409" t="str">
        <f t="shared" si="104"/>
        <v>#</v>
      </c>
      <c r="BK100" s="409">
        <f t="shared" si="105"/>
        <v>0</v>
      </c>
      <c r="BL100" s="409" t="str">
        <f t="shared" si="106"/>
        <v>#</v>
      </c>
      <c r="BM100" s="7"/>
      <c r="BN100" s="7"/>
      <c r="BO100" s="7"/>
      <c r="BP100" s="409" t="str">
        <f t="shared" si="107"/>
        <v>P</v>
      </c>
      <c r="BQ100" s="409" t="str">
        <f t="shared" si="108"/>
        <v>#</v>
      </c>
      <c r="BR100" s="409" t="str">
        <f t="shared" si="109"/>
        <v>#</v>
      </c>
      <c r="BS100" s="409" t="str">
        <f t="shared" si="110"/>
        <v>#</v>
      </c>
      <c r="BT100" s="409" t="str">
        <f t="shared" si="111"/>
        <v>#</v>
      </c>
      <c r="BU100" s="409" t="str">
        <f t="shared" si="112"/>
        <v>#</v>
      </c>
      <c r="BV100" s="409" t="str">
        <f t="shared" si="113"/>
        <v>#</v>
      </c>
      <c r="BW100" s="409" t="str">
        <f t="shared" si="114"/>
        <v>#</v>
      </c>
      <c r="BX100" s="409"/>
      <c r="BY100" s="409">
        <f t="shared" si="115"/>
        <v>0</v>
      </c>
      <c r="BZ100" s="409" t="str">
        <f t="shared" si="116"/>
        <v>#</v>
      </c>
      <c r="CA100" s="409" t="str">
        <f t="shared" si="117"/>
        <v>#</v>
      </c>
      <c r="CB100" s="409" t="str">
        <f t="shared" si="118"/>
        <v>#</v>
      </c>
      <c r="CC100" s="409" t="str">
        <f t="shared" si="119"/>
        <v>#</v>
      </c>
      <c r="CD100" s="409" t="str">
        <f t="shared" si="120"/>
        <v>#</v>
      </c>
      <c r="CE100" s="409" t="str">
        <f t="shared" si="121"/>
        <v>#</v>
      </c>
      <c r="CF100" s="409" t="str">
        <f t="shared" si="122"/>
        <v>#</v>
      </c>
      <c r="CG100" s="409">
        <f t="shared" si="123"/>
        <v>0</v>
      </c>
      <c r="CH100" s="409" t="str">
        <f t="shared" si="124"/>
        <v>#</v>
      </c>
      <c r="CI100" s="7"/>
      <c r="CJ100" s="7"/>
      <c r="CK100" s="409" t="str">
        <f t="shared" si="135"/>
        <v> </v>
      </c>
      <c r="CL100" s="409" t="str">
        <f t="shared" si="136"/>
        <v> </v>
      </c>
      <c r="CM100" s="409" t="str">
        <f t="shared" si="137"/>
        <v> </v>
      </c>
      <c r="CN100" s="409" t="str">
        <f t="shared" si="138"/>
        <v> </v>
      </c>
      <c r="CO100" s="409" t="str">
        <f t="shared" si="139"/>
        <v> </v>
      </c>
      <c r="CP100" s="409" t="str">
        <f t="shared" si="140"/>
        <v> </v>
      </c>
      <c r="CQ100" s="409" t="str">
        <f t="shared" si="141"/>
        <v> </v>
      </c>
      <c r="CR100" s="409" t="str">
        <f t="shared" si="142"/>
        <v> </v>
      </c>
      <c r="CS100" s="409"/>
      <c r="CT100" s="409">
        <f t="shared" si="125"/>
        <v>0</v>
      </c>
      <c r="CU100" s="409">
        <f t="shared" si="126"/>
        <v>93</v>
      </c>
      <c r="CV100" s="372" t="str">
        <f t="shared" si="126"/>
        <v>23IT094</v>
      </c>
      <c r="CW100" s="432" t="str">
        <f t="shared" si="126"/>
        <v>MOHAMED FAWMEEN M</v>
      </c>
      <c r="CX100" s="433" t="str">
        <f t="shared" si="76"/>
        <v>        </v>
      </c>
      <c r="CY100" s="409">
        <f t="shared" si="127"/>
        <v>0</v>
      </c>
      <c r="CZ100" s="7"/>
      <c r="DA100" s="409">
        <f t="shared" si="128"/>
        <v>0</v>
      </c>
      <c r="DB100" s="409" t="str">
        <f t="shared" si="129"/>
        <v>#</v>
      </c>
      <c r="DC100" s="7"/>
      <c r="DD100" s="7"/>
      <c r="DE100" s="7"/>
    </row>
    <row r="101" ht="24.75" customHeight="1" spans="1:109">
      <c r="A101" s="413">
        <v>94</v>
      </c>
      <c r="B101" s="566" t="s">
        <v>787</v>
      </c>
      <c r="C101" s="572" t="s">
        <v>788</v>
      </c>
      <c r="D101" s="442" t="s">
        <v>41</v>
      </c>
      <c r="E101" s="440" t="s">
        <v>54</v>
      </c>
      <c r="F101" s="443">
        <v>190</v>
      </c>
      <c r="G101" s="568" t="s">
        <v>58</v>
      </c>
      <c r="H101" s="569" t="s">
        <v>61</v>
      </c>
      <c r="I101" s="569" t="s">
        <v>61</v>
      </c>
      <c r="J101" s="569" t="s">
        <v>59</v>
      </c>
      <c r="K101" s="569" t="s">
        <v>61</v>
      </c>
      <c r="L101" s="569" t="s">
        <v>58</v>
      </c>
      <c r="M101" s="569" t="s">
        <v>61</v>
      </c>
      <c r="N101" s="570" t="s">
        <v>60</v>
      </c>
      <c r="O101" s="421">
        <f t="shared" si="130"/>
        <v>0</v>
      </c>
      <c r="P101" s="422"/>
      <c r="Q101" s="423">
        <f t="shared" si="77"/>
        <v>23</v>
      </c>
      <c r="R101" s="565">
        <f t="shared" si="78"/>
        <v>8.1304347826087</v>
      </c>
      <c r="S101" s="425"/>
      <c r="T101" s="426"/>
      <c r="U101" s="427"/>
      <c r="V101" s="428" t="s">
        <v>62</v>
      </c>
      <c r="W101" s="429">
        <f t="shared" si="131"/>
        <v>10</v>
      </c>
      <c r="X101" s="429">
        <f t="shared" si="131"/>
        <v>8</v>
      </c>
      <c r="Y101" s="429">
        <f t="shared" si="131"/>
        <v>8</v>
      </c>
      <c r="Z101" s="429">
        <f t="shared" si="131"/>
        <v>7</v>
      </c>
      <c r="AA101" s="429">
        <f t="shared" si="131"/>
        <v>8</v>
      </c>
      <c r="AB101" s="429">
        <f t="shared" si="131"/>
        <v>10</v>
      </c>
      <c r="AC101" s="429">
        <f t="shared" si="131"/>
        <v>8</v>
      </c>
      <c r="AD101" s="429">
        <f t="shared" si="79"/>
        <v>9</v>
      </c>
      <c r="AE101" s="429"/>
      <c r="AF101" s="429"/>
      <c r="AG101" s="430">
        <f t="shared" si="132"/>
        <v>187</v>
      </c>
      <c r="AH101" s="430">
        <f t="shared" si="133"/>
        <v>23</v>
      </c>
      <c r="AI101" s="431">
        <f t="shared" si="80"/>
        <v>8.1304347826087</v>
      </c>
      <c r="AJ101" s="408" t="str">
        <f t="shared" si="134"/>
        <v>P</v>
      </c>
      <c r="AK101" s="408">
        <f t="shared" si="81"/>
        <v>1</v>
      </c>
      <c r="AL101" s="408">
        <f t="shared" si="82"/>
        <v>0</v>
      </c>
      <c r="AM101" s="408">
        <f t="shared" si="83"/>
        <v>0</v>
      </c>
      <c r="AN101" s="408">
        <f t="shared" si="84"/>
        <v>0</v>
      </c>
      <c r="AO101" s="408">
        <f t="shared" si="85"/>
        <v>0</v>
      </c>
      <c r="AP101" s="408">
        <f t="shared" si="86"/>
        <v>0</v>
      </c>
      <c r="AQ101" s="408">
        <f t="shared" si="87"/>
        <v>0</v>
      </c>
      <c r="AR101" s="6"/>
      <c r="AS101" s="408" t="str">
        <f t="shared" si="88"/>
        <v>P</v>
      </c>
      <c r="AT101" s="408">
        <f t="shared" si="89"/>
        <v>0</v>
      </c>
      <c r="AU101" s="408">
        <f t="shared" si="90"/>
        <v>0</v>
      </c>
      <c r="AV101" s="408">
        <f t="shared" si="91"/>
        <v>0</v>
      </c>
      <c r="AW101" s="408">
        <f t="shared" si="92"/>
        <v>0</v>
      </c>
      <c r="AX101" s="408">
        <f t="shared" si="93"/>
        <v>0</v>
      </c>
      <c r="AY101" s="408">
        <f t="shared" si="94"/>
        <v>0</v>
      </c>
      <c r="AZ101" s="409" t="str">
        <f t="shared" si="95"/>
        <v>HM</v>
      </c>
      <c r="BA101" s="409" t="str">
        <f t="shared" si="96"/>
        <v>HMT</v>
      </c>
      <c r="BB101" s="409" t="str">
        <f t="shared" si="97"/>
        <v>P</v>
      </c>
      <c r="BC101" s="409" t="str">
        <f t="shared" si="98"/>
        <v>#</v>
      </c>
      <c r="BD101" s="409" t="str">
        <f t="shared" si="99"/>
        <v>#</v>
      </c>
      <c r="BE101" s="409" t="str">
        <f t="shared" si="100"/>
        <v>#</v>
      </c>
      <c r="BF101" s="409"/>
      <c r="BG101" s="409">
        <f t="shared" si="101"/>
        <v>0</v>
      </c>
      <c r="BH101" s="409" t="str">
        <f t="shared" si="102"/>
        <v>#</v>
      </c>
      <c r="BI101" s="409" t="str">
        <f t="shared" si="103"/>
        <v>#</v>
      </c>
      <c r="BJ101" s="409" t="str">
        <f t="shared" si="104"/>
        <v>#</v>
      </c>
      <c r="BK101" s="409">
        <f t="shared" si="105"/>
        <v>0</v>
      </c>
      <c r="BL101" s="409" t="str">
        <f t="shared" si="106"/>
        <v>#</v>
      </c>
      <c r="BM101" s="7"/>
      <c r="BN101" s="7"/>
      <c r="BO101" s="7"/>
      <c r="BP101" s="409" t="str">
        <f t="shared" si="107"/>
        <v>P</v>
      </c>
      <c r="BQ101" s="409" t="str">
        <f t="shared" si="108"/>
        <v>#</v>
      </c>
      <c r="BR101" s="409" t="str">
        <f t="shared" si="109"/>
        <v>#</v>
      </c>
      <c r="BS101" s="409" t="str">
        <f t="shared" si="110"/>
        <v>#</v>
      </c>
      <c r="BT101" s="409" t="str">
        <f t="shared" si="111"/>
        <v>#</v>
      </c>
      <c r="BU101" s="409" t="str">
        <f t="shared" si="112"/>
        <v>#</v>
      </c>
      <c r="BV101" s="409" t="str">
        <f t="shared" si="113"/>
        <v>#</v>
      </c>
      <c r="BW101" s="409" t="str">
        <f t="shared" si="114"/>
        <v>#</v>
      </c>
      <c r="BX101" s="409"/>
      <c r="BY101" s="409">
        <f t="shared" si="115"/>
        <v>0</v>
      </c>
      <c r="BZ101" s="409" t="str">
        <f t="shared" si="116"/>
        <v>#</v>
      </c>
      <c r="CA101" s="409" t="str">
        <f t="shared" si="117"/>
        <v>#</v>
      </c>
      <c r="CB101" s="409" t="str">
        <f t="shared" si="118"/>
        <v>#</v>
      </c>
      <c r="CC101" s="409" t="str">
        <f t="shared" si="119"/>
        <v>#</v>
      </c>
      <c r="CD101" s="409" t="str">
        <f t="shared" si="120"/>
        <v>#</v>
      </c>
      <c r="CE101" s="409" t="str">
        <f t="shared" si="121"/>
        <v>#</v>
      </c>
      <c r="CF101" s="409" t="str">
        <f t="shared" si="122"/>
        <v>#</v>
      </c>
      <c r="CG101" s="409">
        <f t="shared" si="123"/>
        <v>0</v>
      </c>
      <c r="CH101" s="409" t="str">
        <f t="shared" si="124"/>
        <v>#</v>
      </c>
      <c r="CI101" s="7"/>
      <c r="CJ101" s="7"/>
      <c r="CK101" s="409" t="str">
        <f t="shared" si="135"/>
        <v> </v>
      </c>
      <c r="CL101" s="409" t="str">
        <f t="shared" si="136"/>
        <v> </v>
      </c>
      <c r="CM101" s="409" t="str">
        <f t="shared" si="137"/>
        <v> </v>
      </c>
      <c r="CN101" s="409" t="str">
        <f t="shared" si="138"/>
        <v> </v>
      </c>
      <c r="CO101" s="409" t="str">
        <f t="shared" si="139"/>
        <v> </v>
      </c>
      <c r="CP101" s="409" t="str">
        <f t="shared" si="140"/>
        <v> </v>
      </c>
      <c r="CQ101" s="409" t="str">
        <f t="shared" si="141"/>
        <v> </v>
      </c>
      <c r="CR101" s="409" t="str">
        <f t="shared" si="142"/>
        <v> </v>
      </c>
      <c r="CS101" s="409"/>
      <c r="CT101" s="409">
        <f t="shared" si="125"/>
        <v>0</v>
      </c>
      <c r="CU101" s="409">
        <f t="shared" si="126"/>
        <v>94</v>
      </c>
      <c r="CV101" s="372" t="str">
        <f t="shared" si="126"/>
        <v>23IT095</v>
      </c>
      <c r="CW101" s="432" t="str">
        <f t="shared" si="126"/>
        <v>MOHAMED HAZIN S</v>
      </c>
      <c r="CX101" s="433" t="str">
        <f t="shared" si="76"/>
        <v>        </v>
      </c>
      <c r="CY101" s="409">
        <f t="shared" si="127"/>
        <v>0</v>
      </c>
      <c r="CZ101" s="7"/>
      <c r="DA101" s="409">
        <f t="shared" si="128"/>
        <v>0</v>
      </c>
      <c r="DB101" s="409" t="str">
        <f t="shared" si="129"/>
        <v>#</v>
      </c>
      <c r="DC101" s="7"/>
      <c r="DD101" s="7"/>
      <c r="DE101" s="7"/>
    </row>
    <row r="102" ht="24.75" customHeight="1" spans="1:109">
      <c r="A102" s="413">
        <v>95</v>
      </c>
      <c r="B102" s="566" t="s">
        <v>789</v>
      </c>
      <c r="C102" s="572" t="s">
        <v>790</v>
      </c>
      <c r="D102" s="442" t="s">
        <v>41</v>
      </c>
      <c r="E102" s="438" t="s">
        <v>55</v>
      </c>
      <c r="F102" s="443">
        <v>191</v>
      </c>
      <c r="G102" s="568" t="s">
        <v>58</v>
      </c>
      <c r="H102" s="569" t="s">
        <v>61</v>
      </c>
      <c r="I102" s="569" t="s">
        <v>61</v>
      </c>
      <c r="J102" s="569" t="s">
        <v>61</v>
      </c>
      <c r="K102" s="569" t="s">
        <v>60</v>
      </c>
      <c r="L102" s="569" t="s">
        <v>58</v>
      </c>
      <c r="M102" s="569" t="s">
        <v>61</v>
      </c>
      <c r="N102" s="570" t="s">
        <v>61</v>
      </c>
      <c r="O102" s="421">
        <f t="shared" si="130"/>
        <v>0</v>
      </c>
      <c r="P102" s="422"/>
      <c r="Q102" s="423">
        <f t="shared" si="77"/>
        <v>23</v>
      </c>
      <c r="R102" s="565">
        <f t="shared" si="78"/>
        <v>8.30434782608696</v>
      </c>
      <c r="S102" s="425"/>
      <c r="T102" s="426"/>
      <c r="U102" s="427"/>
      <c r="V102" s="428" t="s">
        <v>62</v>
      </c>
      <c r="W102" s="429">
        <f t="shared" si="131"/>
        <v>10</v>
      </c>
      <c r="X102" s="429">
        <f t="shared" si="131"/>
        <v>8</v>
      </c>
      <c r="Y102" s="429">
        <f t="shared" si="131"/>
        <v>8</v>
      </c>
      <c r="Z102" s="429">
        <f t="shared" si="131"/>
        <v>8</v>
      </c>
      <c r="AA102" s="429">
        <f t="shared" si="131"/>
        <v>9</v>
      </c>
      <c r="AB102" s="429">
        <f t="shared" si="131"/>
        <v>10</v>
      </c>
      <c r="AC102" s="429">
        <f t="shared" si="131"/>
        <v>8</v>
      </c>
      <c r="AD102" s="429">
        <f t="shared" si="79"/>
        <v>8</v>
      </c>
      <c r="AE102" s="429"/>
      <c r="AF102" s="429"/>
      <c r="AG102" s="430">
        <f t="shared" si="132"/>
        <v>191</v>
      </c>
      <c r="AH102" s="430">
        <f t="shared" si="133"/>
        <v>23</v>
      </c>
      <c r="AI102" s="431">
        <f t="shared" si="80"/>
        <v>8.30434782608696</v>
      </c>
      <c r="AJ102" s="408" t="str">
        <f t="shared" si="134"/>
        <v>P</v>
      </c>
      <c r="AK102" s="408">
        <f t="shared" si="81"/>
        <v>1</v>
      </c>
      <c r="AL102" s="408">
        <f t="shared" si="82"/>
        <v>0</v>
      </c>
      <c r="AM102" s="408">
        <f t="shared" si="83"/>
        <v>0</v>
      </c>
      <c r="AN102" s="408">
        <f t="shared" si="84"/>
        <v>0</v>
      </c>
      <c r="AO102" s="408">
        <f t="shared" si="85"/>
        <v>0</v>
      </c>
      <c r="AP102" s="408">
        <f t="shared" si="86"/>
        <v>0</v>
      </c>
      <c r="AQ102" s="408">
        <f t="shared" si="87"/>
        <v>0</v>
      </c>
      <c r="AR102" s="6"/>
      <c r="AS102" s="408" t="str">
        <f t="shared" si="88"/>
        <v>P</v>
      </c>
      <c r="AT102" s="408">
        <f t="shared" si="89"/>
        <v>0</v>
      </c>
      <c r="AU102" s="408">
        <f t="shared" si="90"/>
        <v>0</v>
      </c>
      <c r="AV102" s="408">
        <f t="shared" si="91"/>
        <v>0</v>
      </c>
      <c r="AW102" s="408">
        <f t="shared" si="92"/>
        <v>0</v>
      </c>
      <c r="AX102" s="408">
        <f t="shared" si="93"/>
        <v>0</v>
      </c>
      <c r="AY102" s="408">
        <f t="shared" si="94"/>
        <v>0</v>
      </c>
      <c r="AZ102" s="409" t="str">
        <f t="shared" si="95"/>
        <v>DM</v>
      </c>
      <c r="BA102" s="409" t="str">
        <f t="shared" si="96"/>
        <v>DMT</v>
      </c>
      <c r="BB102" s="409" t="str">
        <f t="shared" si="97"/>
        <v>#</v>
      </c>
      <c r="BC102" s="409" t="str">
        <f t="shared" si="98"/>
        <v>#</v>
      </c>
      <c r="BD102" s="409" t="str">
        <f t="shared" si="99"/>
        <v>P</v>
      </c>
      <c r="BE102" s="409" t="str">
        <f t="shared" si="100"/>
        <v>#</v>
      </c>
      <c r="BF102" s="409"/>
      <c r="BG102" s="409" t="str">
        <f t="shared" si="101"/>
        <v>#</v>
      </c>
      <c r="BH102" s="409" t="str">
        <f t="shared" si="102"/>
        <v>#</v>
      </c>
      <c r="BI102" s="409">
        <f t="shared" si="103"/>
        <v>0</v>
      </c>
      <c r="BJ102" s="409" t="str">
        <f t="shared" si="104"/>
        <v>#</v>
      </c>
      <c r="BK102" s="409">
        <f t="shared" si="105"/>
        <v>0</v>
      </c>
      <c r="BL102" s="409" t="str">
        <f t="shared" si="106"/>
        <v>#</v>
      </c>
      <c r="BM102" s="7"/>
      <c r="BN102" s="7"/>
      <c r="BO102" s="7"/>
      <c r="BP102" s="409" t="str">
        <f t="shared" si="107"/>
        <v>#</v>
      </c>
      <c r="BQ102" s="409" t="str">
        <f t="shared" si="108"/>
        <v>#</v>
      </c>
      <c r="BR102" s="409" t="str">
        <f t="shared" si="109"/>
        <v>P</v>
      </c>
      <c r="BS102" s="409" t="str">
        <f t="shared" si="110"/>
        <v>#</v>
      </c>
      <c r="BT102" s="409" t="str">
        <f t="shared" si="111"/>
        <v>#</v>
      </c>
      <c r="BU102" s="409" t="str">
        <f t="shared" si="112"/>
        <v>#</v>
      </c>
      <c r="BV102" s="409" t="str">
        <f t="shared" si="113"/>
        <v>#</v>
      </c>
      <c r="BW102" s="409" t="str">
        <f t="shared" si="114"/>
        <v>#</v>
      </c>
      <c r="BX102" s="409"/>
      <c r="BY102" s="409" t="str">
        <f t="shared" si="115"/>
        <v>#</v>
      </c>
      <c r="BZ102" s="409" t="str">
        <f t="shared" si="116"/>
        <v>#</v>
      </c>
      <c r="CA102" s="409">
        <f t="shared" si="117"/>
        <v>0</v>
      </c>
      <c r="CB102" s="409" t="str">
        <f t="shared" si="118"/>
        <v>#</v>
      </c>
      <c r="CC102" s="409" t="str">
        <f t="shared" si="119"/>
        <v>#</v>
      </c>
      <c r="CD102" s="409" t="str">
        <f t="shared" si="120"/>
        <v>#</v>
      </c>
      <c r="CE102" s="409" t="str">
        <f t="shared" si="121"/>
        <v>#</v>
      </c>
      <c r="CF102" s="409" t="str">
        <f t="shared" si="122"/>
        <v>#</v>
      </c>
      <c r="CG102" s="409">
        <f t="shared" si="123"/>
        <v>0</v>
      </c>
      <c r="CH102" s="409" t="str">
        <f t="shared" si="124"/>
        <v>#</v>
      </c>
      <c r="CI102" s="7"/>
      <c r="CJ102" s="7"/>
      <c r="CK102" s="409" t="str">
        <f t="shared" si="135"/>
        <v> </v>
      </c>
      <c r="CL102" s="409" t="str">
        <f t="shared" si="136"/>
        <v> </v>
      </c>
      <c r="CM102" s="409" t="str">
        <f t="shared" si="137"/>
        <v> </v>
      </c>
      <c r="CN102" s="409" t="str">
        <f t="shared" si="138"/>
        <v> </v>
      </c>
      <c r="CO102" s="409" t="str">
        <f t="shared" si="139"/>
        <v> </v>
      </c>
      <c r="CP102" s="409" t="str">
        <f t="shared" si="140"/>
        <v> </v>
      </c>
      <c r="CQ102" s="409" t="str">
        <f t="shared" si="141"/>
        <v> </v>
      </c>
      <c r="CR102" s="409" t="str">
        <f t="shared" si="142"/>
        <v> </v>
      </c>
      <c r="CS102" s="409"/>
      <c r="CT102" s="409">
        <f t="shared" si="125"/>
        <v>0</v>
      </c>
      <c r="CU102" s="409">
        <f t="shared" si="126"/>
        <v>95</v>
      </c>
      <c r="CV102" s="372" t="str">
        <f t="shared" si="126"/>
        <v>23IT096</v>
      </c>
      <c r="CW102" s="432" t="str">
        <f t="shared" si="126"/>
        <v>MOHAMMAD SALAUDEEN I</v>
      </c>
      <c r="CX102" s="433" t="str">
        <f t="shared" si="76"/>
        <v>        </v>
      </c>
      <c r="CY102" s="409">
        <f t="shared" si="127"/>
        <v>0</v>
      </c>
      <c r="CZ102" s="7"/>
      <c r="DA102" s="409" t="str">
        <f t="shared" si="128"/>
        <v>#</v>
      </c>
      <c r="DB102" s="409">
        <f t="shared" si="129"/>
        <v>0</v>
      </c>
      <c r="DC102" s="7"/>
      <c r="DD102" s="7"/>
      <c r="DE102" s="7"/>
    </row>
    <row r="103" ht="24.75" customHeight="1" spans="1:109">
      <c r="A103" s="413">
        <v>96</v>
      </c>
      <c r="B103" s="566" t="s">
        <v>791</v>
      </c>
      <c r="C103" s="572" t="s">
        <v>792</v>
      </c>
      <c r="D103" s="442" t="s">
        <v>41</v>
      </c>
      <c r="E103" s="438" t="s">
        <v>55</v>
      </c>
      <c r="F103" s="443">
        <v>189</v>
      </c>
      <c r="G103" s="568" t="s">
        <v>58</v>
      </c>
      <c r="H103" s="569" t="s">
        <v>61</v>
      </c>
      <c r="I103" s="569" t="s">
        <v>61</v>
      </c>
      <c r="J103" s="569" t="s">
        <v>59</v>
      </c>
      <c r="K103" s="569" t="s">
        <v>61</v>
      </c>
      <c r="L103" s="569" t="s">
        <v>58</v>
      </c>
      <c r="M103" s="569" t="s">
        <v>61</v>
      </c>
      <c r="N103" s="570" t="s">
        <v>59</v>
      </c>
      <c r="O103" s="421">
        <f t="shared" si="130"/>
        <v>0</v>
      </c>
      <c r="P103" s="422"/>
      <c r="Q103" s="423">
        <f t="shared" si="77"/>
        <v>23</v>
      </c>
      <c r="R103" s="565">
        <f t="shared" si="78"/>
        <v>7.8695652173913</v>
      </c>
      <c r="S103" s="425"/>
      <c r="T103" s="426"/>
      <c r="U103" s="427"/>
      <c r="V103" s="428" t="s">
        <v>62</v>
      </c>
      <c r="W103" s="429">
        <f t="shared" si="131"/>
        <v>10</v>
      </c>
      <c r="X103" s="429">
        <f t="shared" si="131"/>
        <v>8</v>
      </c>
      <c r="Y103" s="429">
        <f t="shared" si="131"/>
        <v>8</v>
      </c>
      <c r="Z103" s="429">
        <f t="shared" si="131"/>
        <v>7</v>
      </c>
      <c r="AA103" s="429">
        <f t="shared" si="131"/>
        <v>8</v>
      </c>
      <c r="AB103" s="429">
        <f t="shared" si="131"/>
        <v>10</v>
      </c>
      <c r="AC103" s="429">
        <f t="shared" si="131"/>
        <v>8</v>
      </c>
      <c r="AD103" s="429">
        <f t="shared" si="79"/>
        <v>7</v>
      </c>
      <c r="AE103" s="429"/>
      <c r="AF103" s="429"/>
      <c r="AG103" s="430">
        <f t="shared" si="132"/>
        <v>181</v>
      </c>
      <c r="AH103" s="430">
        <f t="shared" si="133"/>
        <v>23</v>
      </c>
      <c r="AI103" s="431">
        <f t="shared" si="80"/>
        <v>7.8695652173913</v>
      </c>
      <c r="AJ103" s="408" t="str">
        <f t="shared" si="134"/>
        <v>P</v>
      </c>
      <c r="AK103" s="408">
        <f t="shared" si="81"/>
        <v>1</v>
      </c>
      <c r="AL103" s="408">
        <f t="shared" si="82"/>
        <v>0</v>
      </c>
      <c r="AM103" s="408">
        <f t="shared" si="83"/>
        <v>0</v>
      </c>
      <c r="AN103" s="408">
        <f t="shared" si="84"/>
        <v>0</v>
      </c>
      <c r="AO103" s="408">
        <f t="shared" si="85"/>
        <v>0</v>
      </c>
      <c r="AP103" s="408">
        <f t="shared" si="86"/>
        <v>0</v>
      </c>
      <c r="AQ103" s="408">
        <f t="shared" si="87"/>
        <v>0</v>
      </c>
      <c r="AR103" s="6"/>
      <c r="AS103" s="408" t="str">
        <f t="shared" si="88"/>
        <v>P</v>
      </c>
      <c r="AT103" s="408">
        <f t="shared" si="89"/>
        <v>0</v>
      </c>
      <c r="AU103" s="408">
        <f t="shared" si="90"/>
        <v>0</v>
      </c>
      <c r="AV103" s="408">
        <f t="shared" si="91"/>
        <v>0</v>
      </c>
      <c r="AW103" s="408">
        <f t="shared" si="92"/>
        <v>0</v>
      </c>
      <c r="AX103" s="408">
        <f t="shared" si="93"/>
        <v>0</v>
      </c>
      <c r="AY103" s="408">
        <f t="shared" si="94"/>
        <v>0</v>
      </c>
      <c r="AZ103" s="409" t="str">
        <f t="shared" si="95"/>
        <v>DM</v>
      </c>
      <c r="BA103" s="409" t="str">
        <f t="shared" si="96"/>
        <v>DMT</v>
      </c>
      <c r="BB103" s="409" t="str">
        <f t="shared" si="97"/>
        <v>#</v>
      </c>
      <c r="BC103" s="409" t="str">
        <f t="shared" si="98"/>
        <v>#</v>
      </c>
      <c r="BD103" s="409" t="str">
        <f t="shared" si="99"/>
        <v>P</v>
      </c>
      <c r="BE103" s="409" t="str">
        <f t="shared" si="100"/>
        <v>#</v>
      </c>
      <c r="BF103" s="409"/>
      <c r="BG103" s="409" t="str">
        <f t="shared" si="101"/>
        <v>#</v>
      </c>
      <c r="BH103" s="409" t="str">
        <f t="shared" si="102"/>
        <v>#</v>
      </c>
      <c r="BI103" s="409">
        <f t="shared" si="103"/>
        <v>0</v>
      </c>
      <c r="BJ103" s="409" t="str">
        <f t="shared" si="104"/>
        <v>#</v>
      </c>
      <c r="BK103" s="409">
        <f t="shared" si="105"/>
        <v>0</v>
      </c>
      <c r="BL103" s="409" t="str">
        <f t="shared" si="106"/>
        <v>#</v>
      </c>
      <c r="BM103" s="7"/>
      <c r="BN103" s="7"/>
      <c r="BO103" s="7"/>
      <c r="BP103" s="409" t="str">
        <f t="shared" si="107"/>
        <v>#</v>
      </c>
      <c r="BQ103" s="409" t="str">
        <f t="shared" si="108"/>
        <v>#</v>
      </c>
      <c r="BR103" s="409" t="str">
        <f t="shared" si="109"/>
        <v>P</v>
      </c>
      <c r="BS103" s="409" t="str">
        <f t="shared" si="110"/>
        <v>#</v>
      </c>
      <c r="BT103" s="409" t="str">
        <f t="shared" si="111"/>
        <v>#</v>
      </c>
      <c r="BU103" s="409" t="str">
        <f t="shared" si="112"/>
        <v>#</v>
      </c>
      <c r="BV103" s="409" t="str">
        <f t="shared" si="113"/>
        <v>#</v>
      </c>
      <c r="BW103" s="409" t="str">
        <f t="shared" si="114"/>
        <v>#</v>
      </c>
      <c r="BX103" s="409"/>
      <c r="BY103" s="409" t="str">
        <f t="shared" si="115"/>
        <v>#</v>
      </c>
      <c r="BZ103" s="409" t="str">
        <f t="shared" si="116"/>
        <v>#</v>
      </c>
      <c r="CA103" s="409">
        <f t="shared" si="117"/>
        <v>0</v>
      </c>
      <c r="CB103" s="409" t="str">
        <f t="shared" si="118"/>
        <v>#</v>
      </c>
      <c r="CC103" s="409" t="str">
        <f t="shared" si="119"/>
        <v>#</v>
      </c>
      <c r="CD103" s="409" t="str">
        <f t="shared" si="120"/>
        <v>#</v>
      </c>
      <c r="CE103" s="409" t="str">
        <f t="shared" si="121"/>
        <v>#</v>
      </c>
      <c r="CF103" s="409" t="str">
        <f t="shared" si="122"/>
        <v>#</v>
      </c>
      <c r="CG103" s="409">
        <f t="shared" si="123"/>
        <v>0</v>
      </c>
      <c r="CH103" s="409" t="str">
        <f t="shared" si="124"/>
        <v>#</v>
      </c>
      <c r="CI103" s="7"/>
      <c r="CJ103" s="7"/>
      <c r="CK103" s="409" t="str">
        <f t="shared" si="135"/>
        <v> </v>
      </c>
      <c r="CL103" s="409" t="str">
        <f t="shared" si="136"/>
        <v> </v>
      </c>
      <c r="CM103" s="409" t="str">
        <f t="shared" si="137"/>
        <v> </v>
      </c>
      <c r="CN103" s="409" t="str">
        <f t="shared" si="138"/>
        <v> </v>
      </c>
      <c r="CO103" s="409" t="str">
        <f t="shared" si="139"/>
        <v> </v>
      </c>
      <c r="CP103" s="409" t="str">
        <f t="shared" si="140"/>
        <v> </v>
      </c>
      <c r="CQ103" s="409" t="str">
        <f t="shared" si="141"/>
        <v> </v>
      </c>
      <c r="CR103" s="409" t="str">
        <f t="shared" si="142"/>
        <v> </v>
      </c>
      <c r="CS103" s="409"/>
      <c r="CT103" s="409">
        <f t="shared" si="125"/>
        <v>0</v>
      </c>
      <c r="CU103" s="409">
        <f t="shared" si="126"/>
        <v>96</v>
      </c>
      <c r="CV103" s="372" t="str">
        <f t="shared" si="126"/>
        <v>23IT097</v>
      </c>
      <c r="CW103" s="432" t="str">
        <f t="shared" si="126"/>
        <v>MOHAMMED ZUBAIR</v>
      </c>
      <c r="CX103" s="433" t="str">
        <f t="shared" si="76"/>
        <v>        </v>
      </c>
      <c r="CY103" s="409">
        <f t="shared" si="127"/>
        <v>0</v>
      </c>
      <c r="CZ103" s="7"/>
      <c r="DA103" s="409" t="str">
        <f t="shared" si="128"/>
        <v>#</v>
      </c>
      <c r="DB103" s="409">
        <f t="shared" si="129"/>
        <v>0</v>
      </c>
      <c r="DC103" s="7"/>
      <c r="DD103" s="7"/>
      <c r="DE103" s="7"/>
    </row>
    <row r="104" ht="24.75" customHeight="1" spans="1:109">
      <c r="A104" s="413">
        <v>97</v>
      </c>
      <c r="B104" s="566" t="s">
        <v>793</v>
      </c>
      <c r="C104" s="572" t="s">
        <v>794</v>
      </c>
      <c r="D104" s="442" t="s">
        <v>42</v>
      </c>
      <c r="E104" s="440" t="s">
        <v>54</v>
      </c>
      <c r="F104" s="443">
        <v>162.5</v>
      </c>
      <c r="G104" s="568" t="s">
        <v>58</v>
      </c>
      <c r="H104" s="569" t="s">
        <v>61</v>
      </c>
      <c r="I104" s="569" t="s">
        <v>61</v>
      </c>
      <c r="J104" s="569" t="s">
        <v>61</v>
      </c>
      <c r="K104" s="569" t="s">
        <v>61</v>
      </c>
      <c r="L104" s="569" t="s">
        <v>58</v>
      </c>
      <c r="M104" s="569" t="s">
        <v>61</v>
      </c>
      <c r="N104" s="570" t="s">
        <v>61</v>
      </c>
      <c r="O104" s="421">
        <f t="shared" si="130"/>
        <v>0</v>
      </c>
      <c r="P104" s="422"/>
      <c r="Q104" s="423">
        <f t="shared" si="77"/>
        <v>23</v>
      </c>
      <c r="R104" s="565">
        <f t="shared" si="78"/>
        <v>8.17391304347826</v>
      </c>
      <c r="S104" s="425"/>
      <c r="T104" s="426"/>
      <c r="U104" s="427"/>
      <c r="V104" s="428" t="s">
        <v>62</v>
      </c>
      <c r="W104" s="429">
        <f t="shared" si="131"/>
        <v>10</v>
      </c>
      <c r="X104" s="429">
        <f t="shared" si="131"/>
        <v>8</v>
      </c>
      <c r="Y104" s="429">
        <f t="shared" si="131"/>
        <v>8</v>
      </c>
      <c r="Z104" s="429">
        <f t="shared" si="131"/>
        <v>8</v>
      </c>
      <c r="AA104" s="429">
        <f t="shared" si="131"/>
        <v>8</v>
      </c>
      <c r="AB104" s="429">
        <f t="shared" si="131"/>
        <v>10</v>
      </c>
      <c r="AC104" s="429">
        <f t="shared" si="131"/>
        <v>8</v>
      </c>
      <c r="AD104" s="429">
        <f t="shared" si="79"/>
        <v>8</v>
      </c>
      <c r="AE104" s="429"/>
      <c r="AF104" s="429"/>
      <c r="AG104" s="430">
        <f t="shared" si="132"/>
        <v>188</v>
      </c>
      <c r="AH104" s="430">
        <f t="shared" si="133"/>
        <v>23</v>
      </c>
      <c r="AI104" s="431">
        <f t="shared" si="80"/>
        <v>8.17391304347826</v>
      </c>
      <c r="AJ104" s="408" t="str">
        <f t="shared" si="134"/>
        <v>P</v>
      </c>
      <c r="AK104" s="408">
        <f t="shared" si="81"/>
        <v>0</v>
      </c>
      <c r="AL104" s="408">
        <f t="shared" si="82"/>
        <v>1</v>
      </c>
      <c r="AM104" s="408">
        <f t="shared" si="83"/>
        <v>0</v>
      </c>
      <c r="AN104" s="408">
        <f t="shared" si="84"/>
        <v>0</v>
      </c>
      <c r="AO104" s="408">
        <f t="shared" si="85"/>
        <v>0</v>
      </c>
      <c r="AP104" s="408">
        <f t="shared" si="86"/>
        <v>0</v>
      </c>
      <c r="AQ104" s="408">
        <f t="shared" si="87"/>
        <v>0</v>
      </c>
      <c r="AR104" s="6"/>
      <c r="AS104" s="408">
        <f t="shared" si="88"/>
        <v>0</v>
      </c>
      <c r="AT104" s="408" t="str">
        <f t="shared" si="89"/>
        <v>P</v>
      </c>
      <c r="AU104" s="408">
        <f t="shared" si="90"/>
        <v>0</v>
      </c>
      <c r="AV104" s="408">
        <f t="shared" si="91"/>
        <v>0</v>
      </c>
      <c r="AW104" s="408">
        <f t="shared" si="92"/>
        <v>0</v>
      </c>
      <c r="AX104" s="408">
        <f t="shared" si="93"/>
        <v>0</v>
      </c>
      <c r="AY104" s="408">
        <f t="shared" si="94"/>
        <v>0</v>
      </c>
      <c r="AZ104" s="409" t="str">
        <f t="shared" si="95"/>
        <v>HF</v>
      </c>
      <c r="BA104" s="409" t="str">
        <f t="shared" si="96"/>
        <v>HFT</v>
      </c>
      <c r="BB104" s="409" t="str">
        <f t="shared" si="97"/>
        <v>#</v>
      </c>
      <c r="BC104" s="409" t="str">
        <f t="shared" si="98"/>
        <v>P</v>
      </c>
      <c r="BD104" s="409" t="str">
        <f t="shared" si="99"/>
        <v>#</v>
      </c>
      <c r="BE104" s="409" t="str">
        <f t="shared" si="100"/>
        <v>#</v>
      </c>
      <c r="BF104" s="409"/>
      <c r="BG104" s="409" t="str">
        <f t="shared" si="101"/>
        <v>#</v>
      </c>
      <c r="BH104" s="409">
        <f t="shared" si="102"/>
        <v>0</v>
      </c>
      <c r="BI104" s="409" t="str">
        <f t="shared" si="103"/>
        <v>#</v>
      </c>
      <c r="BJ104" s="409" t="str">
        <f t="shared" si="104"/>
        <v>#</v>
      </c>
      <c r="BK104" s="409" t="str">
        <f t="shared" si="105"/>
        <v>#</v>
      </c>
      <c r="BL104" s="409">
        <f t="shared" si="106"/>
        <v>0</v>
      </c>
      <c r="BM104" s="7"/>
      <c r="BN104" s="7"/>
      <c r="BO104" s="7"/>
      <c r="BP104" s="409" t="str">
        <f t="shared" si="107"/>
        <v>#</v>
      </c>
      <c r="BQ104" s="409" t="str">
        <f t="shared" si="108"/>
        <v>P</v>
      </c>
      <c r="BR104" s="409" t="str">
        <f t="shared" si="109"/>
        <v>#</v>
      </c>
      <c r="BS104" s="409" t="str">
        <f t="shared" si="110"/>
        <v>#</v>
      </c>
      <c r="BT104" s="409" t="str">
        <f t="shared" si="111"/>
        <v>#</v>
      </c>
      <c r="BU104" s="409" t="str">
        <f t="shared" si="112"/>
        <v>#</v>
      </c>
      <c r="BV104" s="409" t="str">
        <f t="shared" si="113"/>
        <v>#</v>
      </c>
      <c r="BW104" s="409" t="str">
        <f t="shared" si="114"/>
        <v>#</v>
      </c>
      <c r="BX104" s="409"/>
      <c r="BY104" s="409" t="str">
        <f t="shared" si="115"/>
        <v>#</v>
      </c>
      <c r="BZ104" s="409">
        <f t="shared" si="116"/>
        <v>0</v>
      </c>
      <c r="CA104" s="409" t="str">
        <f t="shared" si="117"/>
        <v>#</v>
      </c>
      <c r="CB104" s="409" t="str">
        <f t="shared" si="118"/>
        <v>#</v>
      </c>
      <c r="CC104" s="409" t="str">
        <f t="shared" si="119"/>
        <v>#</v>
      </c>
      <c r="CD104" s="409" t="str">
        <f t="shared" si="120"/>
        <v>#</v>
      </c>
      <c r="CE104" s="409" t="str">
        <f t="shared" si="121"/>
        <v>#</v>
      </c>
      <c r="CF104" s="409" t="str">
        <f t="shared" si="122"/>
        <v>#</v>
      </c>
      <c r="CG104" s="409" t="str">
        <f t="shared" si="123"/>
        <v>#</v>
      </c>
      <c r="CH104" s="409">
        <f t="shared" si="124"/>
        <v>0</v>
      </c>
      <c r="CI104" s="7"/>
      <c r="CJ104" s="7"/>
      <c r="CK104" s="409" t="str">
        <f t="shared" si="135"/>
        <v> </v>
      </c>
      <c r="CL104" s="409" t="str">
        <f t="shared" si="136"/>
        <v> </v>
      </c>
      <c r="CM104" s="409" t="str">
        <f t="shared" si="137"/>
        <v> </v>
      </c>
      <c r="CN104" s="409" t="str">
        <f t="shared" si="138"/>
        <v> </v>
      </c>
      <c r="CO104" s="409" t="str">
        <f t="shared" si="139"/>
        <v> </v>
      </c>
      <c r="CP104" s="409" t="str">
        <f t="shared" si="140"/>
        <v> </v>
      </c>
      <c r="CQ104" s="409" t="str">
        <f t="shared" si="141"/>
        <v> </v>
      </c>
      <c r="CR104" s="409" t="str">
        <f t="shared" si="142"/>
        <v> </v>
      </c>
      <c r="CS104" s="409"/>
      <c r="CT104" s="409">
        <f t="shared" si="125"/>
        <v>0</v>
      </c>
      <c r="CU104" s="409">
        <f t="shared" ref="CU104:CW135" si="143">A104</f>
        <v>97</v>
      </c>
      <c r="CV104" s="372" t="str">
        <f t="shared" si="143"/>
        <v>23IT098</v>
      </c>
      <c r="CW104" s="432" t="str">
        <f t="shared" si="143"/>
        <v>MONICA B</v>
      </c>
      <c r="CX104" s="433" t="str">
        <f t="shared" si="76"/>
        <v>        </v>
      </c>
      <c r="CY104" s="409">
        <f t="shared" si="127"/>
        <v>0</v>
      </c>
      <c r="CZ104" s="7"/>
      <c r="DA104" s="409">
        <f t="shared" si="128"/>
        <v>0</v>
      </c>
      <c r="DB104" s="409" t="str">
        <f t="shared" si="129"/>
        <v>#</v>
      </c>
      <c r="DC104" s="7"/>
      <c r="DD104" s="7"/>
      <c r="DE104" s="7"/>
    </row>
    <row r="105" ht="24.75" customHeight="1" spans="1:109">
      <c r="A105" s="413">
        <v>98</v>
      </c>
      <c r="B105" s="566" t="s">
        <v>795</v>
      </c>
      <c r="C105" s="572" t="s">
        <v>796</v>
      </c>
      <c r="D105" s="442" t="s">
        <v>42</v>
      </c>
      <c r="E105" s="438" t="s">
        <v>55</v>
      </c>
      <c r="F105" s="443">
        <v>180</v>
      </c>
      <c r="G105" s="568" t="s">
        <v>58</v>
      </c>
      <c r="H105" s="569" t="s">
        <v>61</v>
      </c>
      <c r="I105" s="569" t="s">
        <v>61</v>
      </c>
      <c r="J105" s="569" t="s">
        <v>61</v>
      </c>
      <c r="K105" s="569" t="s">
        <v>61</v>
      </c>
      <c r="L105" s="569" t="s">
        <v>58</v>
      </c>
      <c r="M105" s="569" t="s">
        <v>61</v>
      </c>
      <c r="N105" s="570" t="s">
        <v>61</v>
      </c>
      <c r="O105" s="421">
        <f t="shared" si="130"/>
        <v>0</v>
      </c>
      <c r="P105" s="422"/>
      <c r="Q105" s="423">
        <f t="shared" si="77"/>
        <v>23</v>
      </c>
      <c r="R105" s="565">
        <f t="shared" si="78"/>
        <v>8.17391304347826</v>
      </c>
      <c r="S105" s="425"/>
      <c r="T105" s="426"/>
      <c r="U105" s="427"/>
      <c r="V105" s="428" t="s">
        <v>62</v>
      </c>
      <c r="W105" s="429">
        <f t="shared" ref="W105:AD136" si="144">IF(G105="O",10,IF(G105="A+",9,IF(G105="A",8,IF(G105="B+",7,IF(G105="B",6,IF(G105="C",5,IF(G105="RA",0,IF(G105="U",0,IF(G105="UA",0,0)))))))))</f>
        <v>10</v>
      </c>
      <c r="X105" s="429">
        <f t="shared" si="144"/>
        <v>8</v>
      </c>
      <c r="Y105" s="429">
        <f t="shared" si="144"/>
        <v>8</v>
      </c>
      <c r="Z105" s="429">
        <f t="shared" si="144"/>
        <v>8</v>
      </c>
      <c r="AA105" s="429">
        <f t="shared" si="144"/>
        <v>8</v>
      </c>
      <c r="AB105" s="429">
        <f t="shared" si="144"/>
        <v>10</v>
      </c>
      <c r="AC105" s="429">
        <f t="shared" si="144"/>
        <v>8</v>
      </c>
      <c r="AD105" s="429">
        <f t="shared" si="79"/>
        <v>8</v>
      </c>
      <c r="AE105" s="429"/>
      <c r="AF105" s="429"/>
      <c r="AG105" s="430">
        <f t="shared" si="132"/>
        <v>188</v>
      </c>
      <c r="AH105" s="430">
        <f t="shared" si="133"/>
        <v>23</v>
      </c>
      <c r="AI105" s="431">
        <f t="shared" si="80"/>
        <v>8.17391304347826</v>
      </c>
      <c r="AJ105" s="408" t="str">
        <f t="shared" si="134"/>
        <v>P</v>
      </c>
      <c r="AK105" s="408">
        <f t="shared" si="81"/>
        <v>1</v>
      </c>
      <c r="AL105" s="408">
        <f t="shared" si="82"/>
        <v>0</v>
      </c>
      <c r="AM105" s="408">
        <f t="shared" si="83"/>
        <v>0</v>
      </c>
      <c r="AN105" s="408">
        <f t="shared" si="84"/>
        <v>0</v>
      </c>
      <c r="AO105" s="408">
        <f t="shared" si="85"/>
        <v>0</v>
      </c>
      <c r="AP105" s="408">
        <f t="shared" si="86"/>
        <v>0</v>
      </c>
      <c r="AQ105" s="408">
        <f t="shared" si="87"/>
        <v>0</v>
      </c>
      <c r="AR105" s="6"/>
      <c r="AS105" s="408" t="str">
        <f t="shared" si="88"/>
        <v>P</v>
      </c>
      <c r="AT105" s="408">
        <f t="shared" si="89"/>
        <v>0</v>
      </c>
      <c r="AU105" s="408">
        <f t="shared" si="90"/>
        <v>0</v>
      </c>
      <c r="AV105" s="408">
        <f t="shared" si="91"/>
        <v>0</v>
      </c>
      <c r="AW105" s="408">
        <f t="shared" si="92"/>
        <v>0</v>
      </c>
      <c r="AX105" s="408">
        <f t="shared" si="93"/>
        <v>0</v>
      </c>
      <c r="AY105" s="408">
        <f t="shared" si="94"/>
        <v>0</v>
      </c>
      <c r="AZ105" s="409" t="str">
        <f t="shared" si="95"/>
        <v>DF</v>
      </c>
      <c r="BA105" s="409" t="str">
        <f t="shared" si="96"/>
        <v>DFT</v>
      </c>
      <c r="BB105" s="409" t="str">
        <f t="shared" si="97"/>
        <v>#</v>
      </c>
      <c r="BC105" s="409" t="str">
        <f t="shared" si="98"/>
        <v>#</v>
      </c>
      <c r="BD105" s="409" t="str">
        <f t="shared" si="99"/>
        <v>#</v>
      </c>
      <c r="BE105" s="409" t="str">
        <f t="shared" si="100"/>
        <v>P</v>
      </c>
      <c r="BF105" s="409"/>
      <c r="BG105" s="409" t="str">
        <f t="shared" si="101"/>
        <v>#</v>
      </c>
      <c r="BH105" s="409" t="str">
        <f t="shared" si="102"/>
        <v>#</v>
      </c>
      <c r="BI105" s="409" t="str">
        <f t="shared" si="103"/>
        <v>#</v>
      </c>
      <c r="BJ105" s="409">
        <f t="shared" si="104"/>
        <v>0</v>
      </c>
      <c r="BK105" s="409" t="str">
        <f t="shared" si="105"/>
        <v>#</v>
      </c>
      <c r="BL105" s="409">
        <f t="shared" si="106"/>
        <v>0</v>
      </c>
      <c r="BM105" s="7"/>
      <c r="BN105" s="7"/>
      <c r="BO105" s="7"/>
      <c r="BP105" s="409" t="str">
        <f t="shared" si="107"/>
        <v>#</v>
      </c>
      <c r="BQ105" s="409" t="str">
        <f t="shared" si="108"/>
        <v>#</v>
      </c>
      <c r="BR105" s="409" t="str">
        <f t="shared" si="109"/>
        <v>#</v>
      </c>
      <c r="BS105" s="409" t="str">
        <f t="shared" si="110"/>
        <v>P</v>
      </c>
      <c r="BT105" s="409" t="str">
        <f t="shared" si="111"/>
        <v>#</v>
      </c>
      <c r="BU105" s="409" t="str">
        <f t="shared" si="112"/>
        <v>#</v>
      </c>
      <c r="BV105" s="409" t="str">
        <f t="shared" si="113"/>
        <v>#</v>
      </c>
      <c r="BW105" s="409" t="str">
        <f t="shared" si="114"/>
        <v>#</v>
      </c>
      <c r="BX105" s="409"/>
      <c r="BY105" s="409" t="str">
        <f t="shared" si="115"/>
        <v>#</v>
      </c>
      <c r="BZ105" s="409" t="str">
        <f t="shared" si="116"/>
        <v>#</v>
      </c>
      <c r="CA105" s="409" t="str">
        <f t="shared" si="117"/>
        <v>#</v>
      </c>
      <c r="CB105" s="409">
        <f t="shared" si="118"/>
        <v>0</v>
      </c>
      <c r="CC105" s="409" t="str">
        <f t="shared" si="119"/>
        <v>#</v>
      </c>
      <c r="CD105" s="409" t="str">
        <f t="shared" si="120"/>
        <v>#</v>
      </c>
      <c r="CE105" s="409" t="str">
        <f t="shared" si="121"/>
        <v>#</v>
      </c>
      <c r="CF105" s="409" t="str">
        <f t="shared" si="122"/>
        <v>#</v>
      </c>
      <c r="CG105" s="409" t="str">
        <f t="shared" si="123"/>
        <v>#</v>
      </c>
      <c r="CH105" s="409">
        <f t="shared" si="124"/>
        <v>0</v>
      </c>
      <c r="CI105" s="7"/>
      <c r="CJ105" s="7"/>
      <c r="CK105" s="409" t="str">
        <f t="shared" si="135"/>
        <v> </v>
      </c>
      <c r="CL105" s="409" t="str">
        <f t="shared" si="136"/>
        <v> </v>
      </c>
      <c r="CM105" s="409" t="str">
        <f t="shared" si="137"/>
        <v> </v>
      </c>
      <c r="CN105" s="409" t="str">
        <f t="shared" si="138"/>
        <v> </v>
      </c>
      <c r="CO105" s="409" t="str">
        <f t="shared" si="139"/>
        <v> </v>
      </c>
      <c r="CP105" s="409" t="str">
        <f t="shared" si="140"/>
        <v> </v>
      </c>
      <c r="CQ105" s="409" t="str">
        <f t="shared" si="141"/>
        <v> </v>
      </c>
      <c r="CR105" s="409" t="str">
        <f t="shared" si="142"/>
        <v> </v>
      </c>
      <c r="CS105" s="409"/>
      <c r="CT105" s="409">
        <f t="shared" si="125"/>
        <v>0</v>
      </c>
      <c r="CU105" s="409">
        <f t="shared" si="143"/>
        <v>98</v>
      </c>
      <c r="CV105" s="372" t="str">
        <f t="shared" si="143"/>
        <v>23IT099</v>
      </c>
      <c r="CW105" s="432" t="str">
        <f t="shared" si="143"/>
        <v>MONISHA M</v>
      </c>
      <c r="CX105" s="433" t="str">
        <f t="shared" si="76"/>
        <v>        </v>
      </c>
      <c r="CY105" s="409">
        <f t="shared" si="127"/>
        <v>0</v>
      </c>
      <c r="CZ105" s="7"/>
      <c r="DA105" s="409" t="str">
        <f t="shared" si="128"/>
        <v>#</v>
      </c>
      <c r="DB105" s="409">
        <f t="shared" si="129"/>
        <v>0</v>
      </c>
      <c r="DC105" s="7"/>
      <c r="DD105" s="7"/>
      <c r="DE105" s="7"/>
    </row>
    <row r="106" ht="24.75" customHeight="1" spans="1:109">
      <c r="A106" s="413">
        <v>99</v>
      </c>
      <c r="B106" s="566" t="s">
        <v>797</v>
      </c>
      <c r="C106" s="572" t="s">
        <v>798</v>
      </c>
      <c r="D106" s="442" t="s">
        <v>42</v>
      </c>
      <c r="E106" s="440" t="s">
        <v>54</v>
      </c>
      <c r="F106" s="443">
        <v>141.5</v>
      </c>
      <c r="G106" s="568" t="s">
        <v>58</v>
      </c>
      <c r="H106" s="569" t="s">
        <v>61</v>
      </c>
      <c r="I106" s="569" t="s">
        <v>61</v>
      </c>
      <c r="J106" s="569" t="s">
        <v>61</v>
      </c>
      <c r="K106" s="569" t="s">
        <v>61</v>
      </c>
      <c r="L106" s="569" t="s">
        <v>58</v>
      </c>
      <c r="M106" s="569" t="s">
        <v>61</v>
      </c>
      <c r="N106" s="570" t="s">
        <v>61</v>
      </c>
      <c r="O106" s="421">
        <f t="shared" si="130"/>
        <v>0</v>
      </c>
      <c r="P106" s="422"/>
      <c r="Q106" s="423">
        <f t="shared" si="77"/>
        <v>23</v>
      </c>
      <c r="R106" s="565">
        <f t="shared" si="78"/>
        <v>8.17391304347826</v>
      </c>
      <c r="S106" s="425"/>
      <c r="T106" s="426"/>
      <c r="U106" s="427"/>
      <c r="V106" s="428" t="s">
        <v>62</v>
      </c>
      <c r="W106" s="429">
        <f t="shared" si="144"/>
        <v>10</v>
      </c>
      <c r="X106" s="429">
        <f t="shared" si="144"/>
        <v>8</v>
      </c>
      <c r="Y106" s="429">
        <f t="shared" si="144"/>
        <v>8</v>
      </c>
      <c r="Z106" s="429">
        <f t="shared" si="144"/>
        <v>8</v>
      </c>
      <c r="AA106" s="429">
        <f t="shared" si="144"/>
        <v>8</v>
      </c>
      <c r="AB106" s="429">
        <f t="shared" si="144"/>
        <v>10</v>
      </c>
      <c r="AC106" s="429">
        <f t="shared" si="144"/>
        <v>8</v>
      </c>
      <c r="AD106" s="429">
        <f t="shared" si="79"/>
        <v>8</v>
      </c>
      <c r="AE106" s="429"/>
      <c r="AF106" s="429"/>
      <c r="AG106" s="430">
        <f t="shared" si="132"/>
        <v>188</v>
      </c>
      <c r="AH106" s="430">
        <f t="shared" si="133"/>
        <v>23</v>
      </c>
      <c r="AI106" s="431">
        <f t="shared" si="80"/>
        <v>8.17391304347826</v>
      </c>
      <c r="AJ106" s="408" t="str">
        <f t="shared" si="134"/>
        <v>P</v>
      </c>
      <c r="AK106" s="408">
        <f t="shared" si="81"/>
        <v>0</v>
      </c>
      <c r="AL106" s="408">
        <f t="shared" si="82"/>
        <v>0</v>
      </c>
      <c r="AM106" s="408">
        <f t="shared" si="83"/>
        <v>1</v>
      </c>
      <c r="AN106" s="408">
        <f t="shared" si="84"/>
        <v>0</v>
      </c>
      <c r="AO106" s="408">
        <f t="shared" si="85"/>
        <v>0</v>
      </c>
      <c r="AP106" s="408">
        <f t="shared" si="86"/>
        <v>0</v>
      </c>
      <c r="AQ106" s="408">
        <f t="shared" si="87"/>
        <v>0</v>
      </c>
      <c r="AR106" s="6"/>
      <c r="AS106" s="408">
        <f t="shared" si="88"/>
        <v>0</v>
      </c>
      <c r="AT106" s="408">
        <f t="shared" si="89"/>
        <v>0</v>
      </c>
      <c r="AU106" s="408" t="str">
        <f t="shared" si="90"/>
        <v>P</v>
      </c>
      <c r="AV106" s="408">
        <f t="shared" si="91"/>
        <v>0</v>
      </c>
      <c r="AW106" s="408">
        <f t="shared" si="92"/>
        <v>0</v>
      </c>
      <c r="AX106" s="408">
        <f t="shared" si="93"/>
        <v>0</v>
      </c>
      <c r="AY106" s="408">
        <f t="shared" si="94"/>
        <v>0</v>
      </c>
      <c r="AZ106" s="409" t="str">
        <f t="shared" si="95"/>
        <v>HF</v>
      </c>
      <c r="BA106" s="409" t="str">
        <f t="shared" si="96"/>
        <v>HFT</v>
      </c>
      <c r="BB106" s="409" t="str">
        <f t="shared" si="97"/>
        <v>#</v>
      </c>
      <c r="BC106" s="409" t="str">
        <f t="shared" si="98"/>
        <v>P</v>
      </c>
      <c r="BD106" s="409" t="str">
        <f t="shared" si="99"/>
        <v>#</v>
      </c>
      <c r="BE106" s="409" t="str">
        <f t="shared" si="100"/>
        <v>#</v>
      </c>
      <c r="BF106" s="409"/>
      <c r="BG106" s="409" t="str">
        <f t="shared" si="101"/>
        <v>#</v>
      </c>
      <c r="BH106" s="409">
        <f t="shared" si="102"/>
        <v>0</v>
      </c>
      <c r="BI106" s="409" t="str">
        <f t="shared" si="103"/>
        <v>#</v>
      </c>
      <c r="BJ106" s="409" t="str">
        <f t="shared" si="104"/>
        <v>#</v>
      </c>
      <c r="BK106" s="409" t="str">
        <f t="shared" si="105"/>
        <v>#</v>
      </c>
      <c r="BL106" s="409">
        <f t="shared" si="106"/>
        <v>0</v>
      </c>
      <c r="BM106" s="7"/>
      <c r="BN106" s="7"/>
      <c r="BO106" s="7"/>
      <c r="BP106" s="409" t="str">
        <f t="shared" si="107"/>
        <v>#</v>
      </c>
      <c r="BQ106" s="409" t="str">
        <f t="shared" si="108"/>
        <v>P</v>
      </c>
      <c r="BR106" s="409" t="str">
        <f t="shared" si="109"/>
        <v>#</v>
      </c>
      <c r="BS106" s="409" t="str">
        <f t="shared" si="110"/>
        <v>#</v>
      </c>
      <c r="BT106" s="409" t="str">
        <f t="shared" si="111"/>
        <v>#</v>
      </c>
      <c r="BU106" s="409" t="str">
        <f t="shared" si="112"/>
        <v>#</v>
      </c>
      <c r="BV106" s="409" t="str">
        <f t="shared" si="113"/>
        <v>#</v>
      </c>
      <c r="BW106" s="409" t="str">
        <f t="shared" si="114"/>
        <v>#</v>
      </c>
      <c r="BX106" s="409"/>
      <c r="BY106" s="409" t="str">
        <f t="shared" si="115"/>
        <v>#</v>
      </c>
      <c r="BZ106" s="409">
        <f t="shared" si="116"/>
        <v>0</v>
      </c>
      <c r="CA106" s="409" t="str">
        <f t="shared" si="117"/>
        <v>#</v>
      </c>
      <c r="CB106" s="409" t="str">
        <f t="shared" si="118"/>
        <v>#</v>
      </c>
      <c r="CC106" s="409" t="str">
        <f t="shared" si="119"/>
        <v>#</v>
      </c>
      <c r="CD106" s="409" t="str">
        <f t="shared" si="120"/>
        <v>#</v>
      </c>
      <c r="CE106" s="409" t="str">
        <f t="shared" si="121"/>
        <v>#</v>
      </c>
      <c r="CF106" s="409" t="str">
        <f t="shared" si="122"/>
        <v>#</v>
      </c>
      <c r="CG106" s="409" t="str">
        <f t="shared" si="123"/>
        <v>#</v>
      </c>
      <c r="CH106" s="409">
        <f t="shared" si="124"/>
        <v>0</v>
      </c>
      <c r="CI106" s="7"/>
      <c r="CJ106" s="7"/>
      <c r="CK106" s="409" t="str">
        <f t="shared" si="135"/>
        <v> </v>
      </c>
      <c r="CL106" s="409" t="str">
        <f t="shared" si="136"/>
        <v> </v>
      </c>
      <c r="CM106" s="409" t="str">
        <f t="shared" si="137"/>
        <v> </v>
      </c>
      <c r="CN106" s="409" t="str">
        <f t="shared" si="138"/>
        <v> </v>
      </c>
      <c r="CO106" s="409" t="str">
        <f t="shared" si="139"/>
        <v> </v>
      </c>
      <c r="CP106" s="409" t="str">
        <f t="shared" si="140"/>
        <v> </v>
      </c>
      <c r="CQ106" s="409" t="str">
        <f t="shared" si="141"/>
        <v> </v>
      </c>
      <c r="CR106" s="409" t="str">
        <f t="shared" si="142"/>
        <v> </v>
      </c>
      <c r="CS106" s="409"/>
      <c r="CT106" s="409">
        <f t="shared" si="125"/>
        <v>0</v>
      </c>
      <c r="CU106" s="409">
        <f t="shared" si="143"/>
        <v>99</v>
      </c>
      <c r="CV106" s="372" t="str">
        <f t="shared" si="143"/>
        <v>23IT100</v>
      </c>
      <c r="CW106" s="432" t="str">
        <f t="shared" si="143"/>
        <v>MONISHA S</v>
      </c>
      <c r="CX106" s="433" t="str">
        <f t="shared" si="76"/>
        <v>        </v>
      </c>
      <c r="CY106" s="409">
        <f t="shared" si="127"/>
        <v>0</v>
      </c>
      <c r="CZ106" s="7"/>
      <c r="DA106" s="409">
        <f t="shared" si="128"/>
        <v>0</v>
      </c>
      <c r="DB106" s="409" t="str">
        <f t="shared" si="129"/>
        <v>#</v>
      </c>
      <c r="DC106" s="7"/>
      <c r="DD106" s="7"/>
      <c r="DE106" s="7"/>
    </row>
    <row r="107" ht="24.75" customHeight="1" spans="1:109">
      <c r="A107" s="413">
        <v>100</v>
      </c>
      <c r="B107" s="566" t="s">
        <v>799</v>
      </c>
      <c r="C107" s="572" t="s">
        <v>800</v>
      </c>
      <c r="D107" s="442" t="s">
        <v>41</v>
      </c>
      <c r="E107" s="438" t="s">
        <v>55</v>
      </c>
      <c r="F107" s="443">
        <v>126.5</v>
      </c>
      <c r="G107" s="568" t="s">
        <v>58</v>
      </c>
      <c r="H107" s="569" t="s">
        <v>61</v>
      </c>
      <c r="I107" s="569" t="s">
        <v>59</v>
      </c>
      <c r="J107" s="569" t="s">
        <v>59</v>
      </c>
      <c r="K107" s="569" t="s">
        <v>61</v>
      </c>
      <c r="L107" s="569" t="s">
        <v>58</v>
      </c>
      <c r="M107" s="569" t="s">
        <v>61</v>
      </c>
      <c r="N107" s="570" t="s">
        <v>61</v>
      </c>
      <c r="O107" s="421">
        <f t="shared" si="130"/>
        <v>0</v>
      </c>
      <c r="P107" s="422"/>
      <c r="Q107" s="423">
        <f t="shared" si="77"/>
        <v>23</v>
      </c>
      <c r="R107" s="565">
        <f t="shared" si="78"/>
        <v>7.82608695652174</v>
      </c>
      <c r="S107" s="425"/>
      <c r="T107" s="426"/>
      <c r="U107" s="427"/>
      <c r="V107" s="428" t="s">
        <v>62</v>
      </c>
      <c r="W107" s="429">
        <f t="shared" si="144"/>
        <v>10</v>
      </c>
      <c r="X107" s="429">
        <f t="shared" si="144"/>
        <v>8</v>
      </c>
      <c r="Y107" s="429">
        <f t="shared" si="144"/>
        <v>7</v>
      </c>
      <c r="Z107" s="429">
        <f t="shared" si="144"/>
        <v>7</v>
      </c>
      <c r="AA107" s="429">
        <f t="shared" si="144"/>
        <v>8</v>
      </c>
      <c r="AB107" s="429">
        <f t="shared" si="144"/>
        <v>10</v>
      </c>
      <c r="AC107" s="429">
        <f t="shared" si="144"/>
        <v>8</v>
      </c>
      <c r="AD107" s="429">
        <f t="shared" si="79"/>
        <v>8</v>
      </c>
      <c r="AE107" s="429"/>
      <c r="AF107" s="429"/>
      <c r="AG107" s="430">
        <f t="shared" si="132"/>
        <v>180</v>
      </c>
      <c r="AH107" s="430">
        <f t="shared" si="133"/>
        <v>23</v>
      </c>
      <c r="AI107" s="431">
        <f t="shared" si="80"/>
        <v>7.82608695652174</v>
      </c>
      <c r="AJ107" s="408" t="str">
        <f t="shared" si="134"/>
        <v>P</v>
      </c>
      <c r="AK107" s="408">
        <f t="shared" si="81"/>
        <v>0</v>
      </c>
      <c r="AL107" s="408">
        <f t="shared" si="82"/>
        <v>0</v>
      </c>
      <c r="AM107" s="408">
        <f t="shared" si="83"/>
        <v>0</v>
      </c>
      <c r="AN107" s="408">
        <f t="shared" si="84"/>
        <v>1</v>
      </c>
      <c r="AO107" s="408">
        <f t="shared" si="85"/>
        <v>0</v>
      </c>
      <c r="AP107" s="408">
        <f t="shared" si="86"/>
        <v>0</v>
      </c>
      <c r="AQ107" s="408">
        <f t="shared" si="87"/>
        <v>0</v>
      </c>
      <c r="AR107" s="6"/>
      <c r="AS107" s="408">
        <f t="shared" si="88"/>
        <v>0</v>
      </c>
      <c r="AT107" s="408">
        <f t="shared" si="89"/>
        <v>0</v>
      </c>
      <c r="AU107" s="408">
        <f t="shared" si="90"/>
        <v>0</v>
      </c>
      <c r="AV107" s="408" t="str">
        <f t="shared" si="91"/>
        <v>P</v>
      </c>
      <c r="AW107" s="408">
        <f t="shared" si="92"/>
        <v>0</v>
      </c>
      <c r="AX107" s="408">
        <f t="shared" si="93"/>
        <v>0</v>
      </c>
      <c r="AY107" s="408">
        <f t="shared" si="94"/>
        <v>0</v>
      </c>
      <c r="AZ107" s="409" t="str">
        <f t="shared" si="95"/>
        <v>DM</v>
      </c>
      <c r="BA107" s="409" t="str">
        <f t="shared" si="96"/>
        <v>DMT</v>
      </c>
      <c r="BB107" s="409" t="str">
        <f t="shared" si="97"/>
        <v>#</v>
      </c>
      <c r="BC107" s="409" t="str">
        <f t="shared" si="98"/>
        <v>#</v>
      </c>
      <c r="BD107" s="409" t="str">
        <f t="shared" si="99"/>
        <v>P</v>
      </c>
      <c r="BE107" s="409" t="str">
        <f t="shared" si="100"/>
        <v>#</v>
      </c>
      <c r="BF107" s="409"/>
      <c r="BG107" s="409" t="str">
        <f t="shared" si="101"/>
        <v>#</v>
      </c>
      <c r="BH107" s="409" t="str">
        <f t="shared" si="102"/>
        <v>#</v>
      </c>
      <c r="BI107" s="409">
        <f t="shared" si="103"/>
        <v>0</v>
      </c>
      <c r="BJ107" s="409" t="str">
        <f t="shared" si="104"/>
        <v>#</v>
      </c>
      <c r="BK107" s="409">
        <f t="shared" si="105"/>
        <v>0</v>
      </c>
      <c r="BL107" s="409" t="str">
        <f t="shared" si="106"/>
        <v>#</v>
      </c>
      <c r="BM107" s="7"/>
      <c r="BN107" s="7"/>
      <c r="BO107" s="7"/>
      <c r="BP107" s="409" t="str">
        <f t="shared" si="107"/>
        <v>#</v>
      </c>
      <c r="BQ107" s="409" t="str">
        <f t="shared" si="108"/>
        <v>#</v>
      </c>
      <c r="BR107" s="409" t="str">
        <f t="shared" si="109"/>
        <v>P</v>
      </c>
      <c r="BS107" s="409" t="str">
        <f t="shared" si="110"/>
        <v>#</v>
      </c>
      <c r="BT107" s="409" t="str">
        <f t="shared" si="111"/>
        <v>#</v>
      </c>
      <c r="BU107" s="409" t="str">
        <f t="shared" si="112"/>
        <v>#</v>
      </c>
      <c r="BV107" s="409" t="str">
        <f t="shared" si="113"/>
        <v>#</v>
      </c>
      <c r="BW107" s="409" t="str">
        <f t="shared" si="114"/>
        <v>#</v>
      </c>
      <c r="BX107" s="409"/>
      <c r="BY107" s="409" t="str">
        <f t="shared" si="115"/>
        <v>#</v>
      </c>
      <c r="BZ107" s="409" t="str">
        <f t="shared" si="116"/>
        <v>#</v>
      </c>
      <c r="CA107" s="409">
        <f t="shared" si="117"/>
        <v>0</v>
      </c>
      <c r="CB107" s="409" t="str">
        <f t="shared" si="118"/>
        <v>#</v>
      </c>
      <c r="CC107" s="409" t="str">
        <f t="shared" si="119"/>
        <v>#</v>
      </c>
      <c r="CD107" s="409" t="str">
        <f t="shared" si="120"/>
        <v>#</v>
      </c>
      <c r="CE107" s="409" t="str">
        <f t="shared" si="121"/>
        <v>#</v>
      </c>
      <c r="CF107" s="409" t="str">
        <f t="shared" si="122"/>
        <v>#</v>
      </c>
      <c r="CG107" s="409">
        <f t="shared" si="123"/>
        <v>0</v>
      </c>
      <c r="CH107" s="409" t="str">
        <f t="shared" si="124"/>
        <v>#</v>
      </c>
      <c r="CI107" s="7"/>
      <c r="CJ107" s="7"/>
      <c r="CK107" s="409" t="str">
        <f t="shared" si="135"/>
        <v> </v>
      </c>
      <c r="CL107" s="409" t="str">
        <f t="shared" si="136"/>
        <v> </v>
      </c>
      <c r="CM107" s="409" t="str">
        <f t="shared" si="137"/>
        <v> </v>
      </c>
      <c r="CN107" s="409" t="str">
        <f t="shared" si="138"/>
        <v> </v>
      </c>
      <c r="CO107" s="409" t="str">
        <f t="shared" si="139"/>
        <v> </v>
      </c>
      <c r="CP107" s="409" t="str">
        <f t="shared" si="140"/>
        <v> </v>
      </c>
      <c r="CQ107" s="409" t="str">
        <f t="shared" si="141"/>
        <v> </v>
      </c>
      <c r="CR107" s="409" t="str">
        <f t="shared" si="142"/>
        <v> </v>
      </c>
      <c r="CS107" s="409"/>
      <c r="CT107" s="409">
        <f t="shared" si="125"/>
        <v>0</v>
      </c>
      <c r="CU107" s="409">
        <f t="shared" si="143"/>
        <v>100</v>
      </c>
      <c r="CV107" s="372" t="str">
        <f t="shared" si="143"/>
        <v>23IT101</v>
      </c>
      <c r="CW107" s="432" t="str">
        <f t="shared" si="143"/>
        <v>MONISHKUMAR R K</v>
      </c>
      <c r="CX107" s="433" t="str">
        <f t="shared" si="76"/>
        <v>        </v>
      </c>
      <c r="CY107" s="409">
        <f t="shared" si="127"/>
        <v>0</v>
      </c>
      <c r="CZ107" s="7"/>
      <c r="DA107" s="409" t="str">
        <f t="shared" si="128"/>
        <v>#</v>
      </c>
      <c r="DB107" s="409">
        <f t="shared" si="129"/>
        <v>0</v>
      </c>
      <c r="DC107" s="7"/>
      <c r="DD107" s="7"/>
      <c r="DE107" s="7"/>
    </row>
    <row r="108" ht="24.75" customHeight="1" spans="1:109">
      <c r="A108" s="413">
        <v>101</v>
      </c>
      <c r="B108" s="566" t="s">
        <v>801</v>
      </c>
      <c r="C108" s="572" t="s">
        <v>802</v>
      </c>
      <c r="D108" s="442" t="s">
        <v>41</v>
      </c>
      <c r="E108" s="440" t="s">
        <v>54</v>
      </c>
      <c r="F108" s="443">
        <v>176.5</v>
      </c>
      <c r="G108" s="568" t="s">
        <v>58</v>
      </c>
      <c r="H108" s="569" t="s">
        <v>61</v>
      </c>
      <c r="I108" s="569" t="s">
        <v>61</v>
      </c>
      <c r="J108" s="569" t="s">
        <v>59</v>
      </c>
      <c r="K108" s="569" t="s">
        <v>61</v>
      </c>
      <c r="L108" s="569" t="s">
        <v>58</v>
      </c>
      <c r="M108" s="569" t="s">
        <v>59</v>
      </c>
      <c r="N108" s="570" t="s">
        <v>61</v>
      </c>
      <c r="O108" s="421">
        <f t="shared" si="130"/>
        <v>0</v>
      </c>
      <c r="P108" s="422"/>
      <c r="Q108" s="423">
        <f t="shared" si="77"/>
        <v>23</v>
      </c>
      <c r="R108" s="565">
        <f t="shared" si="78"/>
        <v>7.8695652173913</v>
      </c>
      <c r="S108" s="425"/>
      <c r="T108" s="426"/>
      <c r="U108" s="427"/>
      <c r="V108" s="428" t="s">
        <v>62</v>
      </c>
      <c r="W108" s="429">
        <f t="shared" si="144"/>
        <v>10</v>
      </c>
      <c r="X108" s="429">
        <f t="shared" si="144"/>
        <v>8</v>
      </c>
      <c r="Y108" s="429">
        <f t="shared" si="144"/>
        <v>8</v>
      </c>
      <c r="Z108" s="429">
        <f t="shared" si="144"/>
        <v>7</v>
      </c>
      <c r="AA108" s="429">
        <f t="shared" si="144"/>
        <v>8</v>
      </c>
      <c r="AB108" s="429">
        <f t="shared" si="144"/>
        <v>10</v>
      </c>
      <c r="AC108" s="429">
        <f t="shared" si="144"/>
        <v>7</v>
      </c>
      <c r="AD108" s="429">
        <f t="shared" si="79"/>
        <v>8</v>
      </c>
      <c r="AE108" s="429"/>
      <c r="AF108" s="429"/>
      <c r="AG108" s="430">
        <f t="shared" si="132"/>
        <v>181</v>
      </c>
      <c r="AH108" s="430">
        <f t="shared" si="133"/>
        <v>23</v>
      </c>
      <c r="AI108" s="431">
        <f t="shared" si="80"/>
        <v>7.8695652173913</v>
      </c>
      <c r="AJ108" s="408" t="str">
        <f t="shared" si="134"/>
        <v>P</v>
      </c>
      <c r="AK108" s="408">
        <f t="shared" si="81"/>
        <v>0</v>
      </c>
      <c r="AL108" s="408">
        <f t="shared" si="82"/>
        <v>1</v>
      </c>
      <c r="AM108" s="408">
        <f t="shared" si="83"/>
        <v>0</v>
      </c>
      <c r="AN108" s="408">
        <f t="shared" si="84"/>
        <v>0</v>
      </c>
      <c r="AO108" s="408">
        <f t="shared" si="85"/>
        <v>0</v>
      </c>
      <c r="AP108" s="408">
        <f t="shared" si="86"/>
        <v>0</v>
      </c>
      <c r="AQ108" s="408">
        <f t="shared" si="87"/>
        <v>0</v>
      </c>
      <c r="AR108" s="6"/>
      <c r="AS108" s="408">
        <f t="shared" si="88"/>
        <v>0</v>
      </c>
      <c r="AT108" s="408" t="str">
        <f t="shared" si="89"/>
        <v>P</v>
      </c>
      <c r="AU108" s="408">
        <f t="shared" si="90"/>
        <v>0</v>
      </c>
      <c r="AV108" s="408">
        <f t="shared" si="91"/>
        <v>0</v>
      </c>
      <c r="AW108" s="408">
        <f t="shared" si="92"/>
        <v>0</v>
      </c>
      <c r="AX108" s="408">
        <f t="shared" si="93"/>
        <v>0</v>
      </c>
      <c r="AY108" s="408">
        <f t="shared" si="94"/>
        <v>0</v>
      </c>
      <c r="AZ108" s="409" t="str">
        <f t="shared" si="95"/>
        <v>HM</v>
      </c>
      <c r="BA108" s="409" t="str">
        <f t="shared" si="96"/>
        <v>HMT</v>
      </c>
      <c r="BB108" s="409" t="str">
        <f t="shared" si="97"/>
        <v>P</v>
      </c>
      <c r="BC108" s="409" t="str">
        <f t="shared" si="98"/>
        <v>#</v>
      </c>
      <c r="BD108" s="409" t="str">
        <f t="shared" si="99"/>
        <v>#</v>
      </c>
      <c r="BE108" s="409" t="str">
        <f t="shared" si="100"/>
        <v>#</v>
      </c>
      <c r="BF108" s="409"/>
      <c r="BG108" s="409">
        <f t="shared" si="101"/>
        <v>0</v>
      </c>
      <c r="BH108" s="409" t="str">
        <f t="shared" si="102"/>
        <v>#</v>
      </c>
      <c r="BI108" s="409" t="str">
        <f t="shared" si="103"/>
        <v>#</v>
      </c>
      <c r="BJ108" s="409" t="str">
        <f t="shared" si="104"/>
        <v>#</v>
      </c>
      <c r="BK108" s="409">
        <f t="shared" si="105"/>
        <v>0</v>
      </c>
      <c r="BL108" s="409" t="str">
        <f t="shared" si="106"/>
        <v>#</v>
      </c>
      <c r="BM108" s="7"/>
      <c r="BN108" s="7"/>
      <c r="BO108" s="7"/>
      <c r="BP108" s="409" t="str">
        <f t="shared" si="107"/>
        <v>P</v>
      </c>
      <c r="BQ108" s="409" t="str">
        <f t="shared" si="108"/>
        <v>#</v>
      </c>
      <c r="BR108" s="409" t="str">
        <f t="shared" si="109"/>
        <v>#</v>
      </c>
      <c r="BS108" s="409" t="str">
        <f t="shared" si="110"/>
        <v>#</v>
      </c>
      <c r="BT108" s="409" t="str">
        <f t="shared" si="111"/>
        <v>#</v>
      </c>
      <c r="BU108" s="409" t="str">
        <f t="shared" si="112"/>
        <v>#</v>
      </c>
      <c r="BV108" s="409" t="str">
        <f t="shared" si="113"/>
        <v>#</v>
      </c>
      <c r="BW108" s="409" t="str">
        <f t="shared" si="114"/>
        <v>#</v>
      </c>
      <c r="BX108" s="409"/>
      <c r="BY108" s="409">
        <f t="shared" si="115"/>
        <v>0</v>
      </c>
      <c r="BZ108" s="409" t="str">
        <f t="shared" si="116"/>
        <v>#</v>
      </c>
      <c r="CA108" s="409" t="str">
        <f t="shared" si="117"/>
        <v>#</v>
      </c>
      <c r="CB108" s="409" t="str">
        <f t="shared" si="118"/>
        <v>#</v>
      </c>
      <c r="CC108" s="409" t="str">
        <f t="shared" si="119"/>
        <v>#</v>
      </c>
      <c r="CD108" s="409" t="str">
        <f t="shared" si="120"/>
        <v>#</v>
      </c>
      <c r="CE108" s="409" t="str">
        <f t="shared" si="121"/>
        <v>#</v>
      </c>
      <c r="CF108" s="409" t="str">
        <f t="shared" si="122"/>
        <v>#</v>
      </c>
      <c r="CG108" s="409">
        <f t="shared" si="123"/>
        <v>0</v>
      </c>
      <c r="CH108" s="409" t="str">
        <f t="shared" si="124"/>
        <v>#</v>
      </c>
      <c r="CI108" s="7"/>
      <c r="CJ108" s="7"/>
      <c r="CK108" s="409" t="str">
        <f t="shared" si="135"/>
        <v> </v>
      </c>
      <c r="CL108" s="409" t="str">
        <f t="shared" si="136"/>
        <v> </v>
      </c>
      <c r="CM108" s="409" t="str">
        <f t="shared" si="137"/>
        <v> </v>
      </c>
      <c r="CN108" s="409" t="str">
        <f t="shared" si="138"/>
        <v> </v>
      </c>
      <c r="CO108" s="409" t="str">
        <f t="shared" si="139"/>
        <v> </v>
      </c>
      <c r="CP108" s="409" t="str">
        <f t="shared" si="140"/>
        <v> </v>
      </c>
      <c r="CQ108" s="409" t="str">
        <f t="shared" si="141"/>
        <v> </v>
      </c>
      <c r="CR108" s="409" t="str">
        <f t="shared" si="142"/>
        <v> </v>
      </c>
      <c r="CS108" s="409"/>
      <c r="CT108" s="409">
        <f t="shared" si="125"/>
        <v>0</v>
      </c>
      <c r="CU108" s="409">
        <f t="shared" si="143"/>
        <v>101</v>
      </c>
      <c r="CV108" s="372" t="str">
        <f t="shared" si="143"/>
        <v>23IT102</v>
      </c>
      <c r="CW108" s="432" t="str">
        <f t="shared" si="143"/>
        <v>MUKESH.M</v>
      </c>
      <c r="CX108" s="433" t="str">
        <f t="shared" si="76"/>
        <v>        </v>
      </c>
      <c r="CY108" s="409">
        <f t="shared" si="127"/>
        <v>0</v>
      </c>
      <c r="CZ108" s="7"/>
      <c r="DA108" s="409">
        <f t="shared" si="128"/>
        <v>0</v>
      </c>
      <c r="DB108" s="409" t="str">
        <f t="shared" si="129"/>
        <v>#</v>
      </c>
      <c r="DC108" s="7"/>
      <c r="DD108" s="7"/>
      <c r="DE108" s="7"/>
    </row>
    <row r="109" ht="24.75" customHeight="1" spans="1:109">
      <c r="A109" s="413">
        <v>102</v>
      </c>
      <c r="B109" s="566" t="s">
        <v>803</v>
      </c>
      <c r="C109" s="572" t="s">
        <v>804</v>
      </c>
      <c r="D109" s="442" t="s">
        <v>42</v>
      </c>
      <c r="E109" s="438" t="s">
        <v>55</v>
      </c>
      <c r="F109" s="443">
        <v>170</v>
      </c>
      <c r="G109" s="568" t="s">
        <v>58</v>
      </c>
      <c r="H109" s="569" t="s">
        <v>61</v>
      </c>
      <c r="I109" s="569" t="s">
        <v>60</v>
      </c>
      <c r="J109" s="569" t="s">
        <v>61</v>
      </c>
      <c r="K109" s="569" t="s">
        <v>60</v>
      </c>
      <c r="L109" s="569" t="s">
        <v>58</v>
      </c>
      <c r="M109" s="569" t="s">
        <v>60</v>
      </c>
      <c r="N109" s="570" t="s">
        <v>61</v>
      </c>
      <c r="O109" s="421">
        <f t="shared" si="130"/>
        <v>0</v>
      </c>
      <c r="P109" s="422"/>
      <c r="Q109" s="423">
        <f t="shared" si="77"/>
        <v>23</v>
      </c>
      <c r="R109" s="565">
        <f t="shared" si="78"/>
        <v>8.60869565217391</v>
      </c>
      <c r="S109" s="425"/>
      <c r="T109" s="426"/>
      <c r="U109" s="427"/>
      <c r="V109" s="428" t="s">
        <v>62</v>
      </c>
      <c r="W109" s="429">
        <f t="shared" si="144"/>
        <v>10</v>
      </c>
      <c r="X109" s="429">
        <f t="shared" si="144"/>
        <v>8</v>
      </c>
      <c r="Y109" s="429">
        <f t="shared" si="144"/>
        <v>9</v>
      </c>
      <c r="Z109" s="429">
        <f t="shared" si="144"/>
        <v>8</v>
      </c>
      <c r="AA109" s="429">
        <f t="shared" si="144"/>
        <v>9</v>
      </c>
      <c r="AB109" s="429">
        <f t="shared" si="144"/>
        <v>10</v>
      </c>
      <c r="AC109" s="429">
        <f t="shared" si="144"/>
        <v>9</v>
      </c>
      <c r="AD109" s="429">
        <f t="shared" si="79"/>
        <v>8</v>
      </c>
      <c r="AE109" s="429"/>
      <c r="AF109" s="429"/>
      <c r="AG109" s="430">
        <f t="shared" si="132"/>
        <v>198</v>
      </c>
      <c r="AH109" s="430">
        <f t="shared" si="133"/>
        <v>23</v>
      </c>
      <c r="AI109" s="431">
        <f t="shared" si="80"/>
        <v>8.60869565217391</v>
      </c>
      <c r="AJ109" s="408" t="str">
        <f t="shared" si="134"/>
        <v>P</v>
      </c>
      <c r="AK109" s="408">
        <f t="shared" si="81"/>
        <v>0</v>
      </c>
      <c r="AL109" s="408">
        <f t="shared" si="82"/>
        <v>1</v>
      </c>
      <c r="AM109" s="408">
        <f t="shared" si="83"/>
        <v>0</v>
      </c>
      <c r="AN109" s="408">
        <f t="shared" si="84"/>
        <v>0</v>
      </c>
      <c r="AO109" s="408">
        <f t="shared" si="85"/>
        <v>0</v>
      </c>
      <c r="AP109" s="408">
        <f t="shared" si="86"/>
        <v>0</v>
      </c>
      <c r="AQ109" s="408">
        <f t="shared" si="87"/>
        <v>0</v>
      </c>
      <c r="AR109" s="6"/>
      <c r="AS109" s="408">
        <f t="shared" si="88"/>
        <v>0</v>
      </c>
      <c r="AT109" s="408" t="str">
        <f t="shared" si="89"/>
        <v>P</v>
      </c>
      <c r="AU109" s="408">
        <f t="shared" si="90"/>
        <v>0</v>
      </c>
      <c r="AV109" s="408">
        <f t="shared" si="91"/>
        <v>0</v>
      </c>
      <c r="AW109" s="408">
        <f t="shared" si="92"/>
        <v>0</v>
      </c>
      <c r="AX109" s="408">
        <f t="shared" si="93"/>
        <v>0</v>
      </c>
      <c r="AY109" s="408">
        <f t="shared" si="94"/>
        <v>0</v>
      </c>
      <c r="AZ109" s="409" t="str">
        <f t="shared" si="95"/>
        <v>DF</v>
      </c>
      <c r="BA109" s="409" t="str">
        <f t="shared" si="96"/>
        <v>DFT</v>
      </c>
      <c r="BB109" s="409" t="str">
        <f t="shared" si="97"/>
        <v>#</v>
      </c>
      <c r="BC109" s="409" t="str">
        <f t="shared" si="98"/>
        <v>#</v>
      </c>
      <c r="BD109" s="409" t="str">
        <f t="shared" si="99"/>
        <v>#</v>
      </c>
      <c r="BE109" s="409" t="str">
        <f t="shared" si="100"/>
        <v>P</v>
      </c>
      <c r="BF109" s="409"/>
      <c r="BG109" s="409" t="str">
        <f t="shared" si="101"/>
        <v>#</v>
      </c>
      <c r="BH109" s="409" t="str">
        <f t="shared" si="102"/>
        <v>#</v>
      </c>
      <c r="BI109" s="409" t="str">
        <f t="shared" si="103"/>
        <v>#</v>
      </c>
      <c r="BJ109" s="409">
        <f t="shared" si="104"/>
        <v>0</v>
      </c>
      <c r="BK109" s="409" t="str">
        <f t="shared" si="105"/>
        <v>#</v>
      </c>
      <c r="BL109" s="409">
        <f t="shared" si="106"/>
        <v>0</v>
      </c>
      <c r="BM109" s="7"/>
      <c r="BN109" s="7"/>
      <c r="BO109" s="7"/>
      <c r="BP109" s="409" t="str">
        <f t="shared" si="107"/>
        <v>#</v>
      </c>
      <c r="BQ109" s="409" t="str">
        <f t="shared" si="108"/>
        <v>#</v>
      </c>
      <c r="BR109" s="409" t="str">
        <f t="shared" si="109"/>
        <v>#</v>
      </c>
      <c r="BS109" s="409" t="str">
        <f t="shared" si="110"/>
        <v>P</v>
      </c>
      <c r="BT109" s="409" t="str">
        <f t="shared" si="111"/>
        <v>#</v>
      </c>
      <c r="BU109" s="409" t="str">
        <f t="shared" si="112"/>
        <v>#</v>
      </c>
      <c r="BV109" s="409" t="str">
        <f t="shared" si="113"/>
        <v>#</v>
      </c>
      <c r="BW109" s="409" t="str">
        <f t="shared" si="114"/>
        <v>#</v>
      </c>
      <c r="BX109" s="409"/>
      <c r="BY109" s="409" t="str">
        <f t="shared" si="115"/>
        <v>#</v>
      </c>
      <c r="BZ109" s="409" t="str">
        <f t="shared" si="116"/>
        <v>#</v>
      </c>
      <c r="CA109" s="409" t="str">
        <f t="shared" si="117"/>
        <v>#</v>
      </c>
      <c r="CB109" s="409">
        <f t="shared" si="118"/>
        <v>0</v>
      </c>
      <c r="CC109" s="409" t="str">
        <f t="shared" si="119"/>
        <v>#</v>
      </c>
      <c r="CD109" s="409" t="str">
        <f t="shared" si="120"/>
        <v>#</v>
      </c>
      <c r="CE109" s="409" t="str">
        <f t="shared" si="121"/>
        <v>#</v>
      </c>
      <c r="CF109" s="409" t="str">
        <f t="shared" si="122"/>
        <v>#</v>
      </c>
      <c r="CG109" s="409" t="str">
        <f t="shared" si="123"/>
        <v>#</v>
      </c>
      <c r="CH109" s="409">
        <f t="shared" si="124"/>
        <v>0</v>
      </c>
      <c r="CI109" s="7"/>
      <c r="CJ109" s="7"/>
      <c r="CK109" s="409" t="str">
        <f t="shared" si="135"/>
        <v> </v>
      </c>
      <c r="CL109" s="409" t="str">
        <f t="shared" si="136"/>
        <v> </v>
      </c>
      <c r="CM109" s="409" t="str">
        <f t="shared" si="137"/>
        <v> </v>
      </c>
      <c r="CN109" s="409" t="str">
        <f t="shared" si="138"/>
        <v> </v>
      </c>
      <c r="CO109" s="409" t="str">
        <f t="shared" si="139"/>
        <v> </v>
      </c>
      <c r="CP109" s="409" t="str">
        <f t="shared" si="140"/>
        <v> </v>
      </c>
      <c r="CQ109" s="409" t="str">
        <f t="shared" si="141"/>
        <v> </v>
      </c>
      <c r="CR109" s="409" t="str">
        <f t="shared" si="142"/>
        <v> </v>
      </c>
      <c r="CS109" s="409"/>
      <c r="CT109" s="409">
        <f t="shared" si="125"/>
        <v>0</v>
      </c>
      <c r="CU109" s="409">
        <f t="shared" si="143"/>
        <v>102</v>
      </c>
      <c r="CV109" s="372" t="str">
        <f t="shared" si="143"/>
        <v>23IT103</v>
      </c>
      <c r="CW109" s="432" t="str">
        <f t="shared" si="143"/>
        <v>N LAKSHANAA</v>
      </c>
      <c r="CX109" s="433" t="str">
        <f t="shared" si="76"/>
        <v>        </v>
      </c>
      <c r="CY109" s="409">
        <f t="shared" si="127"/>
        <v>0</v>
      </c>
      <c r="CZ109" s="7"/>
      <c r="DA109" s="409" t="str">
        <f t="shared" si="128"/>
        <v>#</v>
      </c>
      <c r="DB109" s="409">
        <f t="shared" si="129"/>
        <v>0</v>
      </c>
      <c r="DC109" s="7"/>
      <c r="DD109" s="7"/>
      <c r="DE109" s="7"/>
    </row>
    <row r="110" ht="24.75" customHeight="1" spans="1:109">
      <c r="A110" s="413">
        <v>103</v>
      </c>
      <c r="B110" s="566" t="s">
        <v>805</v>
      </c>
      <c r="C110" s="572" t="s">
        <v>806</v>
      </c>
      <c r="D110" s="442" t="s">
        <v>42</v>
      </c>
      <c r="E110" s="440" t="s">
        <v>54</v>
      </c>
      <c r="F110" s="443">
        <v>193</v>
      </c>
      <c r="G110" s="568" t="s">
        <v>58</v>
      </c>
      <c r="H110" s="569" t="s">
        <v>61</v>
      </c>
      <c r="I110" s="569" t="s">
        <v>61</v>
      </c>
      <c r="J110" s="569" t="s">
        <v>61</v>
      </c>
      <c r="K110" s="569" t="s">
        <v>60</v>
      </c>
      <c r="L110" s="569" t="s">
        <v>58</v>
      </c>
      <c r="M110" s="569" t="s">
        <v>60</v>
      </c>
      <c r="N110" s="570" t="s">
        <v>61</v>
      </c>
      <c r="O110" s="421">
        <f t="shared" si="130"/>
        <v>0</v>
      </c>
      <c r="P110" s="422"/>
      <c r="Q110" s="423">
        <f t="shared" si="77"/>
        <v>23</v>
      </c>
      <c r="R110" s="565">
        <f t="shared" si="78"/>
        <v>8.43478260869565</v>
      </c>
      <c r="S110" s="425"/>
      <c r="T110" s="426"/>
      <c r="U110" s="427"/>
      <c r="V110" s="428" t="s">
        <v>62</v>
      </c>
      <c r="W110" s="429">
        <f t="shared" si="144"/>
        <v>10</v>
      </c>
      <c r="X110" s="429">
        <f t="shared" si="144"/>
        <v>8</v>
      </c>
      <c r="Y110" s="429">
        <f t="shared" si="144"/>
        <v>8</v>
      </c>
      <c r="Z110" s="429">
        <f t="shared" si="144"/>
        <v>8</v>
      </c>
      <c r="AA110" s="429">
        <f t="shared" si="144"/>
        <v>9</v>
      </c>
      <c r="AB110" s="429">
        <f t="shared" si="144"/>
        <v>10</v>
      </c>
      <c r="AC110" s="429">
        <f t="shared" si="144"/>
        <v>9</v>
      </c>
      <c r="AD110" s="429">
        <f t="shared" si="79"/>
        <v>8</v>
      </c>
      <c r="AE110" s="429"/>
      <c r="AF110" s="429"/>
      <c r="AG110" s="430">
        <f t="shared" si="132"/>
        <v>194</v>
      </c>
      <c r="AH110" s="430">
        <f t="shared" si="133"/>
        <v>23</v>
      </c>
      <c r="AI110" s="431">
        <f t="shared" si="80"/>
        <v>8.43478260869565</v>
      </c>
      <c r="AJ110" s="408" t="str">
        <f t="shared" si="134"/>
        <v>P</v>
      </c>
      <c r="AK110" s="408">
        <f t="shared" si="81"/>
        <v>1</v>
      </c>
      <c r="AL110" s="408">
        <f t="shared" si="82"/>
        <v>0</v>
      </c>
      <c r="AM110" s="408">
        <f t="shared" si="83"/>
        <v>0</v>
      </c>
      <c r="AN110" s="408">
        <f t="shared" si="84"/>
        <v>0</v>
      </c>
      <c r="AO110" s="408">
        <f t="shared" si="85"/>
        <v>0</v>
      </c>
      <c r="AP110" s="408">
        <f t="shared" si="86"/>
        <v>0</v>
      </c>
      <c r="AQ110" s="408">
        <f t="shared" si="87"/>
        <v>0</v>
      </c>
      <c r="AR110" s="6"/>
      <c r="AS110" s="408" t="str">
        <f t="shared" si="88"/>
        <v>P</v>
      </c>
      <c r="AT110" s="408">
        <f t="shared" si="89"/>
        <v>0</v>
      </c>
      <c r="AU110" s="408">
        <f t="shared" si="90"/>
        <v>0</v>
      </c>
      <c r="AV110" s="408">
        <f t="shared" si="91"/>
        <v>0</v>
      </c>
      <c r="AW110" s="408">
        <f t="shared" si="92"/>
        <v>0</v>
      </c>
      <c r="AX110" s="408">
        <f t="shared" si="93"/>
        <v>0</v>
      </c>
      <c r="AY110" s="408">
        <f t="shared" si="94"/>
        <v>0</v>
      </c>
      <c r="AZ110" s="409" t="str">
        <f t="shared" si="95"/>
        <v>HF</v>
      </c>
      <c r="BA110" s="409" t="str">
        <f t="shared" si="96"/>
        <v>HFT</v>
      </c>
      <c r="BB110" s="409" t="str">
        <f t="shared" si="97"/>
        <v>#</v>
      </c>
      <c r="BC110" s="409" t="str">
        <f t="shared" si="98"/>
        <v>P</v>
      </c>
      <c r="BD110" s="409" t="str">
        <f t="shared" si="99"/>
        <v>#</v>
      </c>
      <c r="BE110" s="409" t="str">
        <f t="shared" si="100"/>
        <v>#</v>
      </c>
      <c r="BF110" s="409"/>
      <c r="BG110" s="409" t="str">
        <f t="shared" si="101"/>
        <v>#</v>
      </c>
      <c r="BH110" s="409">
        <f t="shared" si="102"/>
        <v>0</v>
      </c>
      <c r="BI110" s="409" t="str">
        <f t="shared" si="103"/>
        <v>#</v>
      </c>
      <c r="BJ110" s="409" t="str">
        <f t="shared" si="104"/>
        <v>#</v>
      </c>
      <c r="BK110" s="409" t="str">
        <f t="shared" si="105"/>
        <v>#</v>
      </c>
      <c r="BL110" s="409">
        <f t="shared" si="106"/>
        <v>0</v>
      </c>
      <c r="BM110" s="7"/>
      <c r="BN110" s="7"/>
      <c r="BO110" s="7"/>
      <c r="BP110" s="409" t="str">
        <f t="shared" si="107"/>
        <v>#</v>
      </c>
      <c r="BQ110" s="409" t="str">
        <f t="shared" si="108"/>
        <v>P</v>
      </c>
      <c r="BR110" s="409" t="str">
        <f t="shared" si="109"/>
        <v>#</v>
      </c>
      <c r="BS110" s="409" t="str">
        <f t="shared" si="110"/>
        <v>#</v>
      </c>
      <c r="BT110" s="409" t="str">
        <f t="shared" si="111"/>
        <v>#</v>
      </c>
      <c r="BU110" s="409" t="str">
        <f t="shared" si="112"/>
        <v>#</v>
      </c>
      <c r="BV110" s="409" t="str">
        <f t="shared" si="113"/>
        <v>#</v>
      </c>
      <c r="BW110" s="409" t="str">
        <f t="shared" si="114"/>
        <v>#</v>
      </c>
      <c r="BX110" s="409"/>
      <c r="BY110" s="409" t="str">
        <f t="shared" si="115"/>
        <v>#</v>
      </c>
      <c r="BZ110" s="409">
        <f t="shared" si="116"/>
        <v>0</v>
      </c>
      <c r="CA110" s="409" t="str">
        <f t="shared" si="117"/>
        <v>#</v>
      </c>
      <c r="CB110" s="409" t="str">
        <f t="shared" si="118"/>
        <v>#</v>
      </c>
      <c r="CC110" s="409" t="str">
        <f t="shared" si="119"/>
        <v>#</v>
      </c>
      <c r="CD110" s="409" t="str">
        <f t="shared" si="120"/>
        <v>#</v>
      </c>
      <c r="CE110" s="409" t="str">
        <f t="shared" si="121"/>
        <v>#</v>
      </c>
      <c r="CF110" s="409" t="str">
        <f t="shared" si="122"/>
        <v>#</v>
      </c>
      <c r="CG110" s="409" t="str">
        <f t="shared" si="123"/>
        <v>#</v>
      </c>
      <c r="CH110" s="409">
        <f t="shared" si="124"/>
        <v>0</v>
      </c>
      <c r="CI110" s="7"/>
      <c r="CJ110" s="7"/>
      <c r="CK110" s="409" t="str">
        <f t="shared" si="135"/>
        <v> </v>
      </c>
      <c r="CL110" s="409" t="str">
        <f t="shared" si="136"/>
        <v> </v>
      </c>
      <c r="CM110" s="409" t="str">
        <f t="shared" si="137"/>
        <v> </v>
      </c>
      <c r="CN110" s="409" t="str">
        <f t="shared" si="138"/>
        <v> </v>
      </c>
      <c r="CO110" s="409" t="str">
        <f t="shared" si="139"/>
        <v> </v>
      </c>
      <c r="CP110" s="409" t="str">
        <f t="shared" si="140"/>
        <v> </v>
      </c>
      <c r="CQ110" s="409" t="str">
        <f t="shared" si="141"/>
        <v> </v>
      </c>
      <c r="CR110" s="409" t="str">
        <f t="shared" si="142"/>
        <v> </v>
      </c>
      <c r="CS110" s="409"/>
      <c r="CT110" s="409">
        <f t="shared" si="125"/>
        <v>0</v>
      </c>
      <c r="CU110" s="409">
        <f t="shared" si="143"/>
        <v>103</v>
      </c>
      <c r="CV110" s="372" t="str">
        <f t="shared" si="143"/>
        <v>23IT104</v>
      </c>
      <c r="CW110" s="432" t="str">
        <f t="shared" si="143"/>
        <v>NANDHINI I</v>
      </c>
      <c r="CX110" s="433" t="str">
        <f t="shared" si="76"/>
        <v>        </v>
      </c>
      <c r="CY110" s="409">
        <f t="shared" si="127"/>
        <v>0</v>
      </c>
      <c r="CZ110" s="7"/>
      <c r="DA110" s="409">
        <f t="shared" si="128"/>
        <v>0</v>
      </c>
      <c r="DB110" s="409" t="str">
        <f t="shared" si="129"/>
        <v>#</v>
      </c>
      <c r="DC110" s="7"/>
      <c r="DD110" s="7"/>
      <c r="DE110" s="7"/>
    </row>
    <row r="111" ht="24.75" customHeight="1" spans="1:109">
      <c r="A111" s="413">
        <v>104</v>
      </c>
      <c r="B111" s="566" t="s">
        <v>807</v>
      </c>
      <c r="C111" s="572" t="s">
        <v>808</v>
      </c>
      <c r="D111" s="442" t="s">
        <v>42</v>
      </c>
      <c r="E111" s="438" t="s">
        <v>55</v>
      </c>
      <c r="F111" s="443">
        <v>193.8</v>
      </c>
      <c r="G111" s="568" t="s">
        <v>58</v>
      </c>
      <c r="H111" s="569" t="s">
        <v>61</v>
      </c>
      <c r="I111" s="569" t="s">
        <v>61</v>
      </c>
      <c r="J111" s="569" t="s">
        <v>61</v>
      </c>
      <c r="K111" s="569" t="s">
        <v>61</v>
      </c>
      <c r="L111" s="569" t="s">
        <v>58</v>
      </c>
      <c r="M111" s="569" t="s">
        <v>60</v>
      </c>
      <c r="N111" s="570" t="s">
        <v>60</v>
      </c>
      <c r="O111" s="421">
        <f t="shared" si="130"/>
        <v>0</v>
      </c>
      <c r="P111" s="422"/>
      <c r="Q111" s="423">
        <f t="shared" si="77"/>
        <v>23</v>
      </c>
      <c r="R111" s="565">
        <f t="shared" si="78"/>
        <v>8.43478260869565</v>
      </c>
      <c r="S111" s="425"/>
      <c r="T111" s="426"/>
      <c r="U111" s="427"/>
      <c r="V111" s="428" t="s">
        <v>62</v>
      </c>
      <c r="W111" s="429">
        <f t="shared" si="144"/>
        <v>10</v>
      </c>
      <c r="X111" s="429">
        <f t="shared" si="144"/>
        <v>8</v>
      </c>
      <c r="Y111" s="429">
        <f t="shared" si="144"/>
        <v>8</v>
      </c>
      <c r="Z111" s="429">
        <f t="shared" si="144"/>
        <v>8</v>
      </c>
      <c r="AA111" s="429">
        <f t="shared" si="144"/>
        <v>8</v>
      </c>
      <c r="AB111" s="429">
        <f t="shared" si="144"/>
        <v>10</v>
      </c>
      <c r="AC111" s="429">
        <f t="shared" si="144"/>
        <v>9</v>
      </c>
      <c r="AD111" s="429">
        <f t="shared" si="79"/>
        <v>9</v>
      </c>
      <c r="AE111" s="429"/>
      <c r="AF111" s="429"/>
      <c r="AG111" s="430">
        <f t="shared" si="132"/>
        <v>194</v>
      </c>
      <c r="AH111" s="430">
        <f t="shared" si="133"/>
        <v>23</v>
      </c>
      <c r="AI111" s="431">
        <f t="shared" si="80"/>
        <v>8.43478260869565</v>
      </c>
      <c r="AJ111" s="408" t="str">
        <f t="shared" si="134"/>
        <v>P</v>
      </c>
      <c r="AK111" s="408">
        <f t="shared" si="81"/>
        <v>1</v>
      </c>
      <c r="AL111" s="408">
        <f t="shared" si="82"/>
        <v>0</v>
      </c>
      <c r="AM111" s="408">
        <f t="shared" si="83"/>
        <v>0</v>
      </c>
      <c r="AN111" s="408">
        <f t="shared" si="84"/>
        <v>0</v>
      </c>
      <c r="AO111" s="408">
        <f t="shared" si="85"/>
        <v>0</v>
      </c>
      <c r="AP111" s="408">
        <f t="shared" si="86"/>
        <v>0</v>
      </c>
      <c r="AQ111" s="408">
        <f t="shared" si="87"/>
        <v>0</v>
      </c>
      <c r="AR111" s="6"/>
      <c r="AS111" s="408" t="str">
        <f t="shared" si="88"/>
        <v>P</v>
      </c>
      <c r="AT111" s="408">
        <f t="shared" si="89"/>
        <v>0</v>
      </c>
      <c r="AU111" s="408">
        <f t="shared" si="90"/>
        <v>0</v>
      </c>
      <c r="AV111" s="408">
        <f t="shared" si="91"/>
        <v>0</v>
      </c>
      <c r="AW111" s="408">
        <f t="shared" si="92"/>
        <v>0</v>
      </c>
      <c r="AX111" s="408">
        <f t="shared" si="93"/>
        <v>0</v>
      </c>
      <c r="AY111" s="408">
        <f t="shared" si="94"/>
        <v>0</v>
      </c>
      <c r="AZ111" s="409" t="str">
        <f t="shared" si="95"/>
        <v>DF</v>
      </c>
      <c r="BA111" s="409" t="str">
        <f t="shared" si="96"/>
        <v>DFT</v>
      </c>
      <c r="BB111" s="409" t="str">
        <f t="shared" si="97"/>
        <v>#</v>
      </c>
      <c r="BC111" s="409" t="str">
        <f t="shared" si="98"/>
        <v>#</v>
      </c>
      <c r="BD111" s="409" t="str">
        <f t="shared" si="99"/>
        <v>#</v>
      </c>
      <c r="BE111" s="409" t="str">
        <f t="shared" si="100"/>
        <v>P</v>
      </c>
      <c r="BF111" s="409"/>
      <c r="BG111" s="409" t="str">
        <f t="shared" si="101"/>
        <v>#</v>
      </c>
      <c r="BH111" s="409" t="str">
        <f t="shared" si="102"/>
        <v>#</v>
      </c>
      <c r="BI111" s="409" t="str">
        <f t="shared" si="103"/>
        <v>#</v>
      </c>
      <c r="BJ111" s="409">
        <f t="shared" si="104"/>
        <v>0</v>
      </c>
      <c r="BK111" s="409" t="str">
        <f t="shared" si="105"/>
        <v>#</v>
      </c>
      <c r="BL111" s="409">
        <f t="shared" si="106"/>
        <v>0</v>
      </c>
      <c r="BM111" s="7"/>
      <c r="BN111" s="7"/>
      <c r="BO111" s="7"/>
      <c r="BP111" s="409" t="str">
        <f t="shared" si="107"/>
        <v>#</v>
      </c>
      <c r="BQ111" s="409" t="str">
        <f t="shared" si="108"/>
        <v>#</v>
      </c>
      <c r="BR111" s="409" t="str">
        <f t="shared" si="109"/>
        <v>#</v>
      </c>
      <c r="BS111" s="409" t="str">
        <f t="shared" si="110"/>
        <v>P</v>
      </c>
      <c r="BT111" s="409" t="str">
        <f t="shared" si="111"/>
        <v>#</v>
      </c>
      <c r="BU111" s="409" t="str">
        <f t="shared" si="112"/>
        <v>#</v>
      </c>
      <c r="BV111" s="409" t="str">
        <f t="shared" si="113"/>
        <v>#</v>
      </c>
      <c r="BW111" s="409" t="str">
        <f t="shared" si="114"/>
        <v>#</v>
      </c>
      <c r="BX111" s="409"/>
      <c r="BY111" s="409" t="str">
        <f t="shared" si="115"/>
        <v>#</v>
      </c>
      <c r="BZ111" s="409" t="str">
        <f t="shared" si="116"/>
        <v>#</v>
      </c>
      <c r="CA111" s="409" t="str">
        <f t="shared" si="117"/>
        <v>#</v>
      </c>
      <c r="CB111" s="409">
        <f t="shared" si="118"/>
        <v>0</v>
      </c>
      <c r="CC111" s="409" t="str">
        <f t="shared" si="119"/>
        <v>#</v>
      </c>
      <c r="CD111" s="409" t="str">
        <f t="shared" si="120"/>
        <v>#</v>
      </c>
      <c r="CE111" s="409" t="str">
        <f t="shared" si="121"/>
        <v>#</v>
      </c>
      <c r="CF111" s="409" t="str">
        <f t="shared" si="122"/>
        <v>#</v>
      </c>
      <c r="CG111" s="409" t="str">
        <f t="shared" si="123"/>
        <v>#</v>
      </c>
      <c r="CH111" s="409">
        <f t="shared" si="124"/>
        <v>0</v>
      </c>
      <c r="CI111" s="7"/>
      <c r="CJ111" s="7"/>
      <c r="CK111" s="409" t="str">
        <f t="shared" si="135"/>
        <v> </v>
      </c>
      <c r="CL111" s="409" t="str">
        <f t="shared" si="136"/>
        <v> </v>
      </c>
      <c r="CM111" s="409" t="str">
        <f t="shared" si="137"/>
        <v> </v>
      </c>
      <c r="CN111" s="409" t="str">
        <f t="shared" si="138"/>
        <v> </v>
      </c>
      <c r="CO111" s="409" t="str">
        <f t="shared" si="139"/>
        <v> </v>
      </c>
      <c r="CP111" s="409" t="str">
        <f t="shared" si="140"/>
        <v> </v>
      </c>
      <c r="CQ111" s="409" t="str">
        <f t="shared" si="141"/>
        <v> </v>
      </c>
      <c r="CR111" s="409" t="str">
        <f t="shared" si="142"/>
        <v> </v>
      </c>
      <c r="CS111" s="409"/>
      <c r="CT111" s="409">
        <f t="shared" si="125"/>
        <v>0</v>
      </c>
      <c r="CU111" s="409">
        <f t="shared" si="143"/>
        <v>104</v>
      </c>
      <c r="CV111" s="372" t="str">
        <f t="shared" si="143"/>
        <v>23IT105</v>
      </c>
      <c r="CW111" s="432" t="str">
        <f t="shared" si="143"/>
        <v>NANDITHA S</v>
      </c>
      <c r="CX111" s="433" t="str">
        <f t="shared" si="76"/>
        <v>        </v>
      </c>
      <c r="CY111" s="409">
        <f t="shared" si="127"/>
        <v>0</v>
      </c>
      <c r="CZ111" s="7"/>
      <c r="DA111" s="409" t="str">
        <f t="shared" si="128"/>
        <v>#</v>
      </c>
      <c r="DB111" s="409">
        <f t="shared" si="129"/>
        <v>0</v>
      </c>
      <c r="DC111" s="7"/>
      <c r="DD111" s="7"/>
      <c r="DE111" s="7"/>
    </row>
    <row r="112" ht="24.75" customHeight="1" spans="1:109">
      <c r="A112" s="413">
        <v>105</v>
      </c>
      <c r="B112" s="566" t="s">
        <v>809</v>
      </c>
      <c r="C112" s="572" t="s">
        <v>810</v>
      </c>
      <c r="D112" s="442" t="s">
        <v>42</v>
      </c>
      <c r="E112" s="440" t="s">
        <v>54</v>
      </c>
      <c r="F112" s="443">
        <v>191.5</v>
      </c>
      <c r="G112" s="568" t="s">
        <v>58</v>
      </c>
      <c r="H112" s="569" t="s">
        <v>61</v>
      </c>
      <c r="I112" s="569" t="s">
        <v>61</v>
      </c>
      <c r="J112" s="569" t="s">
        <v>59</v>
      </c>
      <c r="K112" s="569" t="s">
        <v>61</v>
      </c>
      <c r="L112" s="569" t="s">
        <v>58</v>
      </c>
      <c r="M112" s="569" t="s">
        <v>61</v>
      </c>
      <c r="N112" s="570" t="s">
        <v>61</v>
      </c>
      <c r="O112" s="421">
        <f t="shared" si="130"/>
        <v>0</v>
      </c>
      <c r="P112" s="422"/>
      <c r="Q112" s="423">
        <f t="shared" si="77"/>
        <v>23</v>
      </c>
      <c r="R112" s="565">
        <f t="shared" si="78"/>
        <v>8</v>
      </c>
      <c r="S112" s="425"/>
      <c r="T112" s="426"/>
      <c r="U112" s="427"/>
      <c r="V112" s="428" t="s">
        <v>62</v>
      </c>
      <c r="W112" s="429">
        <f t="shared" si="144"/>
        <v>10</v>
      </c>
      <c r="X112" s="429">
        <f t="shared" si="144"/>
        <v>8</v>
      </c>
      <c r="Y112" s="429">
        <f t="shared" si="144"/>
        <v>8</v>
      </c>
      <c r="Z112" s="429">
        <f t="shared" si="144"/>
        <v>7</v>
      </c>
      <c r="AA112" s="429">
        <f t="shared" si="144"/>
        <v>8</v>
      </c>
      <c r="AB112" s="429">
        <f t="shared" si="144"/>
        <v>10</v>
      </c>
      <c r="AC112" s="429">
        <f t="shared" si="144"/>
        <v>8</v>
      </c>
      <c r="AD112" s="429">
        <f t="shared" si="79"/>
        <v>8</v>
      </c>
      <c r="AE112" s="429"/>
      <c r="AF112" s="429"/>
      <c r="AG112" s="430">
        <f t="shared" si="132"/>
        <v>184</v>
      </c>
      <c r="AH112" s="430">
        <f t="shared" si="133"/>
        <v>23</v>
      </c>
      <c r="AI112" s="431">
        <f t="shared" si="80"/>
        <v>8</v>
      </c>
      <c r="AJ112" s="408" t="str">
        <f t="shared" si="134"/>
        <v>P</v>
      </c>
      <c r="AK112" s="408">
        <f t="shared" si="81"/>
        <v>1</v>
      </c>
      <c r="AL112" s="408">
        <f t="shared" si="82"/>
        <v>0</v>
      </c>
      <c r="AM112" s="408">
        <f t="shared" si="83"/>
        <v>0</v>
      </c>
      <c r="AN112" s="408">
        <f t="shared" si="84"/>
        <v>0</v>
      </c>
      <c r="AO112" s="408">
        <f t="shared" si="85"/>
        <v>0</v>
      </c>
      <c r="AP112" s="408">
        <f t="shared" si="86"/>
        <v>0</v>
      </c>
      <c r="AQ112" s="408">
        <f t="shared" si="87"/>
        <v>0</v>
      </c>
      <c r="AR112" s="6"/>
      <c r="AS112" s="408" t="str">
        <f t="shared" si="88"/>
        <v>P</v>
      </c>
      <c r="AT112" s="408">
        <f t="shared" si="89"/>
        <v>0</v>
      </c>
      <c r="AU112" s="408">
        <f t="shared" si="90"/>
        <v>0</v>
      </c>
      <c r="AV112" s="408">
        <f t="shared" si="91"/>
        <v>0</v>
      </c>
      <c r="AW112" s="408">
        <f t="shared" si="92"/>
        <v>0</v>
      </c>
      <c r="AX112" s="408">
        <f t="shared" si="93"/>
        <v>0</v>
      </c>
      <c r="AY112" s="408">
        <f t="shared" si="94"/>
        <v>0</v>
      </c>
      <c r="AZ112" s="409" t="str">
        <f t="shared" si="95"/>
        <v>HF</v>
      </c>
      <c r="BA112" s="409" t="str">
        <f t="shared" si="96"/>
        <v>HFT</v>
      </c>
      <c r="BB112" s="409" t="str">
        <f t="shared" si="97"/>
        <v>#</v>
      </c>
      <c r="BC112" s="409" t="str">
        <f t="shared" si="98"/>
        <v>P</v>
      </c>
      <c r="BD112" s="409" t="str">
        <f t="shared" si="99"/>
        <v>#</v>
      </c>
      <c r="BE112" s="409" t="str">
        <f t="shared" si="100"/>
        <v>#</v>
      </c>
      <c r="BF112" s="409"/>
      <c r="BG112" s="409" t="str">
        <f t="shared" si="101"/>
        <v>#</v>
      </c>
      <c r="BH112" s="409">
        <f t="shared" si="102"/>
        <v>0</v>
      </c>
      <c r="BI112" s="409" t="str">
        <f t="shared" si="103"/>
        <v>#</v>
      </c>
      <c r="BJ112" s="409" t="str">
        <f t="shared" si="104"/>
        <v>#</v>
      </c>
      <c r="BK112" s="409" t="str">
        <f t="shared" si="105"/>
        <v>#</v>
      </c>
      <c r="BL112" s="409">
        <f t="shared" si="106"/>
        <v>0</v>
      </c>
      <c r="BM112" s="7"/>
      <c r="BN112" s="7"/>
      <c r="BO112" s="7"/>
      <c r="BP112" s="409" t="str">
        <f t="shared" si="107"/>
        <v>#</v>
      </c>
      <c r="BQ112" s="409" t="str">
        <f t="shared" si="108"/>
        <v>P</v>
      </c>
      <c r="BR112" s="409" t="str">
        <f t="shared" si="109"/>
        <v>#</v>
      </c>
      <c r="BS112" s="409" t="str">
        <f t="shared" si="110"/>
        <v>#</v>
      </c>
      <c r="BT112" s="409" t="str">
        <f t="shared" si="111"/>
        <v>#</v>
      </c>
      <c r="BU112" s="409" t="str">
        <f t="shared" si="112"/>
        <v>#</v>
      </c>
      <c r="BV112" s="409" t="str">
        <f t="shared" si="113"/>
        <v>#</v>
      </c>
      <c r="BW112" s="409" t="str">
        <f t="shared" si="114"/>
        <v>#</v>
      </c>
      <c r="BX112" s="409"/>
      <c r="BY112" s="409" t="str">
        <f t="shared" si="115"/>
        <v>#</v>
      </c>
      <c r="BZ112" s="409">
        <f t="shared" si="116"/>
        <v>0</v>
      </c>
      <c r="CA112" s="409" t="str">
        <f t="shared" si="117"/>
        <v>#</v>
      </c>
      <c r="CB112" s="409" t="str">
        <f t="shared" si="118"/>
        <v>#</v>
      </c>
      <c r="CC112" s="409" t="str">
        <f t="shared" si="119"/>
        <v>#</v>
      </c>
      <c r="CD112" s="409" t="str">
        <f t="shared" si="120"/>
        <v>#</v>
      </c>
      <c r="CE112" s="409" t="str">
        <f t="shared" si="121"/>
        <v>#</v>
      </c>
      <c r="CF112" s="409" t="str">
        <f t="shared" si="122"/>
        <v>#</v>
      </c>
      <c r="CG112" s="409" t="str">
        <f t="shared" si="123"/>
        <v>#</v>
      </c>
      <c r="CH112" s="409">
        <f t="shared" si="124"/>
        <v>0</v>
      </c>
      <c r="CI112" s="7"/>
      <c r="CJ112" s="7"/>
      <c r="CK112" s="409" t="str">
        <f t="shared" si="135"/>
        <v> </v>
      </c>
      <c r="CL112" s="409" t="str">
        <f t="shared" si="136"/>
        <v> </v>
      </c>
      <c r="CM112" s="409" t="str">
        <f t="shared" si="137"/>
        <v> </v>
      </c>
      <c r="CN112" s="409" t="str">
        <f t="shared" si="138"/>
        <v> </v>
      </c>
      <c r="CO112" s="409" t="str">
        <f t="shared" si="139"/>
        <v> </v>
      </c>
      <c r="CP112" s="409" t="str">
        <f t="shared" si="140"/>
        <v> </v>
      </c>
      <c r="CQ112" s="409" t="str">
        <f t="shared" si="141"/>
        <v> </v>
      </c>
      <c r="CR112" s="409" t="str">
        <f t="shared" si="142"/>
        <v> </v>
      </c>
      <c r="CS112" s="409"/>
      <c r="CT112" s="409">
        <f t="shared" si="125"/>
        <v>0</v>
      </c>
      <c r="CU112" s="409">
        <f t="shared" si="143"/>
        <v>105</v>
      </c>
      <c r="CV112" s="372" t="str">
        <f t="shared" si="143"/>
        <v>23IT106</v>
      </c>
      <c r="CW112" s="432" t="str">
        <f t="shared" si="143"/>
        <v>NARMATHA S</v>
      </c>
      <c r="CX112" s="433" t="str">
        <f t="shared" si="76"/>
        <v>        </v>
      </c>
      <c r="CY112" s="409">
        <f t="shared" si="127"/>
        <v>0</v>
      </c>
      <c r="CZ112" s="7"/>
      <c r="DA112" s="409">
        <f t="shared" si="128"/>
        <v>0</v>
      </c>
      <c r="DB112" s="409" t="str">
        <f t="shared" si="129"/>
        <v>#</v>
      </c>
      <c r="DC112" s="7"/>
      <c r="DD112" s="7"/>
      <c r="DE112" s="7"/>
    </row>
    <row r="113" ht="24.75" customHeight="1" spans="1:109">
      <c r="A113" s="413">
        <v>106</v>
      </c>
      <c r="B113" s="566" t="s">
        <v>811</v>
      </c>
      <c r="C113" s="572" t="s">
        <v>812</v>
      </c>
      <c r="D113" s="442" t="s">
        <v>41</v>
      </c>
      <c r="E113" s="440" t="s">
        <v>54</v>
      </c>
      <c r="F113" s="443">
        <v>180.5</v>
      </c>
      <c r="G113" s="568" t="s">
        <v>58</v>
      </c>
      <c r="H113" s="569" t="s">
        <v>61</v>
      </c>
      <c r="I113" s="569" t="s">
        <v>61</v>
      </c>
      <c r="J113" s="569" t="s">
        <v>61</v>
      </c>
      <c r="K113" s="569" t="s">
        <v>61</v>
      </c>
      <c r="L113" s="569" t="s">
        <v>58</v>
      </c>
      <c r="M113" s="569" t="s">
        <v>61</v>
      </c>
      <c r="N113" s="570" t="s">
        <v>60</v>
      </c>
      <c r="O113" s="421">
        <f t="shared" si="130"/>
        <v>0</v>
      </c>
      <c r="P113" s="422"/>
      <c r="Q113" s="423">
        <f t="shared" si="77"/>
        <v>23</v>
      </c>
      <c r="R113" s="565">
        <f t="shared" si="78"/>
        <v>8.30434782608696</v>
      </c>
      <c r="S113" s="425"/>
      <c r="T113" s="426"/>
      <c r="U113" s="427"/>
      <c r="V113" s="428" t="s">
        <v>62</v>
      </c>
      <c r="W113" s="429">
        <f t="shared" si="144"/>
        <v>10</v>
      </c>
      <c r="X113" s="429">
        <f t="shared" si="144"/>
        <v>8</v>
      </c>
      <c r="Y113" s="429">
        <f t="shared" si="144"/>
        <v>8</v>
      </c>
      <c r="Z113" s="429">
        <f t="shared" si="144"/>
        <v>8</v>
      </c>
      <c r="AA113" s="429">
        <f t="shared" si="144"/>
        <v>8</v>
      </c>
      <c r="AB113" s="429">
        <f t="shared" si="144"/>
        <v>10</v>
      </c>
      <c r="AC113" s="429">
        <f t="shared" si="144"/>
        <v>8</v>
      </c>
      <c r="AD113" s="429">
        <f t="shared" si="79"/>
        <v>9</v>
      </c>
      <c r="AE113" s="429"/>
      <c r="AF113" s="429"/>
      <c r="AG113" s="430">
        <f t="shared" si="132"/>
        <v>191</v>
      </c>
      <c r="AH113" s="430">
        <f t="shared" si="133"/>
        <v>23</v>
      </c>
      <c r="AI113" s="431">
        <f t="shared" si="80"/>
        <v>8.30434782608696</v>
      </c>
      <c r="AJ113" s="408" t="str">
        <f t="shared" si="134"/>
        <v>P</v>
      </c>
      <c r="AK113" s="408">
        <f t="shared" si="81"/>
        <v>1</v>
      </c>
      <c r="AL113" s="408">
        <f t="shared" si="82"/>
        <v>0</v>
      </c>
      <c r="AM113" s="408">
        <f t="shared" si="83"/>
        <v>0</v>
      </c>
      <c r="AN113" s="408">
        <f t="shared" si="84"/>
        <v>0</v>
      </c>
      <c r="AO113" s="408">
        <f t="shared" si="85"/>
        <v>0</v>
      </c>
      <c r="AP113" s="408">
        <f t="shared" si="86"/>
        <v>0</v>
      </c>
      <c r="AQ113" s="408">
        <f t="shared" si="87"/>
        <v>0</v>
      </c>
      <c r="AR113" s="6"/>
      <c r="AS113" s="408" t="str">
        <f t="shared" si="88"/>
        <v>P</v>
      </c>
      <c r="AT113" s="408">
        <f t="shared" si="89"/>
        <v>0</v>
      </c>
      <c r="AU113" s="408">
        <f t="shared" si="90"/>
        <v>0</v>
      </c>
      <c r="AV113" s="408">
        <f t="shared" si="91"/>
        <v>0</v>
      </c>
      <c r="AW113" s="408">
        <f t="shared" si="92"/>
        <v>0</v>
      </c>
      <c r="AX113" s="408">
        <f t="shared" si="93"/>
        <v>0</v>
      </c>
      <c r="AY113" s="408">
        <f t="shared" si="94"/>
        <v>0</v>
      </c>
      <c r="AZ113" s="409" t="str">
        <f t="shared" si="95"/>
        <v>HM</v>
      </c>
      <c r="BA113" s="409" t="str">
        <f t="shared" si="96"/>
        <v>HMT</v>
      </c>
      <c r="BB113" s="409" t="str">
        <f t="shared" si="97"/>
        <v>P</v>
      </c>
      <c r="BC113" s="409" t="str">
        <f t="shared" si="98"/>
        <v>#</v>
      </c>
      <c r="BD113" s="409" t="str">
        <f t="shared" si="99"/>
        <v>#</v>
      </c>
      <c r="BE113" s="409" t="str">
        <f t="shared" si="100"/>
        <v>#</v>
      </c>
      <c r="BF113" s="409"/>
      <c r="BG113" s="409">
        <f t="shared" si="101"/>
        <v>0</v>
      </c>
      <c r="BH113" s="409" t="str">
        <f t="shared" si="102"/>
        <v>#</v>
      </c>
      <c r="BI113" s="409" t="str">
        <f t="shared" si="103"/>
        <v>#</v>
      </c>
      <c r="BJ113" s="409" t="str">
        <f t="shared" si="104"/>
        <v>#</v>
      </c>
      <c r="BK113" s="409">
        <f t="shared" si="105"/>
        <v>0</v>
      </c>
      <c r="BL113" s="409" t="str">
        <f t="shared" si="106"/>
        <v>#</v>
      </c>
      <c r="BM113" s="7"/>
      <c r="BN113" s="7"/>
      <c r="BO113" s="7"/>
      <c r="BP113" s="409" t="str">
        <f t="shared" si="107"/>
        <v>P</v>
      </c>
      <c r="BQ113" s="409" t="str">
        <f t="shared" si="108"/>
        <v>#</v>
      </c>
      <c r="BR113" s="409" t="str">
        <f t="shared" si="109"/>
        <v>#</v>
      </c>
      <c r="BS113" s="409" t="str">
        <f t="shared" si="110"/>
        <v>#</v>
      </c>
      <c r="BT113" s="409" t="str">
        <f t="shared" si="111"/>
        <v>#</v>
      </c>
      <c r="BU113" s="409" t="str">
        <f t="shared" si="112"/>
        <v>#</v>
      </c>
      <c r="BV113" s="409" t="str">
        <f t="shared" si="113"/>
        <v>#</v>
      </c>
      <c r="BW113" s="409" t="str">
        <f t="shared" si="114"/>
        <v>#</v>
      </c>
      <c r="BX113" s="409"/>
      <c r="BY113" s="409">
        <f t="shared" si="115"/>
        <v>0</v>
      </c>
      <c r="BZ113" s="409" t="str">
        <f t="shared" si="116"/>
        <v>#</v>
      </c>
      <c r="CA113" s="409" t="str">
        <f t="shared" si="117"/>
        <v>#</v>
      </c>
      <c r="CB113" s="409" t="str">
        <f t="shared" si="118"/>
        <v>#</v>
      </c>
      <c r="CC113" s="409" t="str">
        <f t="shared" si="119"/>
        <v>#</v>
      </c>
      <c r="CD113" s="409" t="str">
        <f t="shared" si="120"/>
        <v>#</v>
      </c>
      <c r="CE113" s="409" t="str">
        <f t="shared" si="121"/>
        <v>#</v>
      </c>
      <c r="CF113" s="409" t="str">
        <f t="shared" si="122"/>
        <v>#</v>
      </c>
      <c r="CG113" s="409">
        <f t="shared" si="123"/>
        <v>0</v>
      </c>
      <c r="CH113" s="409" t="str">
        <f t="shared" si="124"/>
        <v>#</v>
      </c>
      <c r="CI113" s="7"/>
      <c r="CJ113" s="7"/>
      <c r="CK113" s="409" t="str">
        <f t="shared" si="135"/>
        <v> </v>
      </c>
      <c r="CL113" s="409" t="str">
        <f t="shared" si="136"/>
        <v> </v>
      </c>
      <c r="CM113" s="409" t="str">
        <f t="shared" si="137"/>
        <v> </v>
      </c>
      <c r="CN113" s="409" t="str">
        <f t="shared" si="138"/>
        <v> </v>
      </c>
      <c r="CO113" s="409" t="str">
        <f t="shared" si="139"/>
        <v> </v>
      </c>
      <c r="CP113" s="409" t="str">
        <f t="shared" si="140"/>
        <v> </v>
      </c>
      <c r="CQ113" s="409" t="str">
        <f t="shared" si="141"/>
        <v> </v>
      </c>
      <c r="CR113" s="409" t="str">
        <f t="shared" si="142"/>
        <v> </v>
      </c>
      <c r="CS113" s="409"/>
      <c r="CT113" s="409">
        <f t="shared" si="125"/>
        <v>0</v>
      </c>
      <c r="CU113" s="409">
        <f t="shared" si="143"/>
        <v>106</v>
      </c>
      <c r="CV113" s="372" t="str">
        <f t="shared" si="143"/>
        <v>23IT107</v>
      </c>
      <c r="CW113" s="432" t="str">
        <f t="shared" si="143"/>
        <v>NAVEEN PRASATH S</v>
      </c>
      <c r="CX113" s="433" t="str">
        <f t="shared" si="76"/>
        <v>        </v>
      </c>
      <c r="CY113" s="409">
        <f t="shared" si="127"/>
        <v>0</v>
      </c>
      <c r="CZ113" s="7"/>
      <c r="DA113" s="409">
        <f t="shared" si="128"/>
        <v>0</v>
      </c>
      <c r="DB113" s="409" t="str">
        <f t="shared" si="129"/>
        <v>#</v>
      </c>
      <c r="DC113" s="7"/>
      <c r="DD113" s="7"/>
      <c r="DE113" s="7"/>
    </row>
    <row r="114" ht="24.75" customHeight="1" spans="1:109">
      <c r="A114" s="413">
        <v>107</v>
      </c>
      <c r="B114" s="566" t="s">
        <v>813</v>
      </c>
      <c r="C114" s="572" t="s">
        <v>814</v>
      </c>
      <c r="D114" s="442" t="s">
        <v>41</v>
      </c>
      <c r="E114" s="440" t="s">
        <v>54</v>
      </c>
      <c r="F114" s="443">
        <v>111.5</v>
      </c>
      <c r="G114" s="568" t="s">
        <v>58</v>
      </c>
      <c r="H114" s="569" t="s">
        <v>59</v>
      </c>
      <c r="I114" s="569" t="s">
        <v>59</v>
      </c>
      <c r="J114" s="569" t="s">
        <v>69</v>
      </c>
      <c r="K114" s="569" t="s">
        <v>61</v>
      </c>
      <c r="L114" s="569" t="s">
        <v>58</v>
      </c>
      <c r="M114" s="569" t="s">
        <v>59</v>
      </c>
      <c r="N114" s="570" t="s">
        <v>69</v>
      </c>
      <c r="O114" s="421">
        <f t="shared" si="130"/>
        <v>0</v>
      </c>
      <c r="P114" s="422"/>
      <c r="Q114" s="423">
        <f t="shared" si="77"/>
        <v>23</v>
      </c>
      <c r="R114" s="565">
        <f t="shared" si="78"/>
        <v>7.08695652173913</v>
      </c>
      <c r="S114" s="425"/>
      <c r="T114" s="426"/>
      <c r="U114" s="427"/>
      <c r="V114" s="428" t="s">
        <v>62</v>
      </c>
      <c r="W114" s="429">
        <f t="shared" si="144"/>
        <v>10</v>
      </c>
      <c r="X114" s="429">
        <f t="shared" si="144"/>
        <v>7</v>
      </c>
      <c r="Y114" s="429">
        <f t="shared" si="144"/>
        <v>7</v>
      </c>
      <c r="Z114" s="429">
        <f t="shared" si="144"/>
        <v>6</v>
      </c>
      <c r="AA114" s="429">
        <f t="shared" si="144"/>
        <v>8</v>
      </c>
      <c r="AB114" s="429">
        <f t="shared" si="144"/>
        <v>10</v>
      </c>
      <c r="AC114" s="429">
        <f t="shared" si="144"/>
        <v>7</v>
      </c>
      <c r="AD114" s="429">
        <f t="shared" si="79"/>
        <v>6</v>
      </c>
      <c r="AE114" s="429"/>
      <c r="AF114" s="429"/>
      <c r="AG114" s="430">
        <f t="shared" si="132"/>
        <v>163</v>
      </c>
      <c r="AH114" s="430">
        <f t="shared" si="133"/>
        <v>23</v>
      </c>
      <c r="AI114" s="431">
        <f t="shared" si="80"/>
        <v>7.08695652173913</v>
      </c>
      <c r="AJ114" s="408" t="str">
        <f t="shared" si="134"/>
        <v>P</v>
      </c>
      <c r="AK114" s="408">
        <f t="shared" si="81"/>
        <v>0</v>
      </c>
      <c r="AL114" s="408">
        <f t="shared" si="82"/>
        <v>0</v>
      </c>
      <c r="AM114" s="408">
        <f t="shared" si="83"/>
        <v>0</v>
      </c>
      <c r="AN114" s="408">
        <f t="shared" si="84"/>
        <v>0</v>
      </c>
      <c r="AO114" s="408">
        <f t="shared" si="85"/>
        <v>1</v>
      </c>
      <c r="AP114" s="408">
        <f t="shared" si="86"/>
        <v>0</v>
      </c>
      <c r="AQ114" s="408">
        <f t="shared" si="87"/>
        <v>0</v>
      </c>
      <c r="AR114" s="6"/>
      <c r="AS114" s="408">
        <f t="shared" si="88"/>
        <v>0</v>
      </c>
      <c r="AT114" s="408">
        <f t="shared" si="89"/>
        <v>0</v>
      </c>
      <c r="AU114" s="408">
        <f t="shared" si="90"/>
        <v>0</v>
      </c>
      <c r="AV114" s="408">
        <f t="shared" si="91"/>
        <v>0</v>
      </c>
      <c r="AW114" s="408" t="str">
        <f t="shared" si="92"/>
        <v>P</v>
      </c>
      <c r="AX114" s="408">
        <f t="shared" si="93"/>
        <v>0</v>
      </c>
      <c r="AY114" s="408">
        <f t="shared" si="94"/>
        <v>0</v>
      </c>
      <c r="AZ114" s="409" t="str">
        <f t="shared" si="95"/>
        <v>HM</v>
      </c>
      <c r="BA114" s="409" t="str">
        <f t="shared" si="96"/>
        <v>HMT</v>
      </c>
      <c r="BB114" s="409" t="str">
        <f t="shared" si="97"/>
        <v>P</v>
      </c>
      <c r="BC114" s="409" t="str">
        <f t="shared" si="98"/>
        <v>#</v>
      </c>
      <c r="BD114" s="409" t="str">
        <f t="shared" si="99"/>
        <v>#</v>
      </c>
      <c r="BE114" s="409" t="str">
        <f t="shared" si="100"/>
        <v>#</v>
      </c>
      <c r="BF114" s="409"/>
      <c r="BG114" s="409">
        <f t="shared" si="101"/>
        <v>0</v>
      </c>
      <c r="BH114" s="409" t="str">
        <f t="shared" si="102"/>
        <v>#</v>
      </c>
      <c r="BI114" s="409" t="str">
        <f t="shared" si="103"/>
        <v>#</v>
      </c>
      <c r="BJ114" s="409" t="str">
        <f t="shared" si="104"/>
        <v>#</v>
      </c>
      <c r="BK114" s="409">
        <f t="shared" si="105"/>
        <v>0</v>
      </c>
      <c r="BL114" s="409" t="str">
        <f t="shared" si="106"/>
        <v>#</v>
      </c>
      <c r="BM114" s="7"/>
      <c r="BN114" s="7"/>
      <c r="BO114" s="7"/>
      <c r="BP114" s="409" t="str">
        <f t="shared" si="107"/>
        <v>P</v>
      </c>
      <c r="BQ114" s="409" t="str">
        <f t="shared" si="108"/>
        <v>#</v>
      </c>
      <c r="BR114" s="409" t="str">
        <f t="shared" si="109"/>
        <v>#</v>
      </c>
      <c r="BS114" s="409" t="str">
        <f t="shared" si="110"/>
        <v>#</v>
      </c>
      <c r="BT114" s="409" t="str">
        <f t="shared" si="111"/>
        <v>#</v>
      </c>
      <c r="BU114" s="409" t="str">
        <f t="shared" si="112"/>
        <v>#</v>
      </c>
      <c r="BV114" s="409" t="str">
        <f t="shared" si="113"/>
        <v>#</v>
      </c>
      <c r="BW114" s="409" t="str">
        <f t="shared" si="114"/>
        <v>#</v>
      </c>
      <c r="BX114" s="409"/>
      <c r="BY114" s="409">
        <f t="shared" si="115"/>
        <v>0</v>
      </c>
      <c r="BZ114" s="409" t="str">
        <f t="shared" si="116"/>
        <v>#</v>
      </c>
      <c r="CA114" s="409" t="str">
        <f t="shared" si="117"/>
        <v>#</v>
      </c>
      <c r="CB114" s="409" t="str">
        <f t="shared" si="118"/>
        <v>#</v>
      </c>
      <c r="CC114" s="409" t="str">
        <f t="shared" si="119"/>
        <v>#</v>
      </c>
      <c r="CD114" s="409" t="str">
        <f t="shared" si="120"/>
        <v>#</v>
      </c>
      <c r="CE114" s="409" t="str">
        <f t="shared" si="121"/>
        <v>#</v>
      </c>
      <c r="CF114" s="409" t="str">
        <f t="shared" si="122"/>
        <v>#</v>
      </c>
      <c r="CG114" s="409">
        <f t="shared" si="123"/>
        <v>0</v>
      </c>
      <c r="CH114" s="409" t="str">
        <f t="shared" si="124"/>
        <v>#</v>
      </c>
      <c r="CI114" s="7"/>
      <c r="CJ114" s="7"/>
      <c r="CK114" s="409" t="str">
        <f t="shared" si="135"/>
        <v> </v>
      </c>
      <c r="CL114" s="409" t="str">
        <f t="shared" si="136"/>
        <v> </v>
      </c>
      <c r="CM114" s="409" t="str">
        <f t="shared" si="137"/>
        <v> </v>
      </c>
      <c r="CN114" s="409" t="str">
        <f t="shared" si="138"/>
        <v> </v>
      </c>
      <c r="CO114" s="409" t="str">
        <f t="shared" si="139"/>
        <v> </v>
      </c>
      <c r="CP114" s="409" t="str">
        <f t="shared" si="140"/>
        <v> </v>
      </c>
      <c r="CQ114" s="409" t="str">
        <f t="shared" si="141"/>
        <v> </v>
      </c>
      <c r="CR114" s="409" t="str">
        <f t="shared" si="142"/>
        <v> </v>
      </c>
      <c r="CS114" s="409"/>
      <c r="CT114" s="409">
        <f t="shared" si="125"/>
        <v>0</v>
      </c>
      <c r="CU114" s="409">
        <f t="shared" si="143"/>
        <v>107</v>
      </c>
      <c r="CV114" s="372" t="str">
        <f t="shared" si="143"/>
        <v>23IT108</v>
      </c>
      <c r="CW114" s="432" t="str">
        <f t="shared" si="143"/>
        <v>NIRMAL KUMAR. R</v>
      </c>
      <c r="CX114" s="433" t="str">
        <f t="shared" si="76"/>
        <v>        </v>
      </c>
      <c r="CY114" s="409">
        <f t="shared" si="127"/>
        <v>0</v>
      </c>
      <c r="CZ114" s="7"/>
      <c r="DA114" s="409">
        <f t="shared" si="128"/>
        <v>0</v>
      </c>
      <c r="DB114" s="409" t="str">
        <f t="shared" si="129"/>
        <v>#</v>
      </c>
      <c r="DC114" s="7"/>
      <c r="DD114" s="7"/>
      <c r="DE114" s="7"/>
    </row>
    <row r="115" ht="24.75" customHeight="1" spans="1:109">
      <c r="A115" s="413">
        <v>108</v>
      </c>
      <c r="B115" s="566" t="s">
        <v>815</v>
      </c>
      <c r="C115" s="572" t="s">
        <v>816</v>
      </c>
      <c r="D115" s="442" t="s">
        <v>41</v>
      </c>
      <c r="E115" s="440" t="s">
        <v>54</v>
      </c>
      <c r="F115" s="443">
        <v>132.5</v>
      </c>
      <c r="G115" s="568" t="s">
        <v>58</v>
      </c>
      <c r="H115" s="569" t="s">
        <v>59</v>
      </c>
      <c r="I115" s="569" t="s">
        <v>61</v>
      </c>
      <c r="J115" s="569" t="s">
        <v>59</v>
      </c>
      <c r="K115" s="569" t="s">
        <v>61</v>
      </c>
      <c r="L115" s="569" t="s">
        <v>58</v>
      </c>
      <c r="M115" s="569" t="s">
        <v>61</v>
      </c>
      <c r="N115" s="570" t="s">
        <v>59</v>
      </c>
      <c r="O115" s="421">
        <f t="shared" si="130"/>
        <v>0</v>
      </c>
      <c r="P115" s="422"/>
      <c r="Q115" s="423">
        <f t="shared" si="77"/>
        <v>23</v>
      </c>
      <c r="R115" s="565">
        <f t="shared" si="78"/>
        <v>7.69565217391304</v>
      </c>
      <c r="S115" s="425"/>
      <c r="T115" s="426"/>
      <c r="U115" s="427"/>
      <c r="V115" s="428" t="s">
        <v>62</v>
      </c>
      <c r="W115" s="429">
        <f t="shared" si="144"/>
        <v>10</v>
      </c>
      <c r="X115" s="429">
        <f t="shared" si="144"/>
        <v>7</v>
      </c>
      <c r="Y115" s="429">
        <f t="shared" si="144"/>
        <v>8</v>
      </c>
      <c r="Z115" s="429">
        <f t="shared" si="144"/>
        <v>7</v>
      </c>
      <c r="AA115" s="429">
        <f t="shared" si="144"/>
        <v>8</v>
      </c>
      <c r="AB115" s="429">
        <f t="shared" si="144"/>
        <v>10</v>
      </c>
      <c r="AC115" s="429">
        <f t="shared" si="144"/>
        <v>8</v>
      </c>
      <c r="AD115" s="429">
        <f t="shared" si="79"/>
        <v>7</v>
      </c>
      <c r="AE115" s="429"/>
      <c r="AF115" s="429"/>
      <c r="AG115" s="430">
        <f t="shared" si="132"/>
        <v>177</v>
      </c>
      <c r="AH115" s="430">
        <f t="shared" si="133"/>
        <v>23</v>
      </c>
      <c r="AI115" s="431">
        <f t="shared" si="80"/>
        <v>7.69565217391304</v>
      </c>
      <c r="AJ115" s="408" t="str">
        <f t="shared" si="134"/>
        <v>P</v>
      </c>
      <c r="AK115" s="408">
        <f t="shared" si="81"/>
        <v>0</v>
      </c>
      <c r="AL115" s="408">
        <f t="shared" si="82"/>
        <v>0</v>
      </c>
      <c r="AM115" s="408">
        <f t="shared" si="83"/>
        <v>0</v>
      </c>
      <c r="AN115" s="408">
        <f t="shared" si="84"/>
        <v>1</v>
      </c>
      <c r="AO115" s="408">
        <f t="shared" si="85"/>
        <v>0</v>
      </c>
      <c r="AP115" s="408">
        <f t="shared" si="86"/>
        <v>0</v>
      </c>
      <c r="AQ115" s="408">
        <f t="shared" si="87"/>
        <v>0</v>
      </c>
      <c r="AR115" s="6"/>
      <c r="AS115" s="408">
        <f t="shared" si="88"/>
        <v>0</v>
      </c>
      <c r="AT115" s="408">
        <f t="shared" si="89"/>
        <v>0</v>
      </c>
      <c r="AU115" s="408">
        <f t="shared" si="90"/>
        <v>0</v>
      </c>
      <c r="AV115" s="408" t="str">
        <f t="shared" si="91"/>
        <v>P</v>
      </c>
      <c r="AW115" s="408">
        <f t="shared" si="92"/>
        <v>0</v>
      </c>
      <c r="AX115" s="408">
        <f t="shared" si="93"/>
        <v>0</v>
      </c>
      <c r="AY115" s="408">
        <f t="shared" si="94"/>
        <v>0</v>
      </c>
      <c r="AZ115" s="409" t="str">
        <f t="shared" si="95"/>
        <v>HM</v>
      </c>
      <c r="BA115" s="409" t="str">
        <f t="shared" si="96"/>
        <v>HMT</v>
      </c>
      <c r="BB115" s="409" t="str">
        <f t="shared" si="97"/>
        <v>P</v>
      </c>
      <c r="BC115" s="409" t="str">
        <f t="shared" si="98"/>
        <v>#</v>
      </c>
      <c r="BD115" s="409" t="str">
        <f t="shared" si="99"/>
        <v>#</v>
      </c>
      <c r="BE115" s="409" t="str">
        <f t="shared" si="100"/>
        <v>#</v>
      </c>
      <c r="BF115" s="409"/>
      <c r="BG115" s="409">
        <f t="shared" si="101"/>
        <v>0</v>
      </c>
      <c r="BH115" s="409" t="str">
        <f t="shared" si="102"/>
        <v>#</v>
      </c>
      <c r="BI115" s="409" t="str">
        <f t="shared" si="103"/>
        <v>#</v>
      </c>
      <c r="BJ115" s="409" t="str">
        <f t="shared" si="104"/>
        <v>#</v>
      </c>
      <c r="BK115" s="409">
        <f t="shared" si="105"/>
        <v>0</v>
      </c>
      <c r="BL115" s="409" t="str">
        <f t="shared" si="106"/>
        <v>#</v>
      </c>
      <c r="BM115" s="7"/>
      <c r="BN115" s="7"/>
      <c r="BO115" s="7"/>
      <c r="BP115" s="409" t="str">
        <f t="shared" si="107"/>
        <v>P</v>
      </c>
      <c r="BQ115" s="409" t="str">
        <f t="shared" si="108"/>
        <v>#</v>
      </c>
      <c r="BR115" s="409" t="str">
        <f t="shared" si="109"/>
        <v>#</v>
      </c>
      <c r="BS115" s="409" t="str">
        <f t="shared" si="110"/>
        <v>#</v>
      </c>
      <c r="BT115" s="409" t="str">
        <f t="shared" si="111"/>
        <v>#</v>
      </c>
      <c r="BU115" s="409" t="str">
        <f t="shared" si="112"/>
        <v>#</v>
      </c>
      <c r="BV115" s="409" t="str">
        <f t="shared" si="113"/>
        <v>#</v>
      </c>
      <c r="BW115" s="409" t="str">
        <f t="shared" si="114"/>
        <v>#</v>
      </c>
      <c r="BX115" s="409"/>
      <c r="BY115" s="409">
        <f t="shared" si="115"/>
        <v>0</v>
      </c>
      <c r="BZ115" s="409" t="str">
        <f t="shared" si="116"/>
        <v>#</v>
      </c>
      <c r="CA115" s="409" t="str">
        <f t="shared" si="117"/>
        <v>#</v>
      </c>
      <c r="CB115" s="409" t="str">
        <f t="shared" si="118"/>
        <v>#</v>
      </c>
      <c r="CC115" s="409" t="str">
        <f t="shared" si="119"/>
        <v>#</v>
      </c>
      <c r="CD115" s="409" t="str">
        <f t="shared" si="120"/>
        <v>#</v>
      </c>
      <c r="CE115" s="409" t="str">
        <f t="shared" si="121"/>
        <v>#</v>
      </c>
      <c r="CF115" s="409" t="str">
        <f t="shared" si="122"/>
        <v>#</v>
      </c>
      <c r="CG115" s="409">
        <f t="shared" si="123"/>
        <v>0</v>
      </c>
      <c r="CH115" s="409" t="str">
        <f t="shared" si="124"/>
        <v>#</v>
      </c>
      <c r="CI115" s="7"/>
      <c r="CJ115" s="7"/>
      <c r="CK115" s="409" t="str">
        <f t="shared" si="135"/>
        <v> </v>
      </c>
      <c r="CL115" s="409" t="str">
        <f t="shared" si="136"/>
        <v> </v>
      </c>
      <c r="CM115" s="409" t="str">
        <f t="shared" si="137"/>
        <v> </v>
      </c>
      <c r="CN115" s="409" t="str">
        <f t="shared" si="138"/>
        <v> </v>
      </c>
      <c r="CO115" s="409" t="str">
        <f t="shared" si="139"/>
        <v> </v>
      </c>
      <c r="CP115" s="409" t="str">
        <f t="shared" si="140"/>
        <v> </v>
      </c>
      <c r="CQ115" s="409" t="str">
        <f t="shared" si="141"/>
        <v> </v>
      </c>
      <c r="CR115" s="409" t="str">
        <f t="shared" si="142"/>
        <v> </v>
      </c>
      <c r="CS115" s="409"/>
      <c r="CT115" s="409">
        <f t="shared" si="125"/>
        <v>0</v>
      </c>
      <c r="CU115" s="409">
        <f t="shared" si="143"/>
        <v>108</v>
      </c>
      <c r="CV115" s="372" t="str">
        <f t="shared" si="143"/>
        <v>23IT109</v>
      </c>
      <c r="CW115" s="432" t="str">
        <f t="shared" si="143"/>
        <v>NIVENDHAN S</v>
      </c>
      <c r="CX115" s="433" t="str">
        <f t="shared" si="76"/>
        <v>        </v>
      </c>
      <c r="CY115" s="409">
        <f t="shared" si="127"/>
        <v>0</v>
      </c>
      <c r="CZ115" s="7"/>
      <c r="DA115" s="409">
        <f t="shared" si="128"/>
        <v>0</v>
      </c>
      <c r="DB115" s="409" t="str">
        <f t="shared" si="129"/>
        <v>#</v>
      </c>
      <c r="DC115" s="7"/>
      <c r="DD115" s="7"/>
      <c r="DE115" s="7"/>
    </row>
    <row r="116" ht="24.75" customHeight="1" spans="1:109">
      <c r="A116" s="413">
        <v>109</v>
      </c>
      <c r="B116" s="566" t="s">
        <v>817</v>
      </c>
      <c r="C116" s="572" t="s">
        <v>818</v>
      </c>
      <c r="D116" s="442" t="s">
        <v>42</v>
      </c>
      <c r="E116" s="440" t="s">
        <v>54</v>
      </c>
      <c r="F116" s="443">
        <v>178</v>
      </c>
      <c r="G116" s="568" t="s">
        <v>58</v>
      </c>
      <c r="H116" s="569" t="s">
        <v>61</v>
      </c>
      <c r="I116" s="569" t="s">
        <v>60</v>
      </c>
      <c r="J116" s="569" t="s">
        <v>61</v>
      </c>
      <c r="K116" s="569" t="s">
        <v>61</v>
      </c>
      <c r="L116" s="569" t="s">
        <v>58</v>
      </c>
      <c r="M116" s="569" t="s">
        <v>60</v>
      </c>
      <c r="N116" s="570" t="s">
        <v>61</v>
      </c>
      <c r="O116" s="421">
        <f t="shared" si="130"/>
        <v>0</v>
      </c>
      <c r="P116" s="422"/>
      <c r="Q116" s="423">
        <f t="shared" si="77"/>
        <v>23</v>
      </c>
      <c r="R116" s="565">
        <f t="shared" si="78"/>
        <v>8.47826086956522</v>
      </c>
      <c r="S116" s="425"/>
      <c r="T116" s="426"/>
      <c r="U116" s="427"/>
      <c r="V116" s="428" t="s">
        <v>62</v>
      </c>
      <c r="W116" s="429">
        <f t="shared" si="144"/>
        <v>10</v>
      </c>
      <c r="X116" s="429">
        <f t="shared" si="144"/>
        <v>8</v>
      </c>
      <c r="Y116" s="429">
        <f t="shared" si="144"/>
        <v>9</v>
      </c>
      <c r="Z116" s="429">
        <f t="shared" si="144"/>
        <v>8</v>
      </c>
      <c r="AA116" s="429">
        <f t="shared" si="144"/>
        <v>8</v>
      </c>
      <c r="AB116" s="429">
        <f t="shared" si="144"/>
        <v>10</v>
      </c>
      <c r="AC116" s="429">
        <f t="shared" si="144"/>
        <v>9</v>
      </c>
      <c r="AD116" s="429">
        <f t="shared" si="79"/>
        <v>8</v>
      </c>
      <c r="AE116" s="429"/>
      <c r="AF116" s="429"/>
      <c r="AG116" s="430">
        <f t="shared" si="132"/>
        <v>195</v>
      </c>
      <c r="AH116" s="430">
        <f t="shared" si="133"/>
        <v>23</v>
      </c>
      <c r="AI116" s="431">
        <f t="shared" si="80"/>
        <v>8.47826086956522</v>
      </c>
      <c r="AJ116" s="408" t="str">
        <f t="shared" si="134"/>
        <v>P</v>
      </c>
      <c r="AK116" s="408">
        <f t="shared" si="81"/>
        <v>0</v>
      </c>
      <c r="AL116" s="408">
        <f t="shared" si="82"/>
        <v>1</v>
      </c>
      <c r="AM116" s="408">
        <f t="shared" si="83"/>
        <v>0</v>
      </c>
      <c r="AN116" s="408">
        <f t="shared" si="84"/>
        <v>0</v>
      </c>
      <c r="AO116" s="408">
        <f t="shared" si="85"/>
        <v>0</v>
      </c>
      <c r="AP116" s="408">
        <f t="shared" si="86"/>
        <v>0</v>
      </c>
      <c r="AQ116" s="408">
        <f t="shared" si="87"/>
        <v>0</v>
      </c>
      <c r="AR116" s="6"/>
      <c r="AS116" s="408">
        <f t="shared" si="88"/>
        <v>0</v>
      </c>
      <c r="AT116" s="408" t="str">
        <f t="shared" si="89"/>
        <v>P</v>
      </c>
      <c r="AU116" s="408">
        <f t="shared" si="90"/>
        <v>0</v>
      </c>
      <c r="AV116" s="408">
        <f t="shared" si="91"/>
        <v>0</v>
      </c>
      <c r="AW116" s="408">
        <f t="shared" si="92"/>
        <v>0</v>
      </c>
      <c r="AX116" s="408">
        <f t="shared" si="93"/>
        <v>0</v>
      </c>
      <c r="AY116" s="408">
        <f t="shared" si="94"/>
        <v>0</v>
      </c>
      <c r="AZ116" s="409" t="str">
        <f t="shared" si="95"/>
        <v>HF</v>
      </c>
      <c r="BA116" s="409" t="str">
        <f t="shared" si="96"/>
        <v>HFT</v>
      </c>
      <c r="BB116" s="409" t="str">
        <f t="shared" si="97"/>
        <v>#</v>
      </c>
      <c r="BC116" s="409" t="str">
        <f t="shared" si="98"/>
        <v>P</v>
      </c>
      <c r="BD116" s="409" t="str">
        <f t="shared" si="99"/>
        <v>#</v>
      </c>
      <c r="BE116" s="409" t="str">
        <f t="shared" si="100"/>
        <v>#</v>
      </c>
      <c r="BF116" s="409"/>
      <c r="BG116" s="409" t="str">
        <f t="shared" si="101"/>
        <v>#</v>
      </c>
      <c r="BH116" s="409">
        <f t="shared" si="102"/>
        <v>0</v>
      </c>
      <c r="BI116" s="409" t="str">
        <f t="shared" si="103"/>
        <v>#</v>
      </c>
      <c r="BJ116" s="409" t="str">
        <f t="shared" si="104"/>
        <v>#</v>
      </c>
      <c r="BK116" s="409" t="str">
        <f t="shared" si="105"/>
        <v>#</v>
      </c>
      <c r="BL116" s="409">
        <f t="shared" si="106"/>
        <v>0</v>
      </c>
      <c r="BM116" s="7"/>
      <c r="BN116" s="7"/>
      <c r="BO116" s="7"/>
      <c r="BP116" s="409" t="str">
        <f t="shared" si="107"/>
        <v>#</v>
      </c>
      <c r="BQ116" s="409" t="str">
        <f t="shared" si="108"/>
        <v>P</v>
      </c>
      <c r="BR116" s="409" t="str">
        <f t="shared" si="109"/>
        <v>#</v>
      </c>
      <c r="BS116" s="409" t="str">
        <f t="shared" si="110"/>
        <v>#</v>
      </c>
      <c r="BT116" s="409" t="str">
        <f t="shared" si="111"/>
        <v>#</v>
      </c>
      <c r="BU116" s="409" t="str">
        <f t="shared" si="112"/>
        <v>#</v>
      </c>
      <c r="BV116" s="409" t="str">
        <f t="shared" si="113"/>
        <v>#</v>
      </c>
      <c r="BW116" s="409" t="str">
        <f t="shared" si="114"/>
        <v>#</v>
      </c>
      <c r="BX116" s="409"/>
      <c r="BY116" s="409" t="str">
        <f t="shared" si="115"/>
        <v>#</v>
      </c>
      <c r="BZ116" s="409">
        <f t="shared" si="116"/>
        <v>0</v>
      </c>
      <c r="CA116" s="409" t="str">
        <f t="shared" si="117"/>
        <v>#</v>
      </c>
      <c r="CB116" s="409" t="str">
        <f t="shared" si="118"/>
        <v>#</v>
      </c>
      <c r="CC116" s="409" t="str">
        <f t="shared" si="119"/>
        <v>#</v>
      </c>
      <c r="CD116" s="409" t="str">
        <f t="shared" si="120"/>
        <v>#</v>
      </c>
      <c r="CE116" s="409" t="str">
        <f t="shared" si="121"/>
        <v>#</v>
      </c>
      <c r="CF116" s="409" t="str">
        <f t="shared" si="122"/>
        <v>#</v>
      </c>
      <c r="CG116" s="409" t="str">
        <f t="shared" si="123"/>
        <v>#</v>
      </c>
      <c r="CH116" s="409">
        <f t="shared" si="124"/>
        <v>0</v>
      </c>
      <c r="CI116" s="7"/>
      <c r="CJ116" s="7"/>
      <c r="CK116" s="409" t="str">
        <f t="shared" si="135"/>
        <v> </v>
      </c>
      <c r="CL116" s="409" t="str">
        <f t="shared" si="136"/>
        <v> </v>
      </c>
      <c r="CM116" s="409" t="str">
        <f t="shared" si="137"/>
        <v> </v>
      </c>
      <c r="CN116" s="409" t="str">
        <f t="shared" si="138"/>
        <v> </v>
      </c>
      <c r="CO116" s="409" t="str">
        <f t="shared" si="139"/>
        <v> </v>
      </c>
      <c r="CP116" s="409" t="str">
        <f t="shared" si="140"/>
        <v> </v>
      </c>
      <c r="CQ116" s="409" t="str">
        <f t="shared" si="141"/>
        <v> </v>
      </c>
      <c r="CR116" s="409" t="str">
        <f t="shared" si="142"/>
        <v> </v>
      </c>
      <c r="CS116" s="409"/>
      <c r="CT116" s="409">
        <f t="shared" si="125"/>
        <v>0</v>
      </c>
      <c r="CU116" s="409">
        <f t="shared" si="143"/>
        <v>109</v>
      </c>
      <c r="CV116" s="372" t="str">
        <f t="shared" si="143"/>
        <v>23IT110</v>
      </c>
      <c r="CW116" s="432" t="str">
        <f t="shared" si="143"/>
        <v>P C NAVEENA</v>
      </c>
      <c r="CX116" s="433" t="str">
        <f t="shared" si="76"/>
        <v>        </v>
      </c>
      <c r="CY116" s="409">
        <f t="shared" si="127"/>
        <v>0</v>
      </c>
      <c r="CZ116" s="7"/>
      <c r="DA116" s="409">
        <f t="shared" si="128"/>
        <v>0</v>
      </c>
      <c r="DB116" s="409" t="str">
        <f t="shared" si="129"/>
        <v>#</v>
      </c>
      <c r="DC116" s="7"/>
      <c r="DD116" s="7"/>
      <c r="DE116" s="7"/>
    </row>
    <row r="117" ht="24.75" customHeight="1" spans="1:109">
      <c r="A117" s="413">
        <v>110</v>
      </c>
      <c r="B117" s="566" t="s">
        <v>819</v>
      </c>
      <c r="C117" s="572" t="s">
        <v>820</v>
      </c>
      <c r="D117" s="442" t="s">
        <v>41</v>
      </c>
      <c r="E117" s="440" t="s">
        <v>54</v>
      </c>
      <c r="F117" s="443">
        <v>183</v>
      </c>
      <c r="G117" s="568" t="s">
        <v>58</v>
      </c>
      <c r="H117" s="569" t="s">
        <v>59</v>
      </c>
      <c r="I117" s="569" t="s">
        <v>59</v>
      </c>
      <c r="J117" s="569" t="s">
        <v>72</v>
      </c>
      <c r="K117" s="569" t="s">
        <v>61</v>
      </c>
      <c r="L117" s="569" t="s">
        <v>58</v>
      </c>
      <c r="M117" s="569" t="s">
        <v>59</v>
      </c>
      <c r="N117" s="570" t="s">
        <v>69</v>
      </c>
      <c r="O117" s="421">
        <f t="shared" si="130"/>
        <v>0</v>
      </c>
      <c r="P117" s="422"/>
      <c r="Q117" s="423">
        <f t="shared" si="77"/>
        <v>23</v>
      </c>
      <c r="R117" s="565">
        <f t="shared" si="78"/>
        <v>6.91304347826087</v>
      </c>
      <c r="S117" s="425"/>
      <c r="T117" s="426"/>
      <c r="U117" s="427"/>
      <c r="V117" s="428" t="s">
        <v>94</v>
      </c>
      <c r="W117" s="429">
        <f t="shared" si="144"/>
        <v>10</v>
      </c>
      <c r="X117" s="429">
        <f t="shared" si="144"/>
        <v>7</v>
      </c>
      <c r="Y117" s="429">
        <f t="shared" si="144"/>
        <v>7</v>
      </c>
      <c r="Z117" s="429">
        <f t="shared" si="144"/>
        <v>5</v>
      </c>
      <c r="AA117" s="429">
        <f t="shared" si="144"/>
        <v>8</v>
      </c>
      <c r="AB117" s="429">
        <f t="shared" si="144"/>
        <v>10</v>
      </c>
      <c r="AC117" s="429">
        <f t="shared" si="144"/>
        <v>7</v>
      </c>
      <c r="AD117" s="429">
        <f t="shared" si="79"/>
        <v>6</v>
      </c>
      <c r="AE117" s="429"/>
      <c r="AF117" s="429"/>
      <c r="AG117" s="430">
        <f t="shared" si="132"/>
        <v>159</v>
      </c>
      <c r="AH117" s="430">
        <f t="shared" si="133"/>
        <v>23</v>
      </c>
      <c r="AI117" s="431">
        <f t="shared" si="80"/>
        <v>6.91304347826087</v>
      </c>
      <c r="AJ117" s="408" t="str">
        <f t="shared" si="134"/>
        <v>P</v>
      </c>
      <c r="AK117" s="408">
        <f t="shared" si="81"/>
        <v>1</v>
      </c>
      <c r="AL117" s="408">
        <f t="shared" si="82"/>
        <v>0</v>
      </c>
      <c r="AM117" s="408">
        <f t="shared" si="83"/>
        <v>0</v>
      </c>
      <c r="AN117" s="408">
        <f t="shared" si="84"/>
        <v>0</v>
      </c>
      <c r="AO117" s="408">
        <f t="shared" si="85"/>
        <v>0</v>
      </c>
      <c r="AP117" s="408">
        <f t="shared" si="86"/>
        <v>0</v>
      </c>
      <c r="AQ117" s="408">
        <f t="shared" si="87"/>
        <v>0</v>
      </c>
      <c r="AR117" s="6"/>
      <c r="AS117" s="408" t="str">
        <f t="shared" si="88"/>
        <v>P</v>
      </c>
      <c r="AT117" s="408">
        <f t="shared" si="89"/>
        <v>0</v>
      </c>
      <c r="AU117" s="408">
        <f t="shared" si="90"/>
        <v>0</v>
      </c>
      <c r="AV117" s="408">
        <f t="shared" si="91"/>
        <v>0</v>
      </c>
      <c r="AW117" s="408">
        <f t="shared" si="92"/>
        <v>0</v>
      </c>
      <c r="AX117" s="408">
        <f t="shared" si="93"/>
        <v>0</v>
      </c>
      <c r="AY117" s="408">
        <f t="shared" si="94"/>
        <v>0</v>
      </c>
      <c r="AZ117" s="409" t="str">
        <f t="shared" si="95"/>
        <v>HM</v>
      </c>
      <c r="BA117" s="409" t="str">
        <f t="shared" si="96"/>
        <v>HMNT</v>
      </c>
      <c r="BB117" s="409" t="str">
        <f t="shared" si="97"/>
        <v>P</v>
      </c>
      <c r="BC117" s="409" t="str">
        <f t="shared" si="98"/>
        <v>#</v>
      </c>
      <c r="BD117" s="409" t="str">
        <f t="shared" si="99"/>
        <v>#</v>
      </c>
      <c r="BE117" s="409" t="str">
        <f t="shared" si="100"/>
        <v>#</v>
      </c>
      <c r="BF117" s="409"/>
      <c r="BG117" s="409">
        <f t="shared" si="101"/>
        <v>0</v>
      </c>
      <c r="BH117" s="409" t="str">
        <f t="shared" si="102"/>
        <v>#</v>
      </c>
      <c r="BI117" s="409" t="str">
        <f t="shared" si="103"/>
        <v>#</v>
      </c>
      <c r="BJ117" s="409" t="str">
        <f t="shared" si="104"/>
        <v>#</v>
      </c>
      <c r="BK117" s="409">
        <f t="shared" si="105"/>
        <v>0</v>
      </c>
      <c r="BL117" s="409" t="str">
        <f t="shared" si="106"/>
        <v>#</v>
      </c>
      <c r="BM117" s="7"/>
      <c r="BN117" s="7"/>
      <c r="BO117" s="7"/>
      <c r="BP117" s="409" t="str">
        <f t="shared" si="107"/>
        <v>#</v>
      </c>
      <c r="BQ117" s="409" t="str">
        <f t="shared" si="108"/>
        <v>#</v>
      </c>
      <c r="BR117" s="409" t="str">
        <f t="shared" si="109"/>
        <v>#</v>
      </c>
      <c r="BS117" s="409" t="str">
        <f t="shared" si="110"/>
        <v>#</v>
      </c>
      <c r="BT117" s="409" t="str">
        <f t="shared" si="111"/>
        <v>P</v>
      </c>
      <c r="BU117" s="409" t="str">
        <f t="shared" si="112"/>
        <v>#</v>
      </c>
      <c r="BV117" s="409" t="str">
        <f t="shared" si="113"/>
        <v>#</v>
      </c>
      <c r="BW117" s="409" t="str">
        <f t="shared" si="114"/>
        <v>#</v>
      </c>
      <c r="BX117" s="409"/>
      <c r="BY117" s="409" t="str">
        <f t="shared" si="115"/>
        <v>#</v>
      </c>
      <c r="BZ117" s="409" t="str">
        <f t="shared" si="116"/>
        <v>#</v>
      </c>
      <c r="CA117" s="409" t="str">
        <f t="shared" si="117"/>
        <v>#</v>
      </c>
      <c r="CB117" s="409" t="str">
        <f t="shared" si="118"/>
        <v>#</v>
      </c>
      <c r="CC117" s="409">
        <f t="shared" si="119"/>
        <v>0</v>
      </c>
      <c r="CD117" s="409" t="str">
        <f t="shared" si="120"/>
        <v>#</v>
      </c>
      <c r="CE117" s="409" t="str">
        <f t="shared" si="121"/>
        <v>#</v>
      </c>
      <c r="CF117" s="409" t="str">
        <f t="shared" si="122"/>
        <v>#</v>
      </c>
      <c r="CG117" s="409">
        <f t="shared" si="123"/>
        <v>0</v>
      </c>
      <c r="CH117" s="409" t="str">
        <f t="shared" si="124"/>
        <v>#</v>
      </c>
      <c r="CI117" s="7"/>
      <c r="CJ117" s="7"/>
      <c r="CK117" s="409" t="str">
        <f t="shared" si="135"/>
        <v> </v>
      </c>
      <c r="CL117" s="409" t="str">
        <f t="shared" si="136"/>
        <v> </v>
      </c>
      <c r="CM117" s="409" t="str">
        <f t="shared" si="137"/>
        <v> </v>
      </c>
      <c r="CN117" s="409" t="str">
        <f t="shared" si="138"/>
        <v> </v>
      </c>
      <c r="CO117" s="409" t="str">
        <f t="shared" si="139"/>
        <v> </v>
      </c>
      <c r="CP117" s="409" t="str">
        <f t="shared" si="140"/>
        <v> </v>
      </c>
      <c r="CQ117" s="409" t="str">
        <f t="shared" si="141"/>
        <v> </v>
      </c>
      <c r="CR117" s="409" t="str">
        <f t="shared" si="142"/>
        <v> </v>
      </c>
      <c r="CS117" s="409"/>
      <c r="CT117" s="409">
        <f t="shared" si="125"/>
        <v>0</v>
      </c>
      <c r="CU117" s="409">
        <f t="shared" si="143"/>
        <v>110</v>
      </c>
      <c r="CV117" s="372" t="str">
        <f t="shared" si="143"/>
        <v>23IT111</v>
      </c>
      <c r="CW117" s="432" t="str">
        <f t="shared" si="143"/>
        <v>PAIDIPALLI REVANTH KUMAR REDDY</v>
      </c>
      <c r="CX117" s="433" t="str">
        <f t="shared" si="76"/>
        <v>        </v>
      </c>
      <c r="CY117" s="409">
        <f t="shared" si="127"/>
        <v>0</v>
      </c>
      <c r="CZ117" s="7"/>
      <c r="DA117" s="409">
        <f t="shared" si="128"/>
        <v>0</v>
      </c>
      <c r="DB117" s="409" t="str">
        <f t="shared" si="129"/>
        <v>#</v>
      </c>
      <c r="DC117" s="7"/>
      <c r="DD117" s="7"/>
      <c r="DE117" s="7"/>
    </row>
    <row r="118" ht="24.75" customHeight="1" spans="1:109">
      <c r="A118" s="413">
        <v>111</v>
      </c>
      <c r="B118" s="566" t="s">
        <v>821</v>
      </c>
      <c r="C118" s="572" t="s">
        <v>822</v>
      </c>
      <c r="D118" s="442" t="s">
        <v>41</v>
      </c>
      <c r="E118" s="440" t="s">
        <v>54</v>
      </c>
      <c r="F118" s="443">
        <v>192</v>
      </c>
      <c r="G118" s="568" t="s">
        <v>58</v>
      </c>
      <c r="H118" s="569" t="s">
        <v>61</v>
      </c>
      <c r="I118" s="569" t="s">
        <v>59</v>
      </c>
      <c r="J118" s="569" t="s">
        <v>59</v>
      </c>
      <c r="K118" s="569" t="s">
        <v>61</v>
      </c>
      <c r="L118" s="569" t="s">
        <v>58</v>
      </c>
      <c r="M118" s="569" t="s">
        <v>60</v>
      </c>
      <c r="N118" s="570" t="s">
        <v>61</v>
      </c>
      <c r="O118" s="421">
        <f t="shared" si="130"/>
        <v>0</v>
      </c>
      <c r="P118" s="422"/>
      <c r="Q118" s="423">
        <f t="shared" si="77"/>
        <v>23</v>
      </c>
      <c r="R118" s="565">
        <f t="shared" si="78"/>
        <v>7.95652173913043</v>
      </c>
      <c r="S118" s="425"/>
      <c r="T118" s="426"/>
      <c r="U118" s="427"/>
      <c r="V118" s="428" t="s">
        <v>62</v>
      </c>
      <c r="W118" s="429">
        <f t="shared" si="144"/>
        <v>10</v>
      </c>
      <c r="X118" s="429">
        <f t="shared" si="144"/>
        <v>8</v>
      </c>
      <c r="Y118" s="429">
        <f t="shared" si="144"/>
        <v>7</v>
      </c>
      <c r="Z118" s="429">
        <f t="shared" si="144"/>
        <v>7</v>
      </c>
      <c r="AA118" s="429">
        <f t="shared" si="144"/>
        <v>8</v>
      </c>
      <c r="AB118" s="429">
        <f t="shared" si="144"/>
        <v>10</v>
      </c>
      <c r="AC118" s="429">
        <f t="shared" si="144"/>
        <v>9</v>
      </c>
      <c r="AD118" s="429">
        <f t="shared" si="79"/>
        <v>8</v>
      </c>
      <c r="AE118" s="429"/>
      <c r="AF118" s="429"/>
      <c r="AG118" s="430">
        <f t="shared" si="132"/>
        <v>183</v>
      </c>
      <c r="AH118" s="430">
        <f t="shared" si="133"/>
        <v>23</v>
      </c>
      <c r="AI118" s="431">
        <f t="shared" si="80"/>
        <v>7.95652173913043</v>
      </c>
      <c r="AJ118" s="408" t="str">
        <f t="shared" si="134"/>
        <v>P</v>
      </c>
      <c r="AK118" s="408">
        <f t="shared" si="81"/>
        <v>1</v>
      </c>
      <c r="AL118" s="408">
        <f t="shared" si="82"/>
        <v>0</v>
      </c>
      <c r="AM118" s="408">
        <f t="shared" si="83"/>
        <v>0</v>
      </c>
      <c r="AN118" s="408">
        <f t="shared" si="84"/>
        <v>0</v>
      </c>
      <c r="AO118" s="408">
        <f t="shared" si="85"/>
        <v>0</v>
      </c>
      <c r="AP118" s="408">
        <f t="shared" si="86"/>
        <v>0</v>
      </c>
      <c r="AQ118" s="408">
        <f t="shared" si="87"/>
        <v>0</v>
      </c>
      <c r="AR118" s="6"/>
      <c r="AS118" s="408" t="str">
        <f t="shared" si="88"/>
        <v>P</v>
      </c>
      <c r="AT118" s="408">
        <f t="shared" si="89"/>
        <v>0</v>
      </c>
      <c r="AU118" s="408">
        <f t="shared" si="90"/>
        <v>0</v>
      </c>
      <c r="AV118" s="408">
        <f t="shared" si="91"/>
        <v>0</v>
      </c>
      <c r="AW118" s="408">
        <f t="shared" si="92"/>
        <v>0</v>
      </c>
      <c r="AX118" s="408">
        <f t="shared" si="93"/>
        <v>0</v>
      </c>
      <c r="AY118" s="408">
        <f t="shared" si="94"/>
        <v>0</v>
      </c>
      <c r="AZ118" s="409" t="str">
        <f t="shared" si="95"/>
        <v>HM</v>
      </c>
      <c r="BA118" s="409" t="str">
        <f t="shared" si="96"/>
        <v>HMT</v>
      </c>
      <c r="BB118" s="409" t="str">
        <f t="shared" si="97"/>
        <v>P</v>
      </c>
      <c r="BC118" s="409" t="str">
        <f t="shared" si="98"/>
        <v>#</v>
      </c>
      <c r="BD118" s="409" t="str">
        <f t="shared" si="99"/>
        <v>#</v>
      </c>
      <c r="BE118" s="409" t="str">
        <f t="shared" si="100"/>
        <v>#</v>
      </c>
      <c r="BF118" s="409"/>
      <c r="BG118" s="409">
        <f t="shared" si="101"/>
        <v>0</v>
      </c>
      <c r="BH118" s="409" t="str">
        <f t="shared" si="102"/>
        <v>#</v>
      </c>
      <c r="BI118" s="409" t="str">
        <f t="shared" si="103"/>
        <v>#</v>
      </c>
      <c r="BJ118" s="409" t="str">
        <f t="shared" si="104"/>
        <v>#</v>
      </c>
      <c r="BK118" s="409">
        <f t="shared" si="105"/>
        <v>0</v>
      </c>
      <c r="BL118" s="409" t="str">
        <f t="shared" si="106"/>
        <v>#</v>
      </c>
      <c r="BM118" s="7"/>
      <c r="BN118" s="7"/>
      <c r="BO118" s="7"/>
      <c r="BP118" s="409" t="str">
        <f t="shared" si="107"/>
        <v>P</v>
      </c>
      <c r="BQ118" s="409" t="str">
        <f t="shared" si="108"/>
        <v>#</v>
      </c>
      <c r="BR118" s="409" t="str">
        <f t="shared" si="109"/>
        <v>#</v>
      </c>
      <c r="BS118" s="409" t="str">
        <f t="shared" si="110"/>
        <v>#</v>
      </c>
      <c r="BT118" s="409" t="str">
        <f t="shared" si="111"/>
        <v>#</v>
      </c>
      <c r="BU118" s="409" t="str">
        <f t="shared" si="112"/>
        <v>#</v>
      </c>
      <c r="BV118" s="409" t="str">
        <f t="shared" si="113"/>
        <v>#</v>
      </c>
      <c r="BW118" s="409" t="str">
        <f t="shared" si="114"/>
        <v>#</v>
      </c>
      <c r="BX118" s="409"/>
      <c r="BY118" s="409">
        <f t="shared" si="115"/>
        <v>0</v>
      </c>
      <c r="BZ118" s="409" t="str">
        <f t="shared" si="116"/>
        <v>#</v>
      </c>
      <c r="CA118" s="409" t="str">
        <f t="shared" si="117"/>
        <v>#</v>
      </c>
      <c r="CB118" s="409" t="str">
        <f t="shared" si="118"/>
        <v>#</v>
      </c>
      <c r="CC118" s="409" t="str">
        <f t="shared" si="119"/>
        <v>#</v>
      </c>
      <c r="CD118" s="409" t="str">
        <f t="shared" si="120"/>
        <v>#</v>
      </c>
      <c r="CE118" s="409" t="str">
        <f t="shared" si="121"/>
        <v>#</v>
      </c>
      <c r="CF118" s="409" t="str">
        <f t="shared" si="122"/>
        <v>#</v>
      </c>
      <c r="CG118" s="409">
        <f t="shared" si="123"/>
        <v>0</v>
      </c>
      <c r="CH118" s="409" t="str">
        <f t="shared" si="124"/>
        <v>#</v>
      </c>
      <c r="CI118" s="7"/>
      <c r="CJ118" s="7"/>
      <c r="CK118" s="409" t="str">
        <f t="shared" si="135"/>
        <v> </v>
      </c>
      <c r="CL118" s="409" t="str">
        <f t="shared" si="136"/>
        <v> </v>
      </c>
      <c r="CM118" s="409" t="str">
        <f t="shared" si="137"/>
        <v> </v>
      </c>
      <c r="CN118" s="409" t="str">
        <f t="shared" si="138"/>
        <v> </v>
      </c>
      <c r="CO118" s="409" t="str">
        <f t="shared" si="139"/>
        <v> </v>
      </c>
      <c r="CP118" s="409" t="str">
        <f t="shared" si="140"/>
        <v> </v>
      </c>
      <c r="CQ118" s="409" t="str">
        <f t="shared" si="141"/>
        <v> </v>
      </c>
      <c r="CR118" s="409" t="str">
        <f t="shared" si="142"/>
        <v> </v>
      </c>
      <c r="CS118" s="409"/>
      <c r="CT118" s="409">
        <f t="shared" si="125"/>
        <v>0</v>
      </c>
      <c r="CU118" s="409">
        <f t="shared" si="143"/>
        <v>111</v>
      </c>
      <c r="CV118" s="372" t="str">
        <f t="shared" si="143"/>
        <v>23IT112</v>
      </c>
      <c r="CW118" s="432" t="str">
        <f t="shared" si="143"/>
        <v>PAKSHAN E</v>
      </c>
      <c r="CX118" s="433" t="str">
        <f t="shared" si="76"/>
        <v>        </v>
      </c>
      <c r="CY118" s="409">
        <f t="shared" si="127"/>
        <v>0</v>
      </c>
      <c r="CZ118" s="7"/>
      <c r="DA118" s="409">
        <f t="shared" si="128"/>
        <v>0</v>
      </c>
      <c r="DB118" s="409" t="str">
        <f t="shared" si="129"/>
        <v>#</v>
      </c>
      <c r="DC118" s="7"/>
      <c r="DD118" s="7"/>
      <c r="DE118" s="7"/>
    </row>
    <row r="119" ht="24.75" customHeight="1" spans="1:109">
      <c r="A119" s="413">
        <v>112</v>
      </c>
      <c r="B119" s="566" t="s">
        <v>823</v>
      </c>
      <c r="C119" s="572" t="s">
        <v>824</v>
      </c>
      <c r="D119" s="442" t="s">
        <v>42</v>
      </c>
      <c r="E119" s="438" t="s">
        <v>55</v>
      </c>
      <c r="F119" s="443">
        <v>191</v>
      </c>
      <c r="G119" s="568" t="s">
        <v>58</v>
      </c>
      <c r="H119" s="569" t="s">
        <v>61</v>
      </c>
      <c r="I119" s="569" t="s">
        <v>61</v>
      </c>
      <c r="J119" s="569" t="s">
        <v>61</v>
      </c>
      <c r="K119" s="569" t="s">
        <v>60</v>
      </c>
      <c r="L119" s="569" t="s">
        <v>58</v>
      </c>
      <c r="M119" s="569" t="s">
        <v>60</v>
      </c>
      <c r="N119" s="570" t="s">
        <v>59</v>
      </c>
      <c r="O119" s="421">
        <f t="shared" si="130"/>
        <v>0</v>
      </c>
      <c r="P119" s="422"/>
      <c r="Q119" s="423">
        <f t="shared" si="77"/>
        <v>23</v>
      </c>
      <c r="R119" s="565">
        <f t="shared" si="78"/>
        <v>8.30434782608696</v>
      </c>
      <c r="S119" s="425"/>
      <c r="T119" s="426"/>
      <c r="U119" s="427"/>
      <c r="V119" s="428" t="s">
        <v>62</v>
      </c>
      <c r="W119" s="429">
        <f t="shared" si="144"/>
        <v>10</v>
      </c>
      <c r="X119" s="429">
        <f t="shared" si="144"/>
        <v>8</v>
      </c>
      <c r="Y119" s="429">
        <f t="shared" si="144"/>
        <v>8</v>
      </c>
      <c r="Z119" s="429">
        <f t="shared" si="144"/>
        <v>8</v>
      </c>
      <c r="AA119" s="429">
        <f t="shared" si="144"/>
        <v>9</v>
      </c>
      <c r="AB119" s="429">
        <f t="shared" si="144"/>
        <v>10</v>
      </c>
      <c r="AC119" s="429">
        <f t="shared" si="144"/>
        <v>9</v>
      </c>
      <c r="AD119" s="429">
        <f t="shared" si="79"/>
        <v>7</v>
      </c>
      <c r="AE119" s="429"/>
      <c r="AF119" s="429"/>
      <c r="AG119" s="430">
        <f t="shared" si="132"/>
        <v>191</v>
      </c>
      <c r="AH119" s="430">
        <f t="shared" si="133"/>
        <v>23</v>
      </c>
      <c r="AI119" s="431">
        <f t="shared" si="80"/>
        <v>8.30434782608696</v>
      </c>
      <c r="AJ119" s="408" t="str">
        <f t="shared" si="134"/>
        <v>P</v>
      </c>
      <c r="AK119" s="408">
        <f t="shared" si="81"/>
        <v>1</v>
      </c>
      <c r="AL119" s="408">
        <f t="shared" si="82"/>
        <v>0</v>
      </c>
      <c r="AM119" s="408">
        <f t="shared" si="83"/>
        <v>0</v>
      </c>
      <c r="AN119" s="408">
        <f t="shared" si="84"/>
        <v>0</v>
      </c>
      <c r="AO119" s="408">
        <f t="shared" si="85"/>
        <v>0</v>
      </c>
      <c r="AP119" s="408">
        <f t="shared" si="86"/>
        <v>0</v>
      </c>
      <c r="AQ119" s="408">
        <f t="shared" si="87"/>
        <v>0</v>
      </c>
      <c r="AR119" s="6"/>
      <c r="AS119" s="408" t="str">
        <f t="shared" si="88"/>
        <v>P</v>
      </c>
      <c r="AT119" s="408">
        <f t="shared" si="89"/>
        <v>0</v>
      </c>
      <c r="AU119" s="408">
        <f t="shared" si="90"/>
        <v>0</v>
      </c>
      <c r="AV119" s="408">
        <f t="shared" si="91"/>
        <v>0</v>
      </c>
      <c r="AW119" s="408">
        <f t="shared" si="92"/>
        <v>0</v>
      </c>
      <c r="AX119" s="408">
        <f t="shared" si="93"/>
        <v>0</v>
      </c>
      <c r="AY119" s="408">
        <f t="shared" si="94"/>
        <v>0</v>
      </c>
      <c r="AZ119" s="409" t="str">
        <f t="shared" si="95"/>
        <v>DF</v>
      </c>
      <c r="BA119" s="409" t="str">
        <f t="shared" si="96"/>
        <v>DFT</v>
      </c>
      <c r="BB119" s="409" t="str">
        <f t="shared" si="97"/>
        <v>#</v>
      </c>
      <c r="BC119" s="409" t="str">
        <f t="shared" si="98"/>
        <v>#</v>
      </c>
      <c r="BD119" s="409" t="str">
        <f t="shared" si="99"/>
        <v>#</v>
      </c>
      <c r="BE119" s="409" t="str">
        <f t="shared" si="100"/>
        <v>P</v>
      </c>
      <c r="BF119" s="409"/>
      <c r="BG119" s="409" t="str">
        <f t="shared" si="101"/>
        <v>#</v>
      </c>
      <c r="BH119" s="409" t="str">
        <f t="shared" si="102"/>
        <v>#</v>
      </c>
      <c r="BI119" s="409" t="str">
        <f t="shared" si="103"/>
        <v>#</v>
      </c>
      <c r="BJ119" s="409">
        <f t="shared" si="104"/>
        <v>0</v>
      </c>
      <c r="BK119" s="409" t="str">
        <f t="shared" si="105"/>
        <v>#</v>
      </c>
      <c r="BL119" s="409">
        <f t="shared" si="106"/>
        <v>0</v>
      </c>
      <c r="BM119" s="7"/>
      <c r="BN119" s="7"/>
      <c r="BO119" s="7"/>
      <c r="BP119" s="409" t="str">
        <f t="shared" si="107"/>
        <v>#</v>
      </c>
      <c r="BQ119" s="409" t="str">
        <f t="shared" si="108"/>
        <v>#</v>
      </c>
      <c r="BR119" s="409" t="str">
        <f t="shared" si="109"/>
        <v>#</v>
      </c>
      <c r="BS119" s="409" t="str">
        <f t="shared" si="110"/>
        <v>P</v>
      </c>
      <c r="BT119" s="409" t="str">
        <f t="shared" si="111"/>
        <v>#</v>
      </c>
      <c r="BU119" s="409" t="str">
        <f t="shared" si="112"/>
        <v>#</v>
      </c>
      <c r="BV119" s="409" t="str">
        <f t="shared" si="113"/>
        <v>#</v>
      </c>
      <c r="BW119" s="409" t="str">
        <f t="shared" si="114"/>
        <v>#</v>
      </c>
      <c r="BX119" s="409"/>
      <c r="BY119" s="409" t="str">
        <f t="shared" si="115"/>
        <v>#</v>
      </c>
      <c r="BZ119" s="409" t="str">
        <f t="shared" si="116"/>
        <v>#</v>
      </c>
      <c r="CA119" s="409" t="str">
        <f t="shared" si="117"/>
        <v>#</v>
      </c>
      <c r="CB119" s="409">
        <f t="shared" si="118"/>
        <v>0</v>
      </c>
      <c r="CC119" s="409" t="str">
        <f t="shared" si="119"/>
        <v>#</v>
      </c>
      <c r="CD119" s="409" t="str">
        <f t="shared" si="120"/>
        <v>#</v>
      </c>
      <c r="CE119" s="409" t="str">
        <f t="shared" si="121"/>
        <v>#</v>
      </c>
      <c r="CF119" s="409" t="str">
        <f t="shared" si="122"/>
        <v>#</v>
      </c>
      <c r="CG119" s="409" t="str">
        <f t="shared" si="123"/>
        <v>#</v>
      </c>
      <c r="CH119" s="409">
        <f t="shared" si="124"/>
        <v>0</v>
      </c>
      <c r="CI119" s="7"/>
      <c r="CJ119" s="7"/>
      <c r="CK119" s="409" t="str">
        <f t="shared" si="135"/>
        <v> </v>
      </c>
      <c r="CL119" s="409" t="str">
        <f t="shared" si="136"/>
        <v> </v>
      </c>
      <c r="CM119" s="409" t="str">
        <f t="shared" si="137"/>
        <v> </v>
      </c>
      <c r="CN119" s="409" t="str">
        <f t="shared" si="138"/>
        <v> </v>
      </c>
      <c r="CO119" s="409" t="str">
        <f t="shared" si="139"/>
        <v> </v>
      </c>
      <c r="CP119" s="409" t="str">
        <f t="shared" si="140"/>
        <v> </v>
      </c>
      <c r="CQ119" s="409" t="str">
        <f t="shared" si="141"/>
        <v> </v>
      </c>
      <c r="CR119" s="409" t="str">
        <f t="shared" si="142"/>
        <v> </v>
      </c>
      <c r="CS119" s="409"/>
      <c r="CT119" s="409">
        <f t="shared" si="125"/>
        <v>0</v>
      </c>
      <c r="CU119" s="409">
        <f t="shared" si="143"/>
        <v>112</v>
      </c>
      <c r="CV119" s="372" t="str">
        <f t="shared" si="143"/>
        <v>23IT113</v>
      </c>
      <c r="CW119" s="432" t="str">
        <f t="shared" si="143"/>
        <v>PARKAVI V</v>
      </c>
      <c r="CX119" s="433" t="str">
        <f t="shared" si="76"/>
        <v>        </v>
      </c>
      <c r="CY119" s="409">
        <f t="shared" si="127"/>
        <v>0</v>
      </c>
      <c r="CZ119" s="7"/>
      <c r="DA119" s="409" t="str">
        <f t="shared" si="128"/>
        <v>#</v>
      </c>
      <c r="DB119" s="409">
        <f t="shared" si="129"/>
        <v>0</v>
      </c>
      <c r="DC119" s="7"/>
      <c r="DD119" s="7"/>
      <c r="DE119" s="7"/>
    </row>
    <row r="120" ht="24.75" customHeight="1" spans="1:109">
      <c r="A120" s="413">
        <v>113</v>
      </c>
      <c r="B120" s="566" t="s">
        <v>825</v>
      </c>
      <c r="C120" s="572" t="s">
        <v>826</v>
      </c>
      <c r="D120" s="442" t="s">
        <v>41</v>
      </c>
      <c r="E120" s="438" t="s">
        <v>55</v>
      </c>
      <c r="F120" s="443">
        <v>139</v>
      </c>
      <c r="G120" s="568" t="s">
        <v>58</v>
      </c>
      <c r="H120" s="569" t="s">
        <v>59</v>
      </c>
      <c r="I120" s="569" t="s">
        <v>59</v>
      </c>
      <c r="J120" s="569" t="s">
        <v>59</v>
      </c>
      <c r="K120" s="569" t="s">
        <v>61</v>
      </c>
      <c r="L120" s="569" t="s">
        <v>58</v>
      </c>
      <c r="M120" s="569" t="s">
        <v>61</v>
      </c>
      <c r="N120" s="570" t="s">
        <v>69</v>
      </c>
      <c r="O120" s="421">
        <f t="shared" si="130"/>
        <v>0</v>
      </c>
      <c r="P120" s="422"/>
      <c r="Q120" s="423">
        <f t="shared" si="77"/>
        <v>23</v>
      </c>
      <c r="R120" s="565">
        <f t="shared" si="78"/>
        <v>7.39130434782609</v>
      </c>
      <c r="S120" s="425"/>
      <c r="T120" s="426"/>
      <c r="U120" s="427"/>
      <c r="V120" s="428" t="s">
        <v>62</v>
      </c>
      <c r="W120" s="429">
        <f t="shared" si="144"/>
        <v>10</v>
      </c>
      <c r="X120" s="429">
        <f t="shared" si="144"/>
        <v>7</v>
      </c>
      <c r="Y120" s="429">
        <f t="shared" si="144"/>
        <v>7</v>
      </c>
      <c r="Z120" s="429">
        <f t="shared" si="144"/>
        <v>7</v>
      </c>
      <c r="AA120" s="429">
        <f t="shared" si="144"/>
        <v>8</v>
      </c>
      <c r="AB120" s="429">
        <f t="shared" si="144"/>
        <v>10</v>
      </c>
      <c r="AC120" s="429">
        <f t="shared" si="144"/>
        <v>8</v>
      </c>
      <c r="AD120" s="429">
        <f t="shared" si="79"/>
        <v>6</v>
      </c>
      <c r="AE120" s="429"/>
      <c r="AF120" s="429"/>
      <c r="AG120" s="430">
        <f t="shared" si="132"/>
        <v>170</v>
      </c>
      <c r="AH120" s="430">
        <f t="shared" si="133"/>
        <v>23</v>
      </c>
      <c r="AI120" s="431">
        <f t="shared" si="80"/>
        <v>7.39130434782609</v>
      </c>
      <c r="AJ120" s="408" t="str">
        <f t="shared" si="134"/>
        <v>P</v>
      </c>
      <c r="AK120" s="408">
        <f t="shared" si="81"/>
        <v>0</v>
      </c>
      <c r="AL120" s="408">
        <f t="shared" si="82"/>
        <v>0</v>
      </c>
      <c r="AM120" s="408">
        <f t="shared" si="83"/>
        <v>0</v>
      </c>
      <c r="AN120" s="408">
        <f t="shared" si="84"/>
        <v>1</v>
      </c>
      <c r="AO120" s="408">
        <f t="shared" si="85"/>
        <v>0</v>
      </c>
      <c r="AP120" s="408">
        <f t="shared" si="86"/>
        <v>0</v>
      </c>
      <c r="AQ120" s="408">
        <f t="shared" si="87"/>
        <v>0</v>
      </c>
      <c r="AR120" s="6"/>
      <c r="AS120" s="408">
        <f t="shared" si="88"/>
        <v>0</v>
      </c>
      <c r="AT120" s="408">
        <f t="shared" si="89"/>
        <v>0</v>
      </c>
      <c r="AU120" s="408">
        <f t="shared" si="90"/>
        <v>0</v>
      </c>
      <c r="AV120" s="408" t="str">
        <f t="shared" si="91"/>
        <v>P</v>
      </c>
      <c r="AW120" s="408">
        <f t="shared" si="92"/>
        <v>0</v>
      </c>
      <c r="AX120" s="408">
        <f t="shared" si="93"/>
        <v>0</v>
      </c>
      <c r="AY120" s="408">
        <f t="shared" si="94"/>
        <v>0</v>
      </c>
      <c r="AZ120" s="409" t="str">
        <f t="shared" si="95"/>
        <v>DM</v>
      </c>
      <c r="BA120" s="409" t="str">
        <f t="shared" si="96"/>
        <v>DMT</v>
      </c>
      <c r="BB120" s="409" t="str">
        <f t="shared" si="97"/>
        <v>#</v>
      </c>
      <c r="BC120" s="409" t="str">
        <f t="shared" si="98"/>
        <v>#</v>
      </c>
      <c r="BD120" s="409" t="str">
        <f t="shared" si="99"/>
        <v>P</v>
      </c>
      <c r="BE120" s="409" t="str">
        <f t="shared" si="100"/>
        <v>#</v>
      </c>
      <c r="BF120" s="409"/>
      <c r="BG120" s="409" t="str">
        <f t="shared" si="101"/>
        <v>#</v>
      </c>
      <c r="BH120" s="409" t="str">
        <f t="shared" si="102"/>
        <v>#</v>
      </c>
      <c r="BI120" s="409">
        <f t="shared" si="103"/>
        <v>0</v>
      </c>
      <c r="BJ120" s="409" t="str">
        <f t="shared" si="104"/>
        <v>#</v>
      </c>
      <c r="BK120" s="409">
        <f t="shared" si="105"/>
        <v>0</v>
      </c>
      <c r="BL120" s="409" t="str">
        <f t="shared" si="106"/>
        <v>#</v>
      </c>
      <c r="BM120" s="7"/>
      <c r="BN120" s="7"/>
      <c r="BO120" s="7"/>
      <c r="BP120" s="409" t="str">
        <f t="shared" si="107"/>
        <v>#</v>
      </c>
      <c r="BQ120" s="409" t="str">
        <f t="shared" si="108"/>
        <v>#</v>
      </c>
      <c r="BR120" s="409" t="str">
        <f t="shared" si="109"/>
        <v>P</v>
      </c>
      <c r="BS120" s="409" t="str">
        <f t="shared" si="110"/>
        <v>#</v>
      </c>
      <c r="BT120" s="409" t="str">
        <f t="shared" si="111"/>
        <v>#</v>
      </c>
      <c r="BU120" s="409" t="str">
        <f t="shared" si="112"/>
        <v>#</v>
      </c>
      <c r="BV120" s="409" t="str">
        <f t="shared" si="113"/>
        <v>#</v>
      </c>
      <c r="BW120" s="409" t="str">
        <f t="shared" si="114"/>
        <v>#</v>
      </c>
      <c r="BX120" s="409"/>
      <c r="BY120" s="409" t="str">
        <f t="shared" si="115"/>
        <v>#</v>
      </c>
      <c r="BZ120" s="409" t="str">
        <f t="shared" si="116"/>
        <v>#</v>
      </c>
      <c r="CA120" s="409">
        <f t="shared" si="117"/>
        <v>0</v>
      </c>
      <c r="CB120" s="409" t="str">
        <f t="shared" si="118"/>
        <v>#</v>
      </c>
      <c r="CC120" s="409" t="str">
        <f t="shared" si="119"/>
        <v>#</v>
      </c>
      <c r="CD120" s="409" t="str">
        <f t="shared" si="120"/>
        <v>#</v>
      </c>
      <c r="CE120" s="409" t="str">
        <f t="shared" si="121"/>
        <v>#</v>
      </c>
      <c r="CF120" s="409" t="str">
        <f t="shared" si="122"/>
        <v>#</v>
      </c>
      <c r="CG120" s="409">
        <f t="shared" si="123"/>
        <v>0</v>
      </c>
      <c r="CH120" s="409" t="str">
        <f t="shared" si="124"/>
        <v>#</v>
      </c>
      <c r="CI120" s="7"/>
      <c r="CJ120" s="7"/>
      <c r="CK120" s="409" t="str">
        <f t="shared" si="135"/>
        <v> </v>
      </c>
      <c r="CL120" s="409" t="str">
        <f t="shared" si="136"/>
        <v> </v>
      </c>
      <c r="CM120" s="409" t="str">
        <f t="shared" si="137"/>
        <v> </v>
      </c>
      <c r="CN120" s="409" t="str">
        <f t="shared" si="138"/>
        <v> </v>
      </c>
      <c r="CO120" s="409" t="str">
        <f t="shared" si="139"/>
        <v> </v>
      </c>
      <c r="CP120" s="409" t="str">
        <f t="shared" si="140"/>
        <v> </v>
      </c>
      <c r="CQ120" s="409" t="str">
        <f t="shared" si="141"/>
        <v> </v>
      </c>
      <c r="CR120" s="409" t="str">
        <f t="shared" si="142"/>
        <v> </v>
      </c>
      <c r="CS120" s="409"/>
      <c r="CT120" s="409">
        <f t="shared" si="125"/>
        <v>0</v>
      </c>
      <c r="CU120" s="409">
        <f t="shared" si="143"/>
        <v>113</v>
      </c>
      <c r="CV120" s="372" t="str">
        <f t="shared" si="143"/>
        <v>23IT114</v>
      </c>
      <c r="CW120" s="432" t="str">
        <f t="shared" si="143"/>
        <v>PATRICK D'CRUZ</v>
      </c>
      <c r="CX120" s="433" t="str">
        <f t="shared" si="76"/>
        <v>        </v>
      </c>
      <c r="CY120" s="409">
        <f t="shared" si="127"/>
        <v>0</v>
      </c>
      <c r="CZ120" s="7"/>
      <c r="DA120" s="409" t="str">
        <f t="shared" si="128"/>
        <v>#</v>
      </c>
      <c r="DB120" s="409">
        <f t="shared" si="129"/>
        <v>0</v>
      </c>
      <c r="DC120" s="7"/>
      <c r="DD120" s="7"/>
      <c r="DE120" s="7"/>
    </row>
    <row r="121" ht="24.75" customHeight="1" spans="1:109">
      <c r="A121" s="413">
        <v>114</v>
      </c>
      <c r="B121" s="566" t="s">
        <v>827</v>
      </c>
      <c r="C121" s="572" t="s">
        <v>828</v>
      </c>
      <c r="D121" s="442" t="s">
        <v>42</v>
      </c>
      <c r="E121" s="440" t="s">
        <v>54</v>
      </c>
      <c r="F121" s="443">
        <v>86.5</v>
      </c>
      <c r="G121" s="568" t="s">
        <v>58</v>
      </c>
      <c r="H121" s="571" t="s">
        <v>515</v>
      </c>
      <c r="I121" s="569" t="s">
        <v>59</v>
      </c>
      <c r="J121" s="569" t="s">
        <v>59</v>
      </c>
      <c r="K121" s="569" t="s">
        <v>61</v>
      </c>
      <c r="L121" s="569" t="s">
        <v>58</v>
      </c>
      <c r="M121" s="569" t="s">
        <v>59</v>
      </c>
      <c r="N121" s="570" t="s">
        <v>59</v>
      </c>
      <c r="O121" s="421">
        <f t="shared" si="130"/>
        <v>1</v>
      </c>
      <c r="P121" s="422"/>
      <c r="Q121" s="423">
        <f t="shared" si="77"/>
        <v>19</v>
      </c>
      <c r="R121" s="565" t="str">
        <f t="shared" si="78"/>
        <v> </v>
      </c>
      <c r="S121" s="425"/>
      <c r="T121" s="426"/>
      <c r="U121" s="427"/>
      <c r="V121" s="428" t="s">
        <v>62</v>
      </c>
      <c r="W121" s="429">
        <f t="shared" si="144"/>
        <v>10</v>
      </c>
      <c r="X121" s="429">
        <f t="shared" si="144"/>
        <v>0</v>
      </c>
      <c r="Y121" s="429">
        <f t="shared" si="144"/>
        <v>7</v>
      </c>
      <c r="Z121" s="429">
        <f t="shared" si="144"/>
        <v>7</v>
      </c>
      <c r="AA121" s="429">
        <f t="shared" si="144"/>
        <v>8</v>
      </c>
      <c r="AB121" s="429">
        <f t="shared" si="144"/>
        <v>10</v>
      </c>
      <c r="AC121" s="429">
        <f t="shared" si="144"/>
        <v>7</v>
      </c>
      <c r="AD121" s="429">
        <f t="shared" si="79"/>
        <v>7</v>
      </c>
      <c r="AE121" s="429"/>
      <c r="AF121" s="429"/>
      <c r="AG121" s="430">
        <f t="shared" si="132"/>
        <v>142</v>
      </c>
      <c r="AH121" s="430">
        <f t="shared" si="133"/>
        <v>19</v>
      </c>
      <c r="AI121" s="431">
        <f t="shared" si="80"/>
        <v>7.47368421052632</v>
      </c>
      <c r="AJ121" s="408" t="str">
        <f t="shared" si="134"/>
        <v>F</v>
      </c>
      <c r="AK121" s="408">
        <f t="shared" si="81"/>
        <v>0</v>
      </c>
      <c r="AL121" s="408">
        <f t="shared" si="82"/>
        <v>0</v>
      </c>
      <c r="AM121" s="408">
        <f t="shared" si="83"/>
        <v>0</v>
      </c>
      <c r="AN121" s="408">
        <f t="shared" si="84"/>
        <v>0</v>
      </c>
      <c r="AO121" s="408">
        <f t="shared" si="85"/>
        <v>0</v>
      </c>
      <c r="AP121" s="408">
        <f t="shared" si="86"/>
        <v>0</v>
      </c>
      <c r="AQ121" s="408">
        <f t="shared" si="87"/>
        <v>1</v>
      </c>
      <c r="AR121" s="6"/>
      <c r="AS121" s="408">
        <f t="shared" si="88"/>
        <v>0</v>
      </c>
      <c r="AT121" s="408">
        <f t="shared" si="89"/>
        <v>0</v>
      </c>
      <c r="AU121" s="408">
        <f t="shared" si="90"/>
        <v>0</v>
      </c>
      <c r="AV121" s="408">
        <f t="shared" si="91"/>
        <v>0</v>
      </c>
      <c r="AW121" s="408">
        <f t="shared" si="92"/>
        <v>0</v>
      </c>
      <c r="AX121" s="408">
        <f t="shared" si="93"/>
        <v>0</v>
      </c>
      <c r="AY121" s="408" t="str">
        <f t="shared" si="94"/>
        <v>F</v>
      </c>
      <c r="AZ121" s="409" t="str">
        <f t="shared" si="95"/>
        <v>HF</v>
      </c>
      <c r="BA121" s="409" t="str">
        <f t="shared" si="96"/>
        <v>HFT</v>
      </c>
      <c r="BB121" s="409" t="str">
        <f t="shared" si="97"/>
        <v>#</v>
      </c>
      <c r="BC121" s="409" t="str">
        <f t="shared" si="98"/>
        <v>F</v>
      </c>
      <c r="BD121" s="409" t="str">
        <f t="shared" si="99"/>
        <v>#</v>
      </c>
      <c r="BE121" s="409" t="str">
        <f t="shared" si="100"/>
        <v>#</v>
      </c>
      <c r="BF121" s="409"/>
      <c r="BG121" s="409" t="str">
        <f t="shared" si="101"/>
        <v>#</v>
      </c>
      <c r="BH121" s="409">
        <f t="shared" si="102"/>
        <v>1</v>
      </c>
      <c r="BI121" s="409" t="str">
        <f t="shared" si="103"/>
        <v>#</v>
      </c>
      <c r="BJ121" s="409" t="str">
        <f t="shared" si="104"/>
        <v>#</v>
      </c>
      <c r="BK121" s="409" t="str">
        <f t="shared" si="105"/>
        <v>#</v>
      </c>
      <c r="BL121" s="409">
        <f t="shared" si="106"/>
        <v>1</v>
      </c>
      <c r="BM121" s="7"/>
      <c r="BN121" s="7"/>
      <c r="BO121" s="7"/>
      <c r="BP121" s="409" t="str">
        <f t="shared" si="107"/>
        <v>#</v>
      </c>
      <c r="BQ121" s="409" t="str">
        <f t="shared" si="108"/>
        <v>F</v>
      </c>
      <c r="BR121" s="409" t="str">
        <f t="shared" si="109"/>
        <v>#</v>
      </c>
      <c r="BS121" s="409" t="str">
        <f t="shared" si="110"/>
        <v>#</v>
      </c>
      <c r="BT121" s="409" t="str">
        <f t="shared" si="111"/>
        <v>#</v>
      </c>
      <c r="BU121" s="409" t="str">
        <f t="shared" si="112"/>
        <v>#</v>
      </c>
      <c r="BV121" s="409" t="str">
        <f t="shared" si="113"/>
        <v>#</v>
      </c>
      <c r="BW121" s="409" t="str">
        <f t="shared" si="114"/>
        <v>#</v>
      </c>
      <c r="BX121" s="409"/>
      <c r="BY121" s="409" t="str">
        <f t="shared" si="115"/>
        <v>#</v>
      </c>
      <c r="BZ121" s="409">
        <f t="shared" si="116"/>
        <v>1</v>
      </c>
      <c r="CA121" s="409" t="str">
        <f t="shared" si="117"/>
        <v>#</v>
      </c>
      <c r="CB121" s="409" t="str">
        <f t="shared" si="118"/>
        <v>#</v>
      </c>
      <c r="CC121" s="409" t="str">
        <f t="shared" si="119"/>
        <v>#</v>
      </c>
      <c r="CD121" s="409" t="str">
        <f t="shared" si="120"/>
        <v>#</v>
      </c>
      <c r="CE121" s="409" t="str">
        <f t="shared" si="121"/>
        <v>#</v>
      </c>
      <c r="CF121" s="409" t="str">
        <f t="shared" si="122"/>
        <v>#</v>
      </c>
      <c r="CG121" s="409" t="str">
        <f t="shared" si="123"/>
        <v>#</v>
      </c>
      <c r="CH121" s="409">
        <f t="shared" si="124"/>
        <v>1</v>
      </c>
      <c r="CI121" s="7"/>
      <c r="CJ121" s="7"/>
      <c r="CK121" s="409" t="str">
        <f t="shared" si="135"/>
        <v> </v>
      </c>
      <c r="CL121" s="409" t="str">
        <f t="shared" si="136"/>
        <v>POC,</v>
      </c>
      <c r="CM121" s="409" t="str">
        <f t="shared" si="137"/>
        <v> </v>
      </c>
      <c r="CN121" s="409" t="str">
        <f t="shared" si="138"/>
        <v> </v>
      </c>
      <c r="CO121" s="409" t="str">
        <f t="shared" si="139"/>
        <v> </v>
      </c>
      <c r="CP121" s="409" t="str">
        <f t="shared" si="140"/>
        <v> </v>
      </c>
      <c r="CQ121" s="409" t="str">
        <f t="shared" si="141"/>
        <v> </v>
      </c>
      <c r="CR121" s="409" t="str">
        <f t="shared" si="142"/>
        <v> </v>
      </c>
      <c r="CS121" s="409"/>
      <c r="CT121" s="409">
        <f t="shared" si="125"/>
        <v>1</v>
      </c>
      <c r="CU121" s="409">
        <f t="shared" si="143"/>
        <v>114</v>
      </c>
      <c r="CV121" s="372" t="str">
        <f t="shared" si="143"/>
        <v>23IT115</v>
      </c>
      <c r="CW121" s="432" t="str">
        <f t="shared" si="143"/>
        <v>PRABHAVATHI.L</v>
      </c>
      <c r="CX121" s="433" t="str">
        <f t="shared" si="76"/>
        <v> POC,      </v>
      </c>
      <c r="CY121" s="409">
        <f t="shared" si="127"/>
        <v>1</v>
      </c>
      <c r="CZ121" s="7"/>
      <c r="DA121" s="409">
        <f t="shared" si="128"/>
        <v>1</v>
      </c>
      <c r="DB121" s="409" t="str">
        <f t="shared" si="129"/>
        <v>#</v>
      </c>
      <c r="DC121" s="7"/>
      <c r="DD121" s="7"/>
      <c r="DE121" s="7"/>
    </row>
    <row r="122" ht="24.75" customHeight="1" spans="1:109">
      <c r="A122" s="413">
        <v>115</v>
      </c>
      <c r="B122" s="566" t="s">
        <v>829</v>
      </c>
      <c r="C122" s="572" t="s">
        <v>830</v>
      </c>
      <c r="D122" s="442" t="s">
        <v>42</v>
      </c>
      <c r="E122" s="440" t="s">
        <v>54</v>
      </c>
      <c r="F122" s="443">
        <v>174</v>
      </c>
      <c r="G122" s="568" t="s">
        <v>58</v>
      </c>
      <c r="H122" s="569" t="s">
        <v>61</v>
      </c>
      <c r="I122" s="569" t="s">
        <v>59</v>
      </c>
      <c r="J122" s="569" t="s">
        <v>59</v>
      </c>
      <c r="K122" s="569" t="s">
        <v>61</v>
      </c>
      <c r="L122" s="569" t="s">
        <v>58</v>
      </c>
      <c r="M122" s="569" t="s">
        <v>61</v>
      </c>
      <c r="N122" s="570" t="s">
        <v>61</v>
      </c>
      <c r="O122" s="421">
        <f t="shared" si="130"/>
        <v>0</v>
      </c>
      <c r="P122" s="422"/>
      <c r="Q122" s="423">
        <f t="shared" si="77"/>
        <v>23</v>
      </c>
      <c r="R122" s="565">
        <f t="shared" si="78"/>
        <v>7.82608695652174</v>
      </c>
      <c r="S122" s="425"/>
      <c r="T122" s="426"/>
      <c r="U122" s="427"/>
      <c r="V122" s="428" t="s">
        <v>62</v>
      </c>
      <c r="W122" s="429">
        <f t="shared" si="144"/>
        <v>10</v>
      </c>
      <c r="X122" s="429">
        <f t="shared" si="144"/>
        <v>8</v>
      </c>
      <c r="Y122" s="429">
        <f t="shared" si="144"/>
        <v>7</v>
      </c>
      <c r="Z122" s="429">
        <f t="shared" si="144"/>
        <v>7</v>
      </c>
      <c r="AA122" s="429">
        <f t="shared" si="144"/>
        <v>8</v>
      </c>
      <c r="AB122" s="429">
        <f t="shared" si="144"/>
        <v>10</v>
      </c>
      <c r="AC122" s="429">
        <f t="shared" si="144"/>
        <v>8</v>
      </c>
      <c r="AD122" s="429">
        <f t="shared" si="79"/>
        <v>8</v>
      </c>
      <c r="AE122" s="429"/>
      <c r="AF122" s="429"/>
      <c r="AG122" s="430">
        <f t="shared" si="132"/>
        <v>180</v>
      </c>
      <c r="AH122" s="430">
        <f t="shared" si="133"/>
        <v>23</v>
      </c>
      <c r="AI122" s="431">
        <f t="shared" si="80"/>
        <v>7.82608695652174</v>
      </c>
      <c r="AJ122" s="408" t="str">
        <f t="shared" si="134"/>
        <v>P</v>
      </c>
      <c r="AK122" s="408">
        <f t="shared" si="81"/>
        <v>0</v>
      </c>
      <c r="AL122" s="408">
        <f t="shared" si="82"/>
        <v>1</v>
      </c>
      <c r="AM122" s="408">
        <f t="shared" si="83"/>
        <v>0</v>
      </c>
      <c r="AN122" s="408">
        <f t="shared" si="84"/>
        <v>0</v>
      </c>
      <c r="AO122" s="408">
        <f t="shared" si="85"/>
        <v>0</v>
      </c>
      <c r="AP122" s="408">
        <f t="shared" si="86"/>
        <v>0</v>
      </c>
      <c r="AQ122" s="408">
        <f t="shared" si="87"/>
        <v>0</v>
      </c>
      <c r="AR122" s="6"/>
      <c r="AS122" s="408">
        <f t="shared" si="88"/>
        <v>0</v>
      </c>
      <c r="AT122" s="408" t="str">
        <f t="shared" si="89"/>
        <v>P</v>
      </c>
      <c r="AU122" s="408">
        <f t="shared" si="90"/>
        <v>0</v>
      </c>
      <c r="AV122" s="408">
        <f t="shared" si="91"/>
        <v>0</v>
      </c>
      <c r="AW122" s="408">
        <f t="shared" si="92"/>
        <v>0</v>
      </c>
      <c r="AX122" s="408">
        <f t="shared" si="93"/>
        <v>0</v>
      </c>
      <c r="AY122" s="408">
        <f t="shared" si="94"/>
        <v>0</v>
      </c>
      <c r="AZ122" s="409" t="str">
        <f t="shared" si="95"/>
        <v>HF</v>
      </c>
      <c r="BA122" s="409" t="str">
        <f t="shared" si="96"/>
        <v>HFT</v>
      </c>
      <c r="BB122" s="409" t="str">
        <f t="shared" si="97"/>
        <v>#</v>
      </c>
      <c r="BC122" s="409" t="str">
        <f t="shared" si="98"/>
        <v>P</v>
      </c>
      <c r="BD122" s="409" t="str">
        <f t="shared" si="99"/>
        <v>#</v>
      </c>
      <c r="BE122" s="409" t="str">
        <f t="shared" si="100"/>
        <v>#</v>
      </c>
      <c r="BF122" s="409"/>
      <c r="BG122" s="409" t="str">
        <f t="shared" si="101"/>
        <v>#</v>
      </c>
      <c r="BH122" s="409">
        <f t="shared" si="102"/>
        <v>0</v>
      </c>
      <c r="BI122" s="409" t="str">
        <f t="shared" si="103"/>
        <v>#</v>
      </c>
      <c r="BJ122" s="409" t="str">
        <f t="shared" si="104"/>
        <v>#</v>
      </c>
      <c r="BK122" s="409" t="str">
        <f t="shared" si="105"/>
        <v>#</v>
      </c>
      <c r="BL122" s="409">
        <f t="shared" si="106"/>
        <v>0</v>
      </c>
      <c r="BM122" s="7"/>
      <c r="BN122" s="7"/>
      <c r="BO122" s="7"/>
      <c r="BP122" s="409" t="str">
        <f t="shared" si="107"/>
        <v>#</v>
      </c>
      <c r="BQ122" s="409" t="str">
        <f t="shared" si="108"/>
        <v>P</v>
      </c>
      <c r="BR122" s="409" t="str">
        <f t="shared" si="109"/>
        <v>#</v>
      </c>
      <c r="BS122" s="409" t="str">
        <f t="shared" si="110"/>
        <v>#</v>
      </c>
      <c r="BT122" s="409" t="str">
        <f t="shared" si="111"/>
        <v>#</v>
      </c>
      <c r="BU122" s="409" t="str">
        <f t="shared" si="112"/>
        <v>#</v>
      </c>
      <c r="BV122" s="409" t="str">
        <f t="shared" si="113"/>
        <v>#</v>
      </c>
      <c r="BW122" s="409" t="str">
        <f t="shared" si="114"/>
        <v>#</v>
      </c>
      <c r="BX122" s="409"/>
      <c r="BY122" s="409" t="str">
        <f t="shared" si="115"/>
        <v>#</v>
      </c>
      <c r="BZ122" s="409">
        <f t="shared" si="116"/>
        <v>0</v>
      </c>
      <c r="CA122" s="409" t="str">
        <f t="shared" si="117"/>
        <v>#</v>
      </c>
      <c r="CB122" s="409" t="str">
        <f t="shared" si="118"/>
        <v>#</v>
      </c>
      <c r="CC122" s="409" t="str">
        <f t="shared" si="119"/>
        <v>#</v>
      </c>
      <c r="CD122" s="409" t="str">
        <f t="shared" si="120"/>
        <v>#</v>
      </c>
      <c r="CE122" s="409" t="str">
        <f t="shared" si="121"/>
        <v>#</v>
      </c>
      <c r="CF122" s="409" t="str">
        <f t="shared" si="122"/>
        <v>#</v>
      </c>
      <c r="CG122" s="409" t="str">
        <f t="shared" si="123"/>
        <v>#</v>
      </c>
      <c r="CH122" s="409">
        <f t="shared" si="124"/>
        <v>0</v>
      </c>
      <c r="CI122" s="7"/>
      <c r="CJ122" s="7"/>
      <c r="CK122" s="409" t="str">
        <f t="shared" si="135"/>
        <v> </v>
      </c>
      <c r="CL122" s="409" t="str">
        <f t="shared" si="136"/>
        <v> </v>
      </c>
      <c r="CM122" s="409" t="str">
        <f t="shared" si="137"/>
        <v> </v>
      </c>
      <c r="CN122" s="409" t="str">
        <f t="shared" si="138"/>
        <v> </v>
      </c>
      <c r="CO122" s="409" t="str">
        <f t="shared" si="139"/>
        <v> </v>
      </c>
      <c r="CP122" s="409" t="str">
        <f t="shared" si="140"/>
        <v> </v>
      </c>
      <c r="CQ122" s="409" t="str">
        <f t="shared" si="141"/>
        <v> </v>
      </c>
      <c r="CR122" s="409" t="str">
        <f t="shared" si="142"/>
        <v> </v>
      </c>
      <c r="CS122" s="409"/>
      <c r="CT122" s="409">
        <f t="shared" si="125"/>
        <v>0</v>
      </c>
      <c r="CU122" s="409">
        <f t="shared" si="143"/>
        <v>115</v>
      </c>
      <c r="CV122" s="372" t="str">
        <f t="shared" si="143"/>
        <v>23IT116</v>
      </c>
      <c r="CW122" s="432" t="str">
        <f t="shared" si="143"/>
        <v>PRAHARSHEETHI M</v>
      </c>
      <c r="CX122" s="433" t="str">
        <f t="shared" si="76"/>
        <v>        </v>
      </c>
      <c r="CY122" s="409">
        <f t="shared" si="127"/>
        <v>0</v>
      </c>
      <c r="CZ122" s="7"/>
      <c r="DA122" s="409">
        <f t="shared" si="128"/>
        <v>0</v>
      </c>
      <c r="DB122" s="409" t="str">
        <f t="shared" si="129"/>
        <v>#</v>
      </c>
      <c r="DC122" s="7"/>
      <c r="DD122" s="7"/>
      <c r="DE122" s="7"/>
    </row>
    <row r="123" ht="24.75" customHeight="1" spans="1:109">
      <c r="A123" s="413">
        <v>116</v>
      </c>
      <c r="B123" s="566" t="s">
        <v>831</v>
      </c>
      <c r="C123" s="572" t="s">
        <v>832</v>
      </c>
      <c r="D123" s="442" t="s">
        <v>41</v>
      </c>
      <c r="E123" s="438" t="s">
        <v>55</v>
      </c>
      <c r="F123" s="443">
        <v>135</v>
      </c>
      <c r="G123" s="568" t="s">
        <v>58</v>
      </c>
      <c r="H123" s="569" t="s">
        <v>61</v>
      </c>
      <c r="I123" s="569" t="s">
        <v>59</v>
      </c>
      <c r="J123" s="569" t="s">
        <v>61</v>
      </c>
      <c r="K123" s="569" t="s">
        <v>61</v>
      </c>
      <c r="L123" s="569" t="s">
        <v>58</v>
      </c>
      <c r="M123" s="569" t="s">
        <v>61</v>
      </c>
      <c r="N123" s="570" t="s">
        <v>61</v>
      </c>
      <c r="O123" s="421">
        <f t="shared" si="130"/>
        <v>0</v>
      </c>
      <c r="P123" s="422"/>
      <c r="Q123" s="423">
        <f t="shared" si="77"/>
        <v>23</v>
      </c>
      <c r="R123" s="565">
        <f t="shared" si="78"/>
        <v>8</v>
      </c>
      <c r="S123" s="425"/>
      <c r="T123" s="426"/>
      <c r="U123" s="427"/>
      <c r="V123" s="428" t="s">
        <v>62</v>
      </c>
      <c r="W123" s="429">
        <f t="shared" si="144"/>
        <v>10</v>
      </c>
      <c r="X123" s="429">
        <f t="shared" si="144"/>
        <v>8</v>
      </c>
      <c r="Y123" s="429">
        <f t="shared" si="144"/>
        <v>7</v>
      </c>
      <c r="Z123" s="429">
        <f t="shared" si="144"/>
        <v>8</v>
      </c>
      <c r="AA123" s="429">
        <f t="shared" si="144"/>
        <v>8</v>
      </c>
      <c r="AB123" s="429">
        <f t="shared" si="144"/>
        <v>10</v>
      </c>
      <c r="AC123" s="429">
        <f t="shared" si="144"/>
        <v>8</v>
      </c>
      <c r="AD123" s="429">
        <f t="shared" si="79"/>
        <v>8</v>
      </c>
      <c r="AE123" s="429"/>
      <c r="AF123" s="429"/>
      <c r="AG123" s="430">
        <f t="shared" si="132"/>
        <v>184</v>
      </c>
      <c r="AH123" s="430">
        <f t="shared" si="133"/>
        <v>23</v>
      </c>
      <c r="AI123" s="431">
        <f t="shared" si="80"/>
        <v>8</v>
      </c>
      <c r="AJ123" s="408" t="str">
        <f t="shared" si="134"/>
        <v>P</v>
      </c>
      <c r="AK123" s="408">
        <f t="shared" si="81"/>
        <v>0</v>
      </c>
      <c r="AL123" s="408">
        <f t="shared" si="82"/>
        <v>0</v>
      </c>
      <c r="AM123" s="408">
        <f t="shared" si="83"/>
        <v>0</v>
      </c>
      <c r="AN123" s="408">
        <f t="shared" si="84"/>
        <v>1</v>
      </c>
      <c r="AO123" s="408">
        <f t="shared" si="85"/>
        <v>0</v>
      </c>
      <c r="AP123" s="408">
        <f t="shared" si="86"/>
        <v>0</v>
      </c>
      <c r="AQ123" s="408">
        <f t="shared" si="87"/>
        <v>0</v>
      </c>
      <c r="AR123" s="6"/>
      <c r="AS123" s="408">
        <f t="shared" si="88"/>
        <v>0</v>
      </c>
      <c r="AT123" s="408">
        <f t="shared" si="89"/>
        <v>0</v>
      </c>
      <c r="AU123" s="408">
        <f t="shared" si="90"/>
        <v>0</v>
      </c>
      <c r="AV123" s="408" t="str">
        <f t="shared" si="91"/>
        <v>P</v>
      </c>
      <c r="AW123" s="408">
        <f t="shared" si="92"/>
        <v>0</v>
      </c>
      <c r="AX123" s="408">
        <f t="shared" si="93"/>
        <v>0</v>
      </c>
      <c r="AY123" s="408">
        <f t="shared" si="94"/>
        <v>0</v>
      </c>
      <c r="AZ123" s="409" t="str">
        <f t="shared" si="95"/>
        <v>DM</v>
      </c>
      <c r="BA123" s="409" t="str">
        <f t="shared" si="96"/>
        <v>DMT</v>
      </c>
      <c r="BB123" s="409" t="str">
        <f t="shared" si="97"/>
        <v>#</v>
      </c>
      <c r="BC123" s="409" t="str">
        <f t="shared" si="98"/>
        <v>#</v>
      </c>
      <c r="BD123" s="409" t="str">
        <f t="shared" si="99"/>
        <v>P</v>
      </c>
      <c r="BE123" s="409" t="str">
        <f t="shared" si="100"/>
        <v>#</v>
      </c>
      <c r="BF123" s="409"/>
      <c r="BG123" s="409" t="str">
        <f t="shared" si="101"/>
        <v>#</v>
      </c>
      <c r="BH123" s="409" t="str">
        <f t="shared" si="102"/>
        <v>#</v>
      </c>
      <c r="BI123" s="409">
        <f t="shared" si="103"/>
        <v>0</v>
      </c>
      <c r="BJ123" s="409" t="str">
        <f t="shared" si="104"/>
        <v>#</v>
      </c>
      <c r="BK123" s="409">
        <f t="shared" si="105"/>
        <v>0</v>
      </c>
      <c r="BL123" s="409" t="str">
        <f t="shared" si="106"/>
        <v>#</v>
      </c>
      <c r="BM123" s="7"/>
      <c r="BN123" s="7"/>
      <c r="BO123" s="7"/>
      <c r="BP123" s="409" t="str">
        <f t="shared" si="107"/>
        <v>#</v>
      </c>
      <c r="BQ123" s="409" t="str">
        <f t="shared" si="108"/>
        <v>#</v>
      </c>
      <c r="BR123" s="409" t="str">
        <f t="shared" si="109"/>
        <v>P</v>
      </c>
      <c r="BS123" s="409" t="str">
        <f t="shared" si="110"/>
        <v>#</v>
      </c>
      <c r="BT123" s="409" t="str">
        <f t="shared" si="111"/>
        <v>#</v>
      </c>
      <c r="BU123" s="409" t="str">
        <f t="shared" si="112"/>
        <v>#</v>
      </c>
      <c r="BV123" s="409" t="str">
        <f t="shared" si="113"/>
        <v>#</v>
      </c>
      <c r="BW123" s="409" t="str">
        <f t="shared" si="114"/>
        <v>#</v>
      </c>
      <c r="BX123" s="409"/>
      <c r="BY123" s="409" t="str">
        <f t="shared" si="115"/>
        <v>#</v>
      </c>
      <c r="BZ123" s="409" t="str">
        <f t="shared" si="116"/>
        <v>#</v>
      </c>
      <c r="CA123" s="409">
        <f t="shared" si="117"/>
        <v>0</v>
      </c>
      <c r="CB123" s="409" t="str">
        <f t="shared" si="118"/>
        <v>#</v>
      </c>
      <c r="CC123" s="409" t="str">
        <f t="shared" si="119"/>
        <v>#</v>
      </c>
      <c r="CD123" s="409" t="str">
        <f t="shared" si="120"/>
        <v>#</v>
      </c>
      <c r="CE123" s="409" t="str">
        <f t="shared" si="121"/>
        <v>#</v>
      </c>
      <c r="CF123" s="409" t="str">
        <f t="shared" si="122"/>
        <v>#</v>
      </c>
      <c r="CG123" s="409">
        <f t="shared" si="123"/>
        <v>0</v>
      </c>
      <c r="CH123" s="409" t="str">
        <f t="shared" si="124"/>
        <v>#</v>
      </c>
      <c r="CI123" s="7"/>
      <c r="CJ123" s="7"/>
      <c r="CK123" s="409" t="str">
        <f t="shared" si="135"/>
        <v> </v>
      </c>
      <c r="CL123" s="409" t="str">
        <f t="shared" si="136"/>
        <v> </v>
      </c>
      <c r="CM123" s="409" t="str">
        <f t="shared" si="137"/>
        <v> </v>
      </c>
      <c r="CN123" s="409" t="str">
        <f t="shared" si="138"/>
        <v> </v>
      </c>
      <c r="CO123" s="409" t="str">
        <f t="shared" si="139"/>
        <v> </v>
      </c>
      <c r="CP123" s="409" t="str">
        <f t="shared" si="140"/>
        <v> </v>
      </c>
      <c r="CQ123" s="409" t="str">
        <f t="shared" si="141"/>
        <v> </v>
      </c>
      <c r="CR123" s="409" t="str">
        <f t="shared" si="142"/>
        <v> </v>
      </c>
      <c r="CS123" s="409"/>
      <c r="CT123" s="409">
        <f t="shared" si="125"/>
        <v>0</v>
      </c>
      <c r="CU123" s="409">
        <f t="shared" si="143"/>
        <v>116</v>
      </c>
      <c r="CV123" s="372" t="str">
        <f t="shared" si="143"/>
        <v>23IT117</v>
      </c>
      <c r="CW123" s="432" t="str">
        <f t="shared" si="143"/>
        <v>PRANAV P VARMA</v>
      </c>
      <c r="CX123" s="433" t="str">
        <f t="shared" si="76"/>
        <v>        </v>
      </c>
      <c r="CY123" s="409">
        <f t="shared" si="127"/>
        <v>0</v>
      </c>
      <c r="CZ123" s="7"/>
      <c r="DA123" s="409" t="str">
        <f t="shared" si="128"/>
        <v>#</v>
      </c>
      <c r="DB123" s="409">
        <f t="shared" si="129"/>
        <v>0</v>
      </c>
      <c r="DC123" s="7"/>
      <c r="DD123" s="7"/>
      <c r="DE123" s="7"/>
    </row>
    <row r="124" ht="24.75" customHeight="1" spans="1:109">
      <c r="A124" s="413">
        <v>117</v>
      </c>
      <c r="B124" s="566" t="s">
        <v>833</v>
      </c>
      <c r="C124" s="572" t="s">
        <v>834</v>
      </c>
      <c r="D124" s="442" t="s">
        <v>41</v>
      </c>
      <c r="E124" s="438" t="s">
        <v>55</v>
      </c>
      <c r="F124" s="443">
        <v>120</v>
      </c>
      <c r="G124" s="568" t="s">
        <v>58</v>
      </c>
      <c r="H124" s="569" t="s">
        <v>72</v>
      </c>
      <c r="I124" s="569" t="s">
        <v>59</v>
      </c>
      <c r="J124" s="569" t="s">
        <v>59</v>
      </c>
      <c r="K124" s="569" t="s">
        <v>59</v>
      </c>
      <c r="L124" s="569" t="s">
        <v>58</v>
      </c>
      <c r="M124" s="569" t="s">
        <v>59</v>
      </c>
      <c r="N124" s="570" t="s">
        <v>69</v>
      </c>
      <c r="O124" s="421">
        <f t="shared" si="130"/>
        <v>0</v>
      </c>
      <c r="P124" s="422"/>
      <c r="Q124" s="423">
        <f t="shared" si="77"/>
        <v>23</v>
      </c>
      <c r="R124" s="565">
        <f t="shared" si="78"/>
        <v>6.78260869565217</v>
      </c>
      <c r="S124" s="425"/>
      <c r="T124" s="426"/>
      <c r="U124" s="427"/>
      <c r="V124" s="428" t="s">
        <v>62</v>
      </c>
      <c r="W124" s="429">
        <f t="shared" si="144"/>
        <v>10</v>
      </c>
      <c r="X124" s="429">
        <f t="shared" si="144"/>
        <v>5</v>
      </c>
      <c r="Y124" s="429">
        <f t="shared" si="144"/>
        <v>7</v>
      </c>
      <c r="Z124" s="429">
        <f t="shared" si="144"/>
        <v>7</v>
      </c>
      <c r="AA124" s="429">
        <f t="shared" si="144"/>
        <v>7</v>
      </c>
      <c r="AB124" s="429">
        <f t="shared" si="144"/>
        <v>10</v>
      </c>
      <c r="AC124" s="429">
        <f t="shared" si="144"/>
        <v>7</v>
      </c>
      <c r="AD124" s="429">
        <f t="shared" si="79"/>
        <v>6</v>
      </c>
      <c r="AE124" s="429"/>
      <c r="AF124" s="429"/>
      <c r="AG124" s="430">
        <f t="shared" si="132"/>
        <v>156</v>
      </c>
      <c r="AH124" s="430">
        <f t="shared" si="133"/>
        <v>23</v>
      </c>
      <c r="AI124" s="431">
        <f t="shared" si="80"/>
        <v>6.78260869565217</v>
      </c>
      <c r="AJ124" s="408" t="str">
        <f t="shared" si="134"/>
        <v>P</v>
      </c>
      <c r="AK124" s="408">
        <f t="shared" si="81"/>
        <v>0</v>
      </c>
      <c r="AL124" s="408">
        <f t="shared" si="82"/>
        <v>0</v>
      </c>
      <c r="AM124" s="408">
        <f t="shared" si="83"/>
        <v>0</v>
      </c>
      <c r="AN124" s="408">
        <f t="shared" si="84"/>
        <v>1</v>
      </c>
      <c r="AO124" s="408">
        <f t="shared" si="85"/>
        <v>0</v>
      </c>
      <c r="AP124" s="408">
        <f t="shared" si="86"/>
        <v>0</v>
      </c>
      <c r="AQ124" s="408">
        <f t="shared" si="87"/>
        <v>0</v>
      </c>
      <c r="AR124" s="6"/>
      <c r="AS124" s="408">
        <f t="shared" si="88"/>
        <v>0</v>
      </c>
      <c r="AT124" s="408">
        <f t="shared" si="89"/>
        <v>0</v>
      </c>
      <c r="AU124" s="408">
        <f t="shared" si="90"/>
        <v>0</v>
      </c>
      <c r="AV124" s="408" t="str">
        <f t="shared" si="91"/>
        <v>P</v>
      </c>
      <c r="AW124" s="408">
        <f t="shared" si="92"/>
        <v>0</v>
      </c>
      <c r="AX124" s="408">
        <f t="shared" si="93"/>
        <v>0</v>
      </c>
      <c r="AY124" s="408">
        <f t="shared" si="94"/>
        <v>0</v>
      </c>
      <c r="AZ124" s="409" t="str">
        <f t="shared" si="95"/>
        <v>DM</v>
      </c>
      <c r="BA124" s="409" t="str">
        <f t="shared" si="96"/>
        <v>DMT</v>
      </c>
      <c r="BB124" s="409" t="str">
        <f t="shared" si="97"/>
        <v>#</v>
      </c>
      <c r="BC124" s="409" t="str">
        <f t="shared" si="98"/>
        <v>#</v>
      </c>
      <c r="BD124" s="409" t="str">
        <f t="shared" si="99"/>
        <v>P</v>
      </c>
      <c r="BE124" s="409" t="str">
        <f t="shared" si="100"/>
        <v>#</v>
      </c>
      <c r="BF124" s="409"/>
      <c r="BG124" s="409" t="str">
        <f t="shared" si="101"/>
        <v>#</v>
      </c>
      <c r="BH124" s="409" t="str">
        <f t="shared" si="102"/>
        <v>#</v>
      </c>
      <c r="BI124" s="409">
        <f t="shared" si="103"/>
        <v>0</v>
      </c>
      <c r="BJ124" s="409" t="str">
        <f t="shared" si="104"/>
        <v>#</v>
      </c>
      <c r="BK124" s="409">
        <f t="shared" si="105"/>
        <v>0</v>
      </c>
      <c r="BL124" s="409" t="str">
        <f t="shared" si="106"/>
        <v>#</v>
      </c>
      <c r="BM124" s="7"/>
      <c r="BN124" s="7"/>
      <c r="BO124" s="7"/>
      <c r="BP124" s="409" t="str">
        <f t="shared" si="107"/>
        <v>#</v>
      </c>
      <c r="BQ124" s="409" t="str">
        <f t="shared" si="108"/>
        <v>#</v>
      </c>
      <c r="BR124" s="409" t="str">
        <f t="shared" si="109"/>
        <v>P</v>
      </c>
      <c r="BS124" s="409" t="str">
        <f t="shared" si="110"/>
        <v>#</v>
      </c>
      <c r="BT124" s="409" t="str">
        <f t="shared" si="111"/>
        <v>#</v>
      </c>
      <c r="BU124" s="409" t="str">
        <f t="shared" si="112"/>
        <v>#</v>
      </c>
      <c r="BV124" s="409" t="str">
        <f t="shared" si="113"/>
        <v>#</v>
      </c>
      <c r="BW124" s="409" t="str">
        <f t="shared" si="114"/>
        <v>#</v>
      </c>
      <c r="BX124" s="409"/>
      <c r="BY124" s="409" t="str">
        <f t="shared" si="115"/>
        <v>#</v>
      </c>
      <c r="BZ124" s="409" t="str">
        <f t="shared" si="116"/>
        <v>#</v>
      </c>
      <c r="CA124" s="409">
        <f t="shared" si="117"/>
        <v>0</v>
      </c>
      <c r="CB124" s="409" t="str">
        <f t="shared" si="118"/>
        <v>#</v>
      </c>
      <c r="CC124" s="409" t="str">
        <f t="shared" si="119"/>
        <v>#</v>
      </c>
      <c r="CD124" s="409" t="str">
        <f t="shared" si="120"/>
        <v>#</v>
      </c>
      <c r="CE124" s="409" t="str">
        <f t="shared" si="121"/>
        <v>#</v>
      </c>
      <c r="CF124" s="409" t="str">
        <f t="shared" si="122"/>
        <v>#</v>
      </c>
      <c r="CG124" s="409">
        <f t="shared" si="123"/>
        <v>0</v>
      </c>
      <c r="CH124" s="409" t="str">
        <f t="shared" si="124"/>
        <v>#</v>
      </c>
      <c r="CI124" s="7"/>
      <c r="CJ124" s="7"/>
      <c r="CK124" s="409" t="str">
        <f t="shared" si="135"/>
        <v> </v>
      </c>
      <c r="CL124" s="409" t="str">
        <f t="shared" si="136"/>
        <v> </v>
      </c>
      <c r="CM124" s="409" t="str">
        <f t="shared" si="137"/>
        <v> </v>
      </c>
      <c r="CN124" s="409" t="str">
        <f t="shared" si="138"/>
        <v> </v>
      </c>
      <c r="CO124" s="409" t="str">
        <f t="shared" si="139"/>
        <v> </v>
      </c>
      <c r="CP124" s="409" t="str">
        <f t="shared" si="140"/>
        <v> </v>
      </c>
      <c r="CQ124" s="409" t="str">
        <f t="shared" si="141"/>
        <v> </v>
      </c>
      <c r="CR124" s="409" t="str">
        <f t="shared" si="142"/>
        <v> </v>
      </c>
      <c r="CS124" s="409"/>
      <c r="CT124" s="409">
        <f t="shared" si="125"/>
        <v>0</v>
      </c>
      <c r="CU124" s="409">
        <f t="shared" si="143"/>
        <v>117</v>
      </c>
      <c r="CV124" s="372" t="str">
        <f t="shared" si="143"/>
        <v>23IT118</v>
      </c>
      <c r="CW124" s="432" t="str">
        <f t="shared" si="143"/>
        <v>PRAVEEN S</v>
      </c>
      <c r="CX124" s="433" t="str">
        <f t="shared" si="76"/>
        <v>        </v>
      </c>
      <c r="CY124" s="409">
        <f t="shared" si="127"/>
        <v>0</v>
      </c>
      <c r="CZ124" s="7"/>
      <c r="DA124" s="409" t="str">
        <f t="shared" si="128"/>
        <v>#</v>
      </c>
      <c r="DB124" s="409">
        <f t="shared" si="129"/>
        <v>0</v>
      </c>
      <c r="DC124" s="7"/>
      <c r="DD124" s="7"/>
      <c r="DE124" s="7"/>
    </row>
    <row r="125" ht="24.75" customHeight="1" spans="1:109">
      <c r="A125" s="413">
        <v>118</v>
      </c>
      <c r="B125" s="566" t="s">
        <v>835</v>
      </c>
      <c r="C125" s="572" t="s">
        <v>836</v>
      </c>
      <c r="D125" s="442" t="s">
        <v>41</v>
      </c>
      <c r="E125" s="438" t="s">
        <v>55</v>
      </c>
      <c r="F125" s="443">
        <v>166</v>
      </c>
      <c r="G125" s="568" t="s">
        <v>58</v>
      </c>
      <c r="H125" s="569" t="s">
        <v>61</v>
      </c>
      <c r="I125" s="569" t="s">
        <v>61</v>
      </c>
      <c r="J125" s="569" t="s">
        <v>59</v>
      </c>
      <c r="K125" s="569" t="s">
        <v>61</v>
      </c>
      <c r="L125" s="569" t="s">
        <v>58</v>
      </c>
      <c r="M125" s="569" t="s">
        <v>59</v>
      </c>
      <c r="N125" s="570" t="s">
        <v>59</v>
      </c>
      <c r="O125" s="421">
        <f t="shared" si="130"/>
        <v>0</v>
      </c>
      <c r="P125" s="422"/>
      <c r="Q125" s="423">
        <f t="shared" si="77"/>
        <v>23</v>
      </c>
      <c r="R125" s="565">
        <f t="shared" si="78"/>
        <v>7.73913043478261</v>
      </c>
      <c r="S125" s="425"/>
      <c r="T125" s="426"/>
      <c r="U125" s="427"/>
      <c r="V125" s="428" t="s">
        <v>62</v>
      </c>
      <c r="W125" s="429">
        <f t="shared" si="144"/>
        <v>10</v>
      </c>
      <c r="X125" s="429">
        <f t="shared" si="144"/>
        <v>8</v>
      </c>
      <c r="Y125" s="429">
        <f t="shared" si="144"/>
        <v>8</v>
      </c>
      <c r="Z125" s="429">
        <f t="shared" si="144"/>
        <v>7</v>
      </c>
      <c r="AA125" s="429">
        <f t="shared" si="144"/>
        <v>8</v>
      </c>
      <c r="AB125" s="429">
        <f t="shared" si="144"/>
        <v>10</v>
      </c>
      <c r="AC125" s="429">
        <f t="shared" si="144"/>
        <v>7</v>
      </c>
      <c r="AD125" s="429">
        <f t="shared" si="79"/>
        <v>7</v>
      </c>
      <c r="AE125" s="429"/>
      <c r="AF125" s="429"/>
      <c r="AG125" s="430">
        <f t="shared" si="132"/>
        <v>178</v>
      </c>
      <c r="AH125" s="430">
        <f t="shared" si="133"/>
        <v>23</v>
      </c>
      <c r="AI125" s="431">
        <f t="shared" si="80"/>
        <v>7.73913043478261</v>
      </c>
      <c r="AJ125" s="408" t="str">
        <f t="shared" si="134"/>
        <v>P</v>
      </c>
      <c r="AK125" s="408">
        <f t="shared" si="81"/>
        <v>0</v>
      </c>
      <c r="AL125" s="408">
        <f t="shared" si="82"/>
        <v>1</v>
      </c>
      <c r="AM125" s="408">
        <f t="shared" si="83"/>
        <v>0</v>
      </c>
      <c r="AN125" s="408">
        <f t="shared" si="84"/>
        <v>0</v>
      </c>
      <c r="AO125" s="408">
        <f t="shared" si="85"/>
        <v>0</v>
      </c>
      <c r="AP125" s="408">
        <f t="shared" si="86"/>
        <v>0</v>
      </c>
      <c r="AQ125" s="408">
        <f t="shared" si="87"/>
        <v>0</v>
      </c>
      <c r="AR125" s="6"/>
      <c r="AS125" s="408">
        <f t="shared" si="88"/>
        <v>0</v>
      </c>
      <c r="AT125" s="408" t="str">
        <f t="shared" si="89"/>
        <v>P</v>
      </c>
      <c r="AU125" s="408">
        <f t="shared" si="90"/>
        <v>0</v>
      </c>
      <c r="AV125" s="408">
        <f t="shared" si="91"/>
        <v>0</v>
      </c>
      <c r="AW125" s="408">
        <f t="shared" si="92"/>
        <v>0</v>
      </c>
      <c r="AX125" s="408">
        <f t="shared" si="93"/>
        <v>0</v>
      </c>
      <c r="AY125" s="408">
        <f t="shared" si="94"/>
        <v>0</v>
      </c>
      <c r="AZ125" s="409" t="str">
        <f t="shared" si="95"/>
        <v>DM</v>
      </c>
      <c r="BA125" s="409" t="str">
        <f t="shared" si="96"/>
        <v>DMT</v>
      </c>
      <c r="BB125" s="409" t="str">
        <f t="shared" si="97"/>
        <v>#</v>
      </c>
      <c r="BC125" s="409" t="str">
        <f t="shared" si="98"/>
        <v>#</v>
      </c>
      <c r="BD125" s="409" t="str">
        <f t="shared" si="99"/>
        <v>P</v>
      </c>
      <c r="BE125" s="409" t="str">
        <f t="shared" si="100"/>
        <v>#</v>
      </c>
      <c r="BF125" s="409"/>
      <c r="BG125" s="409" t="str">
        <f t="shared" si="101"/>
        <v>#</v>
      </c>
      <c r="BH125" s="409" t="str">
        <f t="shared" si="102"/>
        <v>#</v>
      </c>
      <c r="BI125" s="409">
        <f t="shared" si="103"/>
        <v>0</v>
      </c>
      <c r="BJ125" s="409" t="str">
        <f t="shared" si="104"/>
        <v>#</v>
      </c>
      <c r="BK125" s="409">
        <f t="shared" si="105"/>
        <v>0</v>
      </c>
      <c r="BL125" s="409" t="str">
        <f t="shared" si="106"/>
        <v>#</v>
      </c>
      <c r="BM125" s="7"/>
      <c r="BN125" s="7"/>
      <c r="BO125" s="7"/>
      <c r="BP125" s="409" t="str">
        <f t="shared" si="107"/>
        <v>#</v>
      </c>
      <c r="BQ125" s="409" t="str">
        <f t="shared" si="108"/>
        <v>#</v>
      </c>
      <c r="BR125" s="409" t="str">
        <f t="shared" si="109"/>
        <v>P</v>
      </c>
      <c r="BS125" s="409" t="str">
        <f t="shared" si="110"/>
        <v>#</v>
      </c>
      <c r="BT125" s="409" t="str">
        <f t="shared" si="111"/>
        <v>#</v>
      </c>
      <c r="BU125" s="409" t="str">
        <f t="shared" si="112"/>
        <v>#</v>
      </c>
      <c r="BV125" s="409" t="str">
        <f t="shared" si="113"/>
        <v>#</v>
      </c>
      <c r="BW125" s="409" t="str">
        <f t="shared" si="114"/>
        <v>#</v>
      </c>
      <c r="BX125" s="409"/>
      <c r="BY125" s="409" t="str">
        <f t="shared" si="115"/>
        <v>#</v>
      </c>
      <c r="BZ125" s="409" t="str">
        <f t="shared" si="116"/>
        <v>#</v>
      </c>
      <c r="CA125" s="409">
        <f t="shared" si="117"/>
        <v>0</v>
      </c>
      <c r="CB125" s="409" t="str">
        <f t="shared" si="118"/>
        <v>#</v>
      </c>
      <c r="CC125" s="409" t="str">
        <f t="shared" si="119"/>
        <v>#</v>
      </c>
      <c r="CD125" s="409" t="str">
        <f t="shared" si="120"/>
        <v>#</v>
      </c>
      <c r="CE125" s="409" t="str">
        <f t="shared" si="121"/>
        <v>#</v>
      </c>
      <c r="CF125" s="409" t="str">
        <f t="shared" si="122"/>
        <v>#</v>
      </c>
      <c r="CG125" s="409">
        <f t="shared" si="123"/>
        <v>0</v>
      </c>
      <c r="CH125" s="409" t="str">
        <f t="shared" si="124"/>
        <v>#</v>
      </c>
      <c r="CI125" s="7"/>
      <c r="CJ125" s="7"/>
      <c r="CK125" s="409" t="str">
        <f t="shared" si="135"/>
        <v> </v>
      </c>
      <c r="CL125" s="409" t="str">
        <f t="shared" si="136"/>
        <v> </v>
      </c>
      <c r="CM125" s="409" t="str">
        <f t="shared" si="137"/>
        <v> </v>
      </c>
      <c r="CN125" s="409" t="str">
        <f t="shared" si="138"/>
        <v> </v>
      </c>
      <c r="CO125" s="409" t="str">
        <f t="shared" si="139"/>
        <v> </v>
      </c>
      <c r="CP125" s="409" t="str">
        <f t="shared" si="140"/>
        <v> </v>
      </c>
      <c r="CQ125" s="409" t="str">
        <f t="shared" si="141"/>
        <v> </v>
      </c>
      <c r="CR125" s="409" t="str">
        <f t="shared" si="142"/>
        <v> </v>
      </c>
      <c r="CS125" s="409"/>
      <c r="CT125" s="409">
        <f t="shared" si="125"/>
        <v>0</v>
      </c>
      <c r="CU125" s="409">
        <f t="shared" si="143"/>
        <v>118</v>
      </c>
      <c r="CV125" s="372" t="str">
        <f t="shared" si="143"/>
        <v>23IT119</v>
      </c>
      <c r="CW125" s="432" t="str">
        <f t="shared" si="143"/>
        <v>PREMKUMAR K</v>
      </c>
      <c r="CX125" s="433" t="str">
        <f t="shared" si="76"/>
        <v>        </v>
      </c>
      <c r="CY125" s="409">
        <f t="shared" si="127"/>
        <v>0</v>
      </c>
      <c r="CZ125" s="7"/>
      <c r="DA125" s="409" t="str">
        <f t="shared" si="128"/>
        <v>#</v>
      </c>
      <c r="DB125" s="409">
        <f t="shared" si="129"/>
        <v>0</v>
      </c>
      <c r="DC125" s="7"/>
      <c r="DD125" s="7"/>
      <c r="DE125" s="7"/>
    </row>
    <row r="126" ht="24.75" customHeight="1" spans="1:109">
      <c r="A126" s="413">
        <v>119</v>
      </c>
      <c r="B126" s="566" t="s">
        <v>837</v>
      </c>
      <c r="C126" s="572" t="s">
        <v>838</v>
      </c>
      <c r="D126" s="442" t="s">
        <v>42</v>
      </c>
      <c r="E126" s="440" t="s">
        <v>54</v>
      </c>
      <c r="F126" s="443">
        <v>193</v>
      </c>
      <c r="G126" s="568" t="s">
        <v>58</v>
      </c>
      <c r="H126" s="569" t="s">
        <v>61</v>
      </c>
      <c r="I126" s="569" t="s">
        <v>61</v>
      </c>
      <c r="J126" s="569" t="s">
        <v>61</v>
      </c>
      <c r="K126" s="569" t="s">
        <v>60</v>
      </c>
      <c r="L126" s="569" t="s">
        <v>58</v>
      </c>
      <c r="M126" s="569" t="s">
        <v>60</v>
      </c>
      <c r="N126" s="570" t="s">
        <v>61</v>
      </c>
      <c r="O126" s="421">
        <f t="shared" si="130"/>
        <v>0</v>
      </c>
      <c r="P126" s="422"/>
      <c r="Q126" s="423">
        <f t="shared" si="77"/>
        <v>23</v>
      </c>
      <c r="R126" s="565">
        <f t="shared" si="78"/>
        <v>8.43478260869565</v>
      </c>
      <c r="S126" s="425"/>
      <c r="T126" s="426"/>
      <c r="U126" s="427"/>
      <c r="V126" s="428" t="s">
        <v>62</v>
      </c>
      <c r="W126" s="429">
        <f t="shared" si="144"/>
        <v>10</v>
      </c>
      <c r="X126" s="429">
        <f t="shared" si="144"/>
        <v>8</v>
      </c>
      <c r="Y126" s="429">
        <f t="shared" si="144"/>
        <v>8</v>
      </c>
      <c r="Z126" s="429">
        <f t="shared" si="144"/>
        <v>8</v>
      </c>
      <c r="AA126" s="429">
        <f t="shared" si="144"/>
        <v>9</v>
      </c>
      <c r="AB126" s="429">
        <f t="shared" si="144"/>
        <v>10</v>
      </c>
      <c r="AC126" s="429">
        <f t="shared" si="144"/>
        <v>9</v>
      </c>
      <c r="AD126" s="429">
        <f t="shared" si="79"/>
        <v>8</v>
      </c>
      <c r="AE126" s="429"/>
      <c r="AF126" s="429"/>
      <c r="AG126" s="430">
        <f t="shared" si="132"/>
        <v>194</v>
      </c>
      <c r="AH126" s="430">
        <f t="shared" si="133"/>
        <v>23</v>
      </c>
      <c r="AI126" s="431">
        <f t="shared" si="80"/>
        <v>8.43478260869565</v>
      </c>
      <c r="AJ126" s="408" t="str">
        <f t="shared" si="134"/>
        <v>P</v>
      </c>
      <c r="AK126" s="408">
        <f t="shared" si="81"/>
        <v>1</v>
      </c>
      <c r="AL126" s="408">
        <f t="shared" si="82"/>
        <v>0</v>
      </c>
      <c r="AM126" s="408">
        <f t="shared" si="83"/>
        <v>0</v>
      </c>
      <c r="AN126" s="408">
        <f t="shared" si="84"/>
        <v>0</v>
      </c>
      <c r="AO126" s="408">
        <f t="shared" si="85"/>
        <v>0</v>
      </c>
      <c r="AP126" s="408">
        <f t="shared" si="86"/>
        <v>0</v>
      </c>
      <c r="AQ126" s="408">
        <f t="shared" si="87"/>
        <v>0</v>
      </c>
      <c r="AR126" s="6"/>
      <c r="AS126" s="408" t="str">
        <f t="shared" si="88"/>
        <v>P</v>
      </c>
      <c r="AT126" s="408">
        <f t="shared" si="89"/>
        <v>0</v>
      </c>
      <c r="AU126" s="408">
        <f t="shared" si="90"/>
        <v>0</v>
      </c>
      <c r="AV126" s="408">
        <f t="shared" si="91"/>
        <v>0</v>
      </c>
      <c r="AW126" s="408">
        <f t="shared" si="92"/>
        <v>0</v>
      </c>
      <c r="AX126" s="408">
        <f t="shared" si="93"/>
        <v>0</v>
      </c>
      <c r="AY126" s="408">
        <f t="shared" si="94"/>
        <v>0</v>
      </c>
      <c r="AZ126" s="409" t="str">
        <f t="shared" si="95"/>
        <v>HF</v>
      </c>
      <c r="BA126" s="409" t="str">
        <f t="shared" si="96"/>
        <v>HFT</v>
      </c>
      <c r="BB126" s="409" t="str">
        <f t="shared" si="97"/>
        <v>#</v>
      </c>
      <c r="BC126" s="409" t="str">
        <f t="shared" si="98"/>
        <v>P</v>
      </c>
      <c r="BD126" s="409" t="str">
        <f t="shared" si="99"/>
        <v>#</v>
      </c>
      <c r="BE126" s="409" t="str">
        <f t="shared" si="100"/>
        <v>#</v>
      </c>
      <c r="BF126" s="409"/>
      <c r="BG126" s="409" t="str">
        <f t="shared" si="101"/>
        <v>#</v>
      </c>
      <c r="BH126" s="409">
        <f t="shared" si="102"/>
        <v>0</v>
      </c>
      <c r="BI126" s="409" t="str">
        <f t="shared" si="103"/>
        <v>#</v>
      </c>
      <c r="BJ126" s="409" t="str">
        <f t="shared" si="104"/>
        <v>#</v>
      </c>
      <c r="BK126" s="409" t="str">
        <f t="shared" si="105"/>
        <v>#</v>
      </c>
      <c r="BL126" s="409">
        <f t="shared" si="106"/>
        <v>0</v>
      </c>
      <c r="BM126" s="7"/>
      <c r="BN126" s="7"/>
      <c r="BO126" s="7"/>
      <c r="BP126" s="409" t="str">
        <f t="shared" si="107"/>
        <v>#</v>
      </c>
      <c r="BQ126" s="409" t="str">
        <f t="shared" si="108"/>
        <v>P</v>
      </c>
      <c r="BR126" s="409" t="str">
        <f t="shared" si="109"/>
        <v>#</v>
      </c>
      <c r="BS126" s="409" t="str">
        <f t="shared" si="110"/>
        <v>#</v>
      </c>
      <c r="BT126" s="409" t="str">
        <f t="shared" si="111"/>
        <v>#</v>
      </c>
      <c r="BU126" s="409" t="str">
        <f t="shared" si="112"/>
        <v>#</v>
      </c>
      <c r="BV126" s="409" t="str">
        <f t="shared" si="113"/>
        <v>#</v>
      </c>
      <c r="BW126" s="409" t="str">
        <f t="shared" si="114"/>
        <v>#</v>
      </c>
      <c r="BX126" s="409"/>
      <c r="BY126" s="409" t="str">
        <f t="shared" si="115"/>
        <v>#</v>
      </c>
      <c r="BZ126" s="409">
        <f t="shared" si="116"/>
        <v>0</v>
      </c>
      <c r="CA126" s="409" t="str">
        <f t="shared" si="117"/>
        <v>#</v>
      </c>
      <c r="CB126" s="409" t="str">
        <f t="shared" si="118"/>
        <v>#</v>
      </c>
      <c r="CC126" s="409" t="str">
        <f t="shared" si="119"/>
        <v>#</v>
      </c>
      <c r="CD126" s="409" t="str">
        <f t="shared" si="120"/>
        <v>#</v>
      </c>
      <c r="CE126" s="409" t="str">
        <f t="shared" si="121"/>
        <v>#</v>
      </c>
      <c r="CF126" s="409" t="str">
        <f t="shared" si="122"/>
        <v>#</v>
      </c>
      <c r="CG126" s="409" t="str">
        <f t="shared" si="123"/>
        <v>#</v>
      </c>
      <c r="CH126" s="409">
        <f t="shared" si="124"/>
        <v>0</v>
      </c>
      <c r="CI126" s="7"/>
      <c r="CJ126" s="7"/>
      <c r="CK126" s="409" t="str">
        <f t="shared" si="135"/>
        <v> </v>
      </c>
      <c r="CL126" s="409" t="str">
        <f t="shared" si="136"/>
        <v> </v>
      </c>
      <c r="CM126" s="409" t="str">
        <f t="shared" si="137"/>
        <v> </v>
      </c>
      <c r="CN126" s="409" t="str">
        <f t="shared" si="138"/>
        <v> </v>
      </c>
      <c r="CO126" s="409" t="str">
        <f t="shared" si="139"/>
        <v> </v>
      </c>
      <c r="CP126" s="409" t="str">
        <f t="shared" si="140"/>
        <v> </v>
      </c>
      <c r="CQ126" s="409" t="str">
        <f t="shared" si="141"/>
        <v> </v>
      </c>
      <c r="CR126" s="409" t="str">
        <f t="shared" si="142"/>
        <v> </v>
      </c>
      <c r="CS126" s="409"/>
      <c r="CT126" s="409">
        <f t="shared" si="125"/>
        <v>0</v>
      </c>
      <c r="CU126" s="409">
        <f t="shared" si="143"/>
        <v>119</v>
      </c>
      <c r="CV126" s="372" t="str">
        <f t="shared" si="143"/>
        <v>23IT120</v>
      </c>
      <c r="CW126" s="432" t="str">
        <f t="shared" si="143"/>
        <v>PRITHIKA R</v>
      </c>
      <c r="CX126" s="433" t="str">
        <f t="shared" si="76"/>
        <v>        </v>
      </c>
      <c r="CY126" s="409">
        <f t="shared" si="127"/>
        <v>0</v>
      </c>
      <c r="CZ126" s="7"/>
      <c r="DA126" s="409">
        <f t="shared" si="128"/>
        <v>0</v>
      </c>
      <c r="DB126" s="409" t="str">
        <f t="shared" si="129"/>
        <v>#</v>
      </c>
      <c r="DC126" s="7"/>
      <c r="DD126" s="7"/>
      <c r="DE126" s="7"/>
    </row>
    <row r="127" ht="24.75" customHeight="1" spans="1:109">
      <c r="A127" s="413">
        <v>120</v>
      </c>
      <c r="B127" s="566" t="s">
        <v>839</v>
      </c>
      <c r="C127" s="572" t="s">
        <v>840</v>
      </c>
      <c r="D127" s="442" t="s">
        <v>42</v>
      </c>
      <c r="E127" s="438" t="s">
        <v>55</v>
      </c>
      <c r="F127" s="443">
        <v>173</v>
      </c>
      <c r="G127" s="568" t="s">
        <v>58</v>
      </c>
      <c r="H127" s="569" t="s">
        <v>61</v>
      </c>
      <c r="I127" s="569" t="s">
        <v>60</v>
      </c>
      <c r="J127" s="569" t="s">
        <v>61</v>
      </c>
      <c r="K127" s="569" t="s">
        <v>61</v>
      </c>
      <c r="L127" s="569" t="s">
        <v>58</v>
      </c>
      <c r="M127" s="569" t="s">
        <v>58</v>
      </c>
      <c r="N127" s="570" t="s">
        <v>60</v>
      </c>
      <c r="O127" s="421">
        <f t="shared" si="130"/>
        <v>0</v>
      </c>
      <c r="P127" s="422"/>
      <c r="Q127" s="423">
        <f t="shared" si="77"/>
        <v>23</v>
      </c>
      <c r="R127" s="565">
        <f t="shared" si="78"/>
        <v>8.73913043478261</v>
      </c>
      <c r="S127" s="425"/>
      <c r="T127" s="426"/>
      <c r="U127" s="427"/>
      <c r="V127" s="428" t="s">
        <v>62</v>
      </c>
      <c r="W127" s="429">
        <f t="shared" si="144"/>
        <v>10</v>
      </c>
      <c r="X127" s="429">
        <f t="shared" si="144"/>
        <v>8</v>
      </c>
      <c r="Y127" s="429">
        <f t="shared" si="144"/>
        <v>9</v>
      </c>
      <c r="Z127" s="429">
        <f t="shared" si="144"/>
        <v>8</v>
      </c>
      <c r="AA127" s="429">
        <f t="shared" si="144"/>
        <v>8</v>
      </c>
      <c r="AB127" s="429">
        <f t="shared" si="144"/>
        <v>10</v>
      </c>
      <c r="AC127" s="429">
        <f t="shared" si="144"/>
        <v>10</v>
      </c>
      <c r="AD127" s="429">
        <f t="shared" si="79"/>
        <v>9</v>
      </c>
      <c r="AE127" s="429"/>
      <c r="AF127" s="429"/>
      <c r="AG127" s="430">
        <f t="shared" si="132"/>
        <v>201</v>
      </c>
      <c r="AH127" s="430">
        <f t="shared" si="133"/>
        <v>23</v>
      </c>
      <c r="AI127" s="431">
        <f t="shared" si="80"/>
        <v>8.73913043478261</v>
      </c>
      <c r="AJ127" s="408" t="str">
        <f t="shared" si="134"/>
        <v>P</v>
      </c>
      <c r="AK127" s="408">
        <f t="shared" si="81"/>
        <v>0</v>
      </c>
      <c r="AL127" s="408">
        <f t="shared" si="82"/>
        <v>1</v>
      </c>
      <c r="AM127" s="408">
        <f t="shared" si="83"/>
        <v>0</v>
      </c>
      <c r="AN127" s="408">
        <f t="shared" si="84"/>
        <v>0</v>
      </c>
      <c r="AO127" s="408">
        <f t="shared" si="85"/>
        <v>0</v>
      </c>
      <c r="AP127" s="408">
        <f t="shared" si="86"/>
        <v>0</v>
      </c>
      <c r="AQ127" s="408">
        <f t="shared" si="87"/>
        <v>0</v>
      </c>
      <c r="AR127" s="6"/>
      <c r="AS127" s="408">
        <f t="shared" si="88"/>
        <v>0</v>
      </c>
      <c r="AT127" s="408" t="str">
        <f t="shared" si="89"/>
        <v>P</v>
      </c>
      <c r="AU127" s="408">
        <f t="shared" si="90"/>
        <v>0</v>
      </c>
      <c r="AV127" s="408">
        <f t="shared" si="91"/>
        <v>0</v>
      </c>
      <c r="AW127" s="408">
        <f t="shared" si="92"/>
        <v>0</v>
      </c>
      <c r="AX127" s="408">
        <f t="shared" si="93"/>
        <v>0</v>
      </c>
      <c r="AY127" s="408">
        <f t="shared" si="94"/>
        <v>0</v>
      </c>
      <c r="AZ127" s="409" t="str">
        <f t="shared" si="95"/>
        <v>DF</v>
      </c>
      <c r="BA127" s="409" t="str">
        <f t="shared" si="96"/>
        <v>DFT</v>
      </c>
      <c r="BB127" s="409" t="str">
        <f t="shared" si="97"/>
        <v>#</v>
      </c>
      <c r="BC127" s="409" t="str">
        <f t="shared" si="98"/>
        <v>#</v>
      </c>
      <c r="BD127" s="409" t="str">
        <f t="shared" si="99"/>
        <v>#</v>
      </c>
      <c r="BE127" s="409" t="str">
        <f t="shared" si="100"/>
        <v>P</v>
      </c>
      <c r="BF127" s="409"/>
      <c r="BG127" s="409" t="str">
        <f t="shared" si="101"/>
        <v>#</v>
      </c>
      <c r="BH127" s="409" t="str">
        <f t="shared" si="102"/>
        <v>#</v>
      </c>
      <c r="BI127" s="409" t="str">
        <f t="shared" si="103"/>
        <v>#</v>
      </c>
      <c r="BJ127" s="409">
        <f t="shared" si="104"/>
        <v>0</v>
      </c>
      <c r="BK127" s="409" t="str">
        <f t="shared" si="105"/>
        <v>#</v>
      </c>
      <c r="BL127" s="409">
        <f t="shared" si="106"/>
        <v>0</v>
      </c>
      <c r="BM127" s="7"/>
      <c r="BN127" s="7"/>
      <c r="BO127" s="7"/>
      <c r="BP127" s="409" t="str">
        <f t="shared" si="107"/>
        <v>#</v>
      </c>
      <c r="BQ127" s="409" t="str">
        <f t="shared" si="108"/>
        <v>#</v>
      </c>
      <c r="BR127" s="409" t="str">
        <f t="shared" si="109"/>
        <v>#</v>
      </c>
      <c r="BS127" s="409" t="str">
        <f t="shared" si="110"/>
        <v>P</v>
      </c>
      <c r="BT127" s="409" t="str">
        <f t="shared" si="111"/>
        <v>#</v>
      </c>
      <c r="BU127" s="409" t="str">
        <f t="shared" si="112"/>
        <v>#</v>
      </c>
      <c r="BV127" s="409" t="str">
        <f t="shared" si="113"/>
        <v>#</v>
      </c>
      <c r="BW127" s="409" t="str">
        <f t="shared" si="114"/>
        <v>#</v>
      </c>
      <c r="BX127" s="409"/>
      <c r="BY127" s="409" t="str">
        <f t="shared" si="115"/>
        <v>#</v>
      </c>
      <c r="BZ127" s="409" t="str">
        <f t="shared" si="116"/>
        <v>#</v>
      </c>
      <c r="CA127" s="409" t="str">
        <f t="shared" si="117"/>
        <v>#</v>
      </c>
      <c r="CB127" s="409">
        <f t="shared" si="118"/>
        <v>0</v>
      </c>
      <c r="CC127" s="409" t="str">
        <f t="shared" si="119"/>
        <v>#</v>
      </c>
      <c r="CD127" s="409" t="str">
        <f t="shared" si="120"/>
        <v>#</v>
      </c>
      <c r="CE127" s="409" t="str">
        <f t="shared" si="121"/>
        <v>#</v>
      </c>
      <c r="CF127" s="409" t="str">
        <f t="shared" si="122"/>
        <v>#</v>
      </c>
      <c r="CG127" s="409" t="str">
        <f t="shared" si="123"/>
        <v>#</v>
      </c>
      <c r="CH127" s="409">
        <f t="shared" si="124"/>
        <v>0</v>
      </c>
      <c r="CI127" s="7"/>
      <c r="CJ127" s="7"/>
      <c r="CK127" s="409" t="str">
        <f t="shared" si="135"/>
        <v> </v>
      </c>
      <c r="CL127" s="409" t="str">
        <f t="shared" si="136"/>
        <v> </v>
      </c>
      <c r="CM127" s="409" t="str">
        <f t="shared" si="137"/>
        <v> </v>
      </c>
      <c r="CN127" s="409" t="str">
        <f t="shared" si="138"/>
        <v> </v>
      </c>
      <c r="CO127" s="409" t="str">
        <f t="shared" si="139"/>
        <v> </v>
      </c>
      <c r="CP127" s="409" t="str">
        <f t="shared" si="140"/>
        <v> </v>
      </c>
      <c r="CQ127" s="409" t="str">
        <f t="shared" si="141"/>
        <v> </v>
      </c>
      <c r="CR127" s="409" t="str">
        <f t="shared" si="142"/>
        <v> </v>
      </c>
      <c r="CS127" s="409"/>
      <c r="CT127" s="409">
        <f t="shared" si="125"/>
        <v>0</v>
      </c>
      <c r="CU127" s="409">
        <f t="shared" si="143"/>
        <v>120</v>
      </c>
      <c r="CV127" s="372" t="str">
        <f t="shared" si="143"/>
        <v>23IT121</v>
      </c>
      <c r="CW127" s="432" t="str">
        <f t="shared" si="143"/>
        <v>PRIYA S</v>
      </c>
      <c r="CX127" s="433" t="str">
        <f t="shared" si="76"/>
        <v>        </v>
      </c>
      <c r="CY127" s="409">
        <f t="shared" si="127"/>
        <v>0</v>
      </c>
      <c r="CZ127" s="7"/>
      <c r="DA127" s="409" t="str">
        <f t="shared" si="128"/>
        <v>#</v>
      </c>
      <c r="DB127" s="409">
        <f t="shared" si="129"/>
        <v>0</v>
      </c>
      <c r="DC127" s="7"/>
      <c r="DD127" s="7"/>
      <c r="DE127" s="7"/>
    </row>
    <row r="128" ht="24.75" customHeight="1" spans="1:109">
      <c r="A128" s="413">
        <v>121</v>
      </c>
      <c r="B128" s="566" t="s">
        <v>841</v>
      </c>
      <c r="C128" s="572" t="s">
        <v>842</v>
      </c>
      <c r="D128" s="442" t="s">
        <v>42</v>
      </c>
      <c r="E128" s="440" t="s">
        <v>54</v>
      </c>
      <c r="F128" s="443">
        <v>156.5</v>
      </c>
      <c r="G128" s="568" t="s">
        <v>58</v>
      </c>
      <c r="H128" s="569" t="s">
        <v>61</v>
      </c>
      <c r="I128" s="569" t="s">
        <v>61</v>
      </c>
      <c r="J128" s="569" t="s">
        <v>61</v>
      </c>
      <c r="K128" s="569" t="s">
        <v>59</v>
      </c>
      <c r="L128" s="569" t="s">
        <v>58</v>
      </c>
      <c r="M128" s="569" t="s">
        <v>60</v>
      </c>
      <c r="N128" s="570" t="s">
        <v>61</v>
      </c>
      <c r="O128" s="421">
        <f t="shared" si="130"/>
        <v>0</v>
      </c>
      <c r="P128" s="422"/>
      <c r="Q128" s="423">
        <f t="shared" si="77"/>
        <v>23</v>
      </c>
      <c r="R128" s="565">
        <f t="shared" si="78"/>
        <v>8.17391304347826</v>
      </c>
      <c r="S128" s="425"/>
      <c r="T128" s="426"/>
      <c r="U128" s="427"/>
      <c r="V128" s="428" t="s">
        <v>62</v>
      </c>
      <c r="W128" s="429">
        <f t="shared" si="144"/>
        <v>10</v>
      </c>
      <c r="X128" s="429">
        <f t="shared" si="144"/>
        <v>8</v>
      </c>
      <c r="Y128" s="429">
        <f t="shared" si="144"/>
        <v>8</v>
      </c>
      <c r="Z128" s="429">
        <f t="shared" si="144"/>
        <v>8</v>
      </c>
      <c r="AA128" s="429">
        <f t="shared" si="144"/>
        <v>7</v>
      </c>
      <c r="AB128" s="429">
        <f t="shared" si="144"/>
        <v>10</v>
      </c>
      <c r="AC128" s="429">
        <f t="shared" si="144"/>
        <v>9</v>
      </c>
      <c r="AD128" s="429">
        <f t="shared" si="79"/>
        <v>8</v>
      </c>
      <c r="AE128" s="429"/>
      <c r="AF128" s="429"/>
      <c r="AG128" s="430">
        <f t="shared" si="132"/>
        <v>188</v>
      </c>
      <c r="AH128" s="430">
        <f t="shared" si="133"/>
        <v>23</v>
      </c>
      <c r="AI128" s="431">
        <f t="shared" si="80"/>
        <v>8.17391304347826</v>
      </c>
      <c r="AJ128" s="408" t="str">
        <f t="shared" si="134"/>
        <v>P</v>
      </c>
      <c r="AK128" s="408">
        <f t="shared" si="81"/>
        <v>0</v>
      </c>
      <c r="AL128" s="408">
        <f t="shared" si="82"/>
        <v>0</v>
      </c>
      <c r="AM128" s="408">
        <f t="shared" si="83"/>
        <v>1</v>
      </c>
      <c r="AN128" s="408">
        <f t="shared" si="84"/>
        <v>0</v>
      </c>
      <c r="AO128" s="408">
        <f t="shared" si="85"/>
        <v>0</v>
      </c>
      <c r="AP128" s="408">
        <f t="shared" si="86"/>
        <v>0</v>
      </c>
      <c r="AQ128" s="408">
        <f t="shared" si="87"/>
        <v>0</v>
      </c>
      <c r="AR128" s="6"/>
      <c r="AS128" s="408">
        <f t="shared" si="88"/>
        <v>0</v>
      </c>
      <c r="AT128" s="408">
        <f t="shared" si="89"/>
        <v>0</v>
      </c>
      <c r="AU128" s="408" t="str">
        <f t="shared" si="90"/>
        <v>P</v>
      </c>
      <c r="AV128" s="408">
        <f t="shared" si="91"/>
        <v>0</v>
      </c>
      <c r="AW128" s="408">
        <f t="shared" si="92"/>
        <v>0</v>
      </c>
      <c r="AX128" s="408">
        <f t="shared" si="93"/>
        <v>0</v>
      </c>
      <c r="AY128" s="408">
        <f t="shared" si="94"/>
        <v>0</v>
      </c>
      <c r="AZ128" s="409" t="str">
        <f t="shared" si="95"/>
        <v>HF</v>
      </c>
      <c r="BA128" s="409" t="str">
        <f t="shared" si="96"/>
        <v>HFT</v>
      </c>
      <c r="BB128" s="409" t="str">
        <f t="shared" si="97"/>
        <v>#</v>
      </c>
      <c r="BC128" s="409" t="str">
        <f t="shared" si="98"/>
        <v>P</v>
      </c>
      <c r="BD128" s="409" t="str">
        <f t="shared" si="99"/>
        <v>#</v>
      </c>
      <c r="BE128" s="409" t="str">
        <f t="shared" si="100"/>
        <v>#</v>
      </c>
      <c r="BF128" s="409"/>
      <c r="BG128" s="409" t="str">
        <f t="shared" si="101"/>
        <v>#</v>
      </c>
      <c r="BH128" s="409">
        <f t="shared" si="102"/>
        <v>0</v>
      </c>
      <c r="BI128" s="409" t="str">
        <f t="shared" si="103"/>
        <v>#</v>
      </c>
      <c r="BJ128" s="409" t="str">
        <f t="shared" si="104"/>
        <v>#</v>
      </c>
      <c r="BK128" s="409" t="str">
        <f t="shared" si="105"/>
        <v>#</v>
      </c>
      <c r="BL128" s="409">
        <f t="shared" si="106"/>
        <v>0</v>
      </c>
      <c r="BM128" s="7"/>
      <c r="BN128" s="7"/>
      <c r="BO128" s="7"/>
      <c r="BP128" s="409" t="str">
        <f t="shared" si="107"/>
        <v>#</v>
      </c>
      <c r="BQ128" s="409" t="str">
        <f t="shared" si="108"/>
        <v>P</v>
      </c>
      <c r="BR128" s="409" t="str">
        <f t="shared" si="109"/>
        <v>#</v>
      </c>
      <c r="BS128" s="409" t="str">
        <f t="shared" si="110"/>
        <v>#</v>
      </c>
      <c r="BT128" s="409" t="str">
        <f t="shared" si="111"/>
        <v>#</v>
      </c>
      <c r="BU128" s="409" t="str">
        <f t="shared" si="112"/>
        <v>#</v>
      </c>
      <c r="BV128" s="409" t="str">
        <f t="shared" si="113"/>
        <v>#</v>
      </c>
      <c r="BW128" s="409" t="str">
        <f t="shared" si="114"/>
        <v>#</v>
      </c>
      <c r="BX128" s="409"/>
      <c r="BY128" s="409" t="str">
        <f t="shared" si="115"/>
        <v>#</v>
      </c>
      <c r="BZ128" s="409">
        <f t="shared" si="116"/>
        <v>0</v>
      </c>
      <c r="CA128" s="409" t="str">
        <f t="shared" si="117"/>
        <v>#</v>
      </c>
      <c r="CB128" s="409" t="str">
        <f t="shared" si="118"/>
        <v>#</v>
      </c>
      <c r="CC128" s="409" t="str">
        <f t="shared" si="119"/>
        <v>#</v>
      </c>
      <c r="CD128" s="409" t="str">
        <f t="shared" si="120"/>
        <v>#</v>
      </c>
      <c r="CE128" s="409" t="str">
        <f t="shared" si="121"/>
        <v>#</v>
      </c>
      <c r="CF128" s="409" t="str">
        <f t="shared" si="122"/>
        <v>#</v>
      </c>
      <c r="CG128" s="409" t="str">
        <f t="shared" si="123"/>
        <v>#</v>
      </c>
      <c r="CH128" s="409">
        <f t="shared" si="124"/>
        <v>0</v>
      </c>
      <c r="CI128" s="7"/>
      <c r="CJ128" s="7"/>
      <c r="CK128" s="409" t="str">
        <f t="shared" si="135"/>
        <v> </v>
      </c>
      <c r="CL128" s="409" t="str">
        <f t="shared" si="136"/>
        <v> </v>
      </c>
      <c r="CM128" s="409" t="str">
        <f t="shared" si="137"/>
        <v> </v>
      </c>
      <c r="CN128" s="409" t="str">
        <f t="shared" si="138"/>
        <v> </v>
      </c>
      <c r="CO128" s="409" t="str">
        <f t="shared" si="139"/>
        <v> </v>
      </c>
      <c r="CP128" s="409" t="str">
        <f t="shared" si="140"/>
        <v> </v>
      </c>
      <c r="CQ128" s="409" t="str">
        <f t="shared" si="141"/>
        <v> </v>
      </c>
      <c r="CR128" s="409" t="str">
        <f t="shared" si="142"/>
        <v> </v>
      </c>
      <c r="CS128" s="409"/>
      <c r="CT128" s="409">
        <f t="shared" si="125"/>
        <v>0</v>
      </c>
      <c r="CU128" s="409">
        <f t="shared" si="143"/>
        <v>121</v>
      </c>
      <c r="CV128" s="372" t="str">
        <f t="shared" si="143"/>
        <v>23IT122</v>
      </c>
      <c r="CW128" s="432" t="str">
        <f t="shared" si="143"/>
        <v>PRIYADHARSHINI M</v>
      </c>
      <c r="CX128" s="433" t="str">
        <f t="shared" si="76"/>
        <v>        </v>
      </c>
      <c r="CY128" s="409">
        <f t="shared" si="127"/>
        <v>0</v>
      </c>
      <c r="CZ128" s="7"/>
      <c r="DA128" s="409">
        <f t="shared" si="128"/>
        <v>0</v>
      </c>
      <c r="DB128" s="409" t="str">
        <f t="shared" si="129"/>
        <v>#</v>
      </c>
      <c r="DC128" s="7"/>
      <c r="DD128" s="7"/>
      <c r="DE128" s="7"/>
    </row>
    <row r="129" ht="24.75" customHeight="1" spans="1:109">
      <c r="A129" s="413">
        <v>122</v>
      </c>
      <c r="B129" s="566" t="s">
        <v>843</v>
      </c>
      <c r="C129" s="572" t="s">
        <v>844</v>
      </c>
      <c r="D129" s="442" t="s">
        <v>42</v>
      </c>
      <c r="E129" s="438" t="s">
        <v>55</v>
      </c>
      <c r="F129" s="443">
        <v>126.5</v>
      </c>
      <c r="G129" s="568" t="s">
        <v>58</v>
      </c>
      <c r="H129" s="569" t="s">
        <v>61</v>
      </c>
      <c r="I129" s="569" t="s">
        <v>61</v>
      </c>
      <c r="J129" s="569" t="s">
        <v>59</v>
      </c>
      <c r="K129" s="569" t="s">
        <v>59</v>
      </c>
      <c r="L129" s="569" t="s">
        <v>58</v>
      </c>
      <c r="M129" s="569" t="s">
        <v>61</v>
      </c>
      <c r="N129" s="570" t="s">
        <v>59</v>
      </c>
      <c r="O129" s="421">
        <f t="shared" si="130"/>
        <v>0</v>
      </c>
      <c r="P129" s="422"/>
      <c r="Q129" s="423">
        <f t="shared" si="77"/>
        <v>23</v>
      </c>
      <c r="R129" s="565">
        <f t="shared" si="78"/>
        <v>7.73913043478261</v>
      </c>
      <c r="S129" s="425"/>
      <c r="T129" s="426"/>
      <c r="U129" s="427"/>
      <c r="V129" s="428" t="s">
        <v>62</v>
      </c>
      <c r="W129" s="429">
        <f t="shared" si="144"/>
        <v>10</v>
      </c>
      <c r="X129" s="429">
        <f t="shared" si="144"/>
        <v>8</v>
      </c>
      <c r="Y129" s="429">
        <f t="shared" si="144"/>
        <v>8</v>
      </c>
      <c r="Z129" s="429">
        <f t="shared" si="144"/>
        <v>7</v>
      </c>
      <c r="AA129" s="429">
        <f t="shared" si="144"/>
        <v>7</v>
      </c>
      <c r="AB129" s="429">
        <f t="shared" si="144"/>
        <v>10</v>
      </c>
      <c r="AC129" s="429">
        <f t="shared" si="144"/>
        <v>8</v>
      </c>
      <c r="AD129" s="429">
        <f t="shared" si="79"/>
        <v>7</v>
      </c>
      <c r="AE129" s="429"/>
      <c r="AF129" s="429"/>
      <c r="AG129" s="430">
        <f t="shared" si="132"/>
        <v>178</v>
      </c>
      <c r="AH129" s="430">
        <f t="shared" si="133"/>
        <v>23</v>
      </c>
      <c r="AI129" s="431">
        <f t="shared" si="80"/>
        <v>7.73913043478261</v>
      </c>
      <c r="AJ129" s="408" t="str">
        <f t="shared" si="134"/>
        <v>P</v>
      </c>
      <c r="AK129" s="408">
        <f t="shared" si="81"/>
        <v>0</v>
      </c>
      <c r="AL129" s="408">
        <f t="shared" si="82"/>
        <v>0</v>
      </c>
      <c r="AM129" s="408">
        <f t="shared" si="83"/>
        <v>0</v>
      </c>
      <c r="AN129" s="408">
        <f t="shared" si="84"/>
        <v>1</v>
      </c>
      <c r="AO129" s="408">
        <f t="shared" si="85"/>
        <v>0</v>
      </c>
      <c r="AP129" s="408">
        <f t="shared" si="86"/>
        <v>0</v>
      </c>
      <c r="AQ129" s="408">
        <f t="shared" si="87"/>
        <v>0</v>
      </c>
      <c r="AR129" s="6"/>
      <c r="AS129" s="408">
        <f t="shared" si="88"/>
        <v>0</v>
      </c>
      <c r="AT129" s="408">
        <f t="shared" si="89"/>
        <v>0</v>
      </c>
      <c r="AU129" s="408">
        <f t="shared" si="90"/>
        <v>0</v>
      </c>
      <c r="AV129" s="408" t="str">
        <f t="shared" si="91"/>
        <v>P</v>
      </c>
      <c r="AW129" s="408">
        <f t="shared" si="92"/>
        <v>0</v>
      </c>
      <c r="AX129" s="408">
        <f t="shared" si="93"/>
        <v>0</v>
      </c>
      <c r="AY129" s="408">
        <f t="shared" si="94"/>
        <v>0</v>
      </c>
      <c r="AZ129" s="409" t="str">
        <f t="shared" si="95"/>
        <v>DF</v>
      </c>
      <c r="BA129" s="409" t="str">
        <f t="shared" si="96"/>
        <v>DFT</v>
      </c>
      <c r="BB129" s="409" t="str">
        <f t="shared" si="97"/>
        <v>#</v>
      </c>
      <c r="BC129" s="409" t="str">
        <f t="shared" si="98"/>
        <v>#</v>
      </c>
      <c r="BD129" s="409" t="str">
        <f t="shared" si="99"/>
        <v>#</v>
      </c>
      <c r="BE129" s="409" t="str">
        <f t="shared" si="100"/>
        <v>P</v>
      </c>
      <c r="BF129" s="409"/>
      <c r="BG129" s="409" t="str">
        <f t="shared" si="101"/>
        <v>#</v>
      </c>
      <c r="BH129" s="409" t="str">
        <f t="shared" si="102"/>
        <v>#</v>
      </c>
      <c r="BI129" s="409" t="str">
        <f t="shared" si="103"/>
        <v>#</v>
      </c>
      <c r="BJ129" s="409">
        <f t="shared" si="104"/>
        <v>0</v>
      </c>
      <c r="BK129" s="409" t="str">
        <f t="shared" si="105"/>
        <v>#</v>
      </c>
      <c r="BL129" s="409">
        <f t="shared" si="106"/>
        <v>0</v>
      </c>
      <c r="BM129" s="7"/>
      <c r="BN129" s="7"/>
      <c r="BO129" s="7"/>
      <c r="BP129" s="409" t="str">
        <f t="shared" si="107"/>
        <v>#</v>
      </c>
      <c r="BQ129" s="409" t="str">
        <f t="shared" si="108"/>
        <v>#</v>
      </c>
      <c r="BR129" s="409" t="str">
        <f t="shared" si="109"/>
        <v>#</v>
      </c>
      <c r="BS129" s="409" t="str">
        <f t="shared" si="110"/>
        <v>P</v>
      </c>
      <c r="BT129" s="409" t="str">
        <f t="shared" si="111"/>
        <v>#</v>
      </c>
      <c r="BU129" s="409" t="str">
        <f t="shared" si="112"/>
        <v>#</v>
      </c>
      <c r="BV129" s="409" t="str">
        <f t="shared" si="113"/>
        <v>#</v>
      </c>
      <c r="BW129" s="409" t="str">
        <f t="shared" si="114"/>
        <v>#</v>
      </c>
      <c r="BX129" s="409"/>
      <c r="BY129" s="409" t="str">
        <f t="shared" si="115"/>
        <v>#</v>
      </c>
      <c r="BZ129" s="409" t="str">
        <f t="shared" si="116"/>
        <v>#</v>
      </c>
      <c r="CA129" s="409" t="str">
        <f t="shared" si="117"/>
        <v>#</v>
      </c>
      <c r="CB129" s="409">
        <f t="shared" si="118"/>
        <v>0</v>
      </c>
      <c r="CC129" s="409" t="str">
        <f t="shared" si="119"/>
        <v>#</v>
      </c>
      <c r="CD129" s="409" t="str">
        <f t="shared" si="120"/>
        <v>#</v>
      </c>
      <c r="CE129" s="409" t="str">
        <f t="shared" si="121"/>
        <v>#</v>
      </c>
      <c r="CF129" s="409" t="str">
        <f t="shared" si="122"/>
        <v>#</v>
      </c>
      <c r="CG129" s="409" t="str">
        <f t="shared" si="123"/>
        <v>#</v>
      </c>
      <c r="CH129" s="409">
        <f t="shared" si="124"/>
        <v>0</v>
      </c>
      <c r="CI129" s="7"/>
      <c r="CJ129" s="7"/>
      <c r="CK129" s="409" t="str">
        <f t="shared" si="135"/>
        <v> </v>
      </c>
      <c r="CL129" s="409" t="str">
        <f t="shared" si="136"/>
        <v> </v>
      </c>
      <c r="CM129" s="409" t="str">
        <f t="shared" si="137"/>
        <v> </v>
      </c>
      <c r="CN129" s="409" t="str">
        <f t="shared" si="138"/>
        <v> </v>
      </c>
      <c r="CO129" s="409" t="str">
        <f t="shared" si="139"/>
        <v> </v>
      </c>
      <c r="CP129" s="409" t="str">
        <f t="shared" si="140"/>
        <v> </v>
      </c>
      <c r="CQ129" s="409" t="str">
        <f t="shared" si="141"/>
        <v> </v>
      </c>
      <c r="CR129" s="409" t="str">
        <f t="shared" si="142"/>
        <v> </v>
      </c>
      <c r="CS129" s="409"/>
      <c r="CT129" s="409">
        <f t="shared" si="125"/>
        <v>0</v>
      </c>
      <c r="CU129" s="409">
        <f t="shared" si="143"/>
        <v>122</v>
      </c>
      <c r="CV129" s="372" t="str">
        <f t="shared" si="143"/>
        <v>23IT123</v>
      </c>
      <c r="CW129" s="432" t="str">
        <f t="shared" si="143"/>
        <v>PUVISHA SHREE A</v>
      </c>
      <c r="CX129" s="433" t="str">
        <f t="shared" si="76"/>
        <v>        </v>
      </c>
      <c r="CY129" s="409">
        <f t="shared" si="127"/>
        <v>0</v>
      </c>
      <c r="CZ129" s="7"/>
      <c r="DA129" s="409" t="str">
        <f t="shared" si="128"/>
        <v>#</v>
      </c>
      <c r="DB129" s="409">
        <f t="shared" si="129"/>
        <v>0</v>
      </c>
      <c r="DC129" s="7"/>
      <c r="DD129" s="7"/>
      <c r="DE129" s="7"/>
    </row>
    <row r="130" ht="24.75" customHeight="1" spans="1:109">
      <c r="A130" s="413">
        <v>123</v>
      </c>
      <c r="B130" s="566" t="s">
        <v>845</v>
      </c>
      <c r="C130" s="572" t="s">
        <v>846</v>
      </c>
      <c r="D130" s="442" t="s">
        <v>41</v>
      </c>
      <c r="E130" s="438" t="s">
        <v>55</v>
      </c>
      <c r="F130" s="443">
        <v>110</v>
      </c>
      <c r="G130" s="568" t="s">
        <v>58</v>
      </c>
      <c r="H130" s="569" t="s">
        <v>59</v>
      </c>
      <c r="I130" s="569" t="s">
        <v>61</v>
      </c>
      <c r="J130" s="569" t="s">
        <v>61</v>
      </c>
      <c r="K130" s="569" t="s">
        <v>59</v>
      </c>
      <c r="L130" s="569" t="s">
        <v>58</v>
      </c>
      <c r="M130" s="569" t="s">
        <v>69</v>
      </c>
      <c r="N130" s="570" t="s">
        <v>59</v>
      </c>
      <c r="O130" s="421">
        <f t="shared" si="130"/>
        <v>0</v>
      </c>
      <c r="P130" s="422"/>
      <c r="Q130" s="423">
        <f t="shared" si="77"/>
        <v>23</v>
      </c>
      <c r="R130" s="565">
        <f t="shared" si="78"/>
        <v>7.47826086956522</v>
      </c>
      <c r="S130" s="425"/>
      <c r="T130" s="426"/>
      <c r="U130" s="427"/>
      <c r="V130" s="428" t="s">
        <v>62</v>
      </c>
      <c r="W130" s="429">
        <f t="shared" si="144"/>
        <v>10</v>
      </c>
      <c r="X130" s="429">
        <f t="shared" si="144"/>
        <v>7</v>
      </c>
      <c r="Y130" s="429">
        <f t="shared" si="144"/>
        <v>8</v>
      </c>
      <c r="Z130" s="429">
        <f t="shared" si="144"/>
        <v>8</v>
      </c>
      <c r="AA130" s="429">
        <f t="shared" si="144"/>
        <v>7</v>
      </c>
      <c r="AB130" s="429">
        <f t="shared" si="144"/>
        <v>10</v>
      </c>
      <c r="AC130" s="429">
        <f t="shared" si="144"/>
        <v>6</v>
      </c>
      <c r="AD130" s="429">
        <f t="shared" si="79"/>
        <v>7</v>
      </c>
      <c r="AE130" s="429"/>
      <c r="AF130" s="429"/>
      <c r="AG130" s="430">
        <f t="shared" si="132"/>
        <v>172</v>
      </c>
      <c r="AH130" s="430">
        <f t="shared" si="133"/>
        <v>23</v>
      </c>
      <c r="AI130" s="431">
        <f t="shared" si="80"/>
        <v>7.47826086956522</v>
      </c>
      <c r="AJ130" s="408" t="str">
        <f t="shared" si="134"/>
        <v>P</v>
      </c>
      <c r="AK130" s="408">
        <f t="shared" si="81"/>
        <v>0</v>
      </c>
      <c r="AL130" s="408">
        <f t="shared" si="82"/>
        <v>0</v>
      </c>
      <c r="AM130" s="408">
        <f t="shared" si="83"/>
        <v>0</v>
      </c>
      <c r="AN130" s="408">
        <f t="shared" si="84"/>
        <v>0</v>
      </c>
      <c r="AO130" s="408">
        <f t="shared" si="85"/>
        <v>1</v>
      </c>
      <c r="AP130" s="408">
        <f t="shared" si="86"/>
        <v>0</v>
      </c>
      <c r="AQ130" s="408">
        <f t="shared" si="87"/>
        <v>0</v>
      </c>
      <c r="AR130" s="6"/>
      <c r="AS130" s="408">
        <f t="shared" si="88"/>
        <v>0</v>
      </c>
      <c r="AT130" s="408">
        <f t="shared" si="89"/>
        <v>0</v>
      </c>
      <c r="AU130" s="408">
        <f t="shared" si="90"/>
        <v>0</v>
      </c>
      <c r="AV130" s="408">
        <f t="shared" si="91"/>
        <v>0</v>
      </c>
      <c r="AW130" s="408" t="str">
        <f t="shared" si="92"/>
        <v>P</v>
      </c>
      <c r="AX130" s="408">
        <f t="shared" si="93"/>
        <v>0</v>
      </c>
      <c r="AY130" s="408">
        <f t="shared" si="94"/>
        <v>0</v>
      </c>
      <c r="AZ130" s="409" t="str">
        <f t="shared" si="95"/>
        <v>DM</v>
      </c>
      <c r="BA130" s="409" t="str">
        <f t="shared" si="96"/>
        <v>DMT</v>
      </c>
      <c r="BB130" s="409" t="str">
        <f t="shared" si="97"/>
        <v>#</v>
      </c>
      <c r="BC130" s="409" t="str">
        <f t="shared" si="98"/>
        <v>#</v>
      </c>
      <c r="BD130" s="409" t="str">
        <f t="shared" si="99"/>
        <v>P</v>
      </c>
      <c r="BE130" s="409" t="str">
        <f t="shared" si="100"/>
        <v>#</v>
      </c>
      <c r="BF130" s="409"/>
      <c r="BG130" s="409" t="str">
        <f t="shared" si="101"/>
        <v>#</v>
      </c>
      <c r="BH130" s="409" t="str">
        <f t="shared" si="102"/>
        <v>#</v>
      </c>
      <c r="BI130" s="409">
        <f t="shared" si="103"/>
        <v>0</v>
      </c>
      <c r="BJ130" s="409" t="str">
        <f t="shared" si="104"/>
        <v>#</v>
      </c>
      <c r="BK130" s="409">
        <f t="shared" si="105"/>
        <v>0</v>
      </c>
      <c r="BL130" s="409" t="str">
        <f t="shared" si="106"/>
        <v>#</v>
      </c>
      <c r="BM130" s="7"/>
      <c r="BN130" s="7"/>
      <c r="BO130" s="7"/>
      <c r="BP130" s="409" t="str">
        <f t="shared" si="107"/>
        <v>#</v>
      </c>
      <c r="BQ130" s="409" t="str">
        <f t="shared" si="108"/>
        <v>#</v>
      </c>
      <c r="BR130" s="409" t="str">
        <f t="shared" si="109"/>
        <v>P</v>
      </c>
      <c r="BS130" s="409" t="str">
        <f t="shared" si="110"/>
        <v>#</v>
      </c>
      <c r="BT130" s="409" t="str">
        <f t="shared" si="111"/>
        <v>#</v>
      </c>
      <c r="BU130" s="409" t="str">
        <f t="shared" si="112"/>
        <v>#</v>
      </c>
      <c r="BV130" s="409" t="str">
        <f t="shared" si="113"/>
        <v>#</v>
      </c>
      <c r="BW130" s="409" t="str">
        <f t="shared" si="114"/>
        <v>#</v>
      </c>
      <c r="BX130" s="409"/>
      <c r="BY130" s="409" t="str">
        <f t="shared" si="115"/>
        <v>#</v>
      </c>
      <c r="BZ130" s="409" t="str">
        <f t="shared" si="116"/>
        <v>#</v>
      </c>
      <c r="CA130" s="409">
        <f t="shared" si="117"/>
        <v>0</v>
      </c>
      <c r="CB130" s="409" t="str">
        <f t="shared" si="118"/>
        <v>#</v>
      </c>
      <c r="CC130" s="409" t="str">
        <f t="shared" si="119"/>
        <v>#</v>
      </c>
      <c r="CD130" s="409" t="str">
        <f t="shared" si="120"/>
        <v>#</v>
      </c>
      <c r="CE130" s="409" t="str">
        <f t="shared" si="121"/>
        <v>#</v>
      </c>
      <c r="CF130" s="409" t="str">
        <f t="shared" si="122"/>
        <v>#</v>
      </c>
      <c r="CG130" s="409">
        <f t="shared" si="123"/>
        <v>0</v>
      </c>
      <c r="CH130" s="409" t="str">
        <f t="shared" si="124"/>
        <v>#</v>
      </c>
      <c r="CI130" s="7"/>
      <c r="CJ130" s="7"/>
      <c r="CK130" s="409" t="str">
        <f t="shared" si="135"/>
        <v> </v>
      </c>
      <c r="CL130" s="409" t="str">
        <f t="shared" si="136"/>
        <v> </v>
      </c>
      <c r="CM130" s="409" t="str">
        <f t="shared" si="137"/>
        <v> </v>
      </c>
      <c r="CN130" s="409" t="str">
        <f t="shared" si="138"/>
        <v> </v>
      </c>
      <c r="CO130" s="409" t="str">
        <f t="shared" si="139"/>
        <v> </v>
      </c>
      <c r="CP130" s="409" t="str">
        <f t="shared" si="140"/>
        <v> </v>
      </c>
      <c r="CQ130" s="409" t="str">
        <f t="shared" si="141"/>
        <v> </v>
      </c>
      <c r="CR130" s="409" t="str">
        <f t="shared" si="142"/>
        <v> </v>
      </c>
      <c r="CS130" s="409"/>
      <c r="CT130" s="409">
        <f t="shared" si="125"/>
        <v>0</v>
      </c>
      <c r="CU130" s="409">
        <f t="shared" si="143"/>
        <v>123</v>
      </c>
      <c r="CV130" s="372" t="str">
        <f t="shared" si="143"/>
        <v>23IT124</v>
      </c>
      <c r="CW130" s="432" t="str">
        <f t="shared" si="143"/>
        <v>R BARATH</v>
      </c>
      <c r="CX130" s="433" t="str">
        <f t="shared" si="76"/>
        <v>        </v>
      </c>
      <c r="CY130" s="409">
        <f t="shared" si="127"/>
        <v>0</v>
      </c>
      <c r="CZ130" s="7"/>
      <c r="DA130" s="409" t="str">
        <f t="shared" si="128"/>
        <v>#</v>
      </c>
      <c r="DB130" s="409">
        <f t="shared" si="129"/>
        <v>0</v>
      </c>
      <c r="DC130" s="7"/>
      <c r="DD130" s="7"/>
      <c r="DE130" s="7"/>
    </row>
    <row r="131" ht="24.75" customHeight="1" spans="1:109">
      <c r="A131" s="413">
        <v>124</v>
      </c>
      <c r="B131" s="566" t="s">
        <v>847</v>
      </c>
      <c r="C131" s="572" t="s">
        <v>848</v>
      </c>
      <c r="D131" s="442" t="s">
        <v>41</v>
      </c>
      <c r="E131" s="440" t="s">
        <v>54</v>
      </c>
      <c r="F131" s="443">
        <v>193</v>
      </c>
      <c r="G131" s="568" t="s">
        <v>58</v>
      </c>
      <c r="H131" s="569" t="s">
        <v>61</v>
      </c>
      <c r="I131" s="569" t="s">
        <v>61</v>
      </c>
      <c r="J131" s="569" t="s">
        <v>61</v>
      </c>
      <c r="K131" s="569" t="s">
        <v>59</v>
      </c>
      <c r="L131" s="569" t="s">
        <v>58</v>
      </c>
      <c r="M131" s="569" t="s">
        <v>61</v>
      </c>
      <c r="N131" s="570" t="s">
        <v>61</v>
      </c>
      <c r="O131" s="421">
        <f t="shared" si="130"/>
        <v>0</v>
      </c>
      <c r="P131" s="422"/>
      <c r="Q131" s="423">
        <f t="shared" si="77"/>
        <v>23</v>
      </c>
      <c r="R131" s="565">
        <f t="shared" si="78"/>
        <v>8.04347826086956</v>
      </c>
      <c r="S131" s="425"/>
      <c r="T131" s="426"/>
      <c r="U131" s="427"/>
      <c r="V131" s="428" t="s">
        <v>62</v>
      </c>
      <c r="W131" s="429">
        <f t="shared" si="144"/>
        <v>10</v>
      </c>
      <c r="X131" s="429">
        <f t="shared" si="144"/>
        <v>8</v>
      </c>
      <c r="Y131" s="429">
        <f t="shared" si="144"/>
        <v>8</v>
      </c>
      <c r="Z131" s="429">
        <f t="shared" si="144"/>
        <v>8</v>
      </c>
      <c r="AA131" s="429">
        <f t="shared" si="144"/>
        <v>7</v>
      </c>
      <c r="AB131" s="429">
        <f t="shared" si="144"/>
        <v>10</v>
      </c>
      <c r="AC131" s="429">
        <f t="shared" si="144"/>
        <v>8</v>
      </c>
      <c r="AD131" s="429">
        <f t="shared" si="79"/>
        <v>8</v>
      </c>
      <c r="AE131" s="429"/>
      <c r="AF131" s="429"/>
      <c r="AG131" s="430">
        <f t="shared" si="132"/>
        <v>185</v>
      </c>
      <c r="AH131" s="430">
        <f t="shared" si="133"/>
        <v>23</v>
      </c>
      <c r="AI131" s="431">
        <f t="shared" si="80"/>
        <v>8.04347826086956</v>
      </c>
      <c r="AJ131" s="408" t="str">
        <f t="shared" si="134"/>
        <v>P</v>
      </c>
      <c r="AK131" s="408">
        <f t="shared" si="81"/>
        <v>1</v>
      </c>
      <c r="AL131" s="408">
        <f t="shared" si="82"/>
        <v>0</v>
      </c>
      <c r="AM131" s="408">
        <f t="shared" si="83"/>
        <v>0</v>
      </c>
      <c r="AN131" s="408">
        <f t="shared" si="84"/>
        <v>0</v>
      </c>
      <c r="AO131" s="408">
        <f t="shared" si="85"/>
        <v>0</v>
      </c>
      <c r="AP131" s="408">
        <f t="shared" si="86"/>
        <v>0</v>
      </c>
      <c r="AQ131" s="408">
        <f t="shared" si="87"/>
        <v>0</v>
      </c>
      <c r="AR131" s="6"/>
      <c r="AS131" s="408" t="str">
        <f t="shared" si="88"/>
        <v>P</v>
      </c>
      <c r="AT131" s="408">
        <f t="shared" si="89"/>
        <v>0</v>
      </c>
      <c r="AU131" s="408">
        <f t="shared" si="90"/>
        <v>0</v>
      </c>
      <c r="AV131" s="408">
        <f t="shared" si="91"/>
        <v>0</v>
      </c>
      <c r="AW131" s="408">
        <f t="shared" si="92"/>
        <v>0</v>
      </c>
      <c r="AX131" s="408">
        <f t="shared" si="93"/>
        <v>0</v>
      </c>
      <c r="AY131" s="408">
        <f t="shared" si="94"/>
        <v>0</v>
      </c>
      <c r="AZ131" s="409" t="str">
        <f t="shared" si="95"/>
        <v>HM</v>
      </c>
      <c r="BA131" s="409" t="str">
        <f t="shared" si="96"/>
        <v>HMT</v>
      </c>
      <c r="BB131" s="409" t="str">
        <f t="shared" si="97"/>
        <v>P</v>
      </c>
      <c r="BC131" s="409" t="str">
        <f t="shared" si="98"/>
        <v>#</v>
      </c>
      <c r="BD131" s="409" t="str">
        <f t="shared" si="99"/>
        <v>#</v>
      </c>
      <c r="BE131" s="409" t="str">
        <f t="shared" si="100"/>
        <v>#</v>
      </c>
      <c r="BF131" s="409"/>
      <c r="BG131" s="409">
        <f t="shared" si="101"/>
        <v>0</v>
      </c>
      <c r="BH131" s="409" t="str">
        <f t="shared" si="102"/>
        <v>#</v>
      </c>
      <c r="BI131" s="409" t="str">
        <f t="shared" si="103"/>
        <v>#</v>
      </c>
      <c r="BJ131" s="409" t="str">
        <f t="shared" si="104"/>
        <v>#</v>
      </c>
      <c r="BK131" s="409">
        <f t="shared" si="105"/>
        <v>0</v>
      </c>
      <c r="BL131" s="409" t="str">
        <f t="shared" si="106"/>
        <v>#</v>
      </c>
      <c r="BM131" s="7"/>
      <c r="BN131" s="7"/>
      <c r="BO131" s="7"/>
      <c r="BP131" s="409" t="str">
        <f t="shared" si="107"/>
        <v>P</v>
      </c>
      <c r="BQ131" s="409" t="str">
        <f t="shared" si="108"/>
        <v>#</v>
      </c>
      <c r="BR131" s="409" t="str">
        <f t="shared" si="109"/>
        <v>#</v>
      </c>
      <c r="BS131" s="409" t="str">
        <f t="shared" si="110"/>
        <v>#</v>
      </c>
      <c r="BT131" s="409" t="str">
        <f t="shared" si="111"/>
        <v>#</v>
      </c>
      <c r="BU131" s="409" t="str">
        <f t="shared" si="112"/>
        <v>#</v>
      </c>
      <c r="BV131" s="409" t="str">
        <f t="shared" si="113"/>
        <v>#</v>
      </c>
      <c r="BW131" s="409" t="str">
        <f t="shared" si="114"/>
        <v>#</v>
      </c>
      <c r="BX131" s="409"/>
      <c r="BY131" s="409">
        <f t="shared" si="115"/>
        <v>0</v>
      </c>
      <c r="BZ131" s="409" t="str">
        <f t="shared" si="116"/>
        <v>#</v>
      </c>
      <c r="CA131" s="409" t="str">
        <f t="shared" si="117"/>
        <v>#</v>
      </c>
      <c r="CB131" s="409" t="str">
        <f t="shared" si="118"/>
        <v>#</v>
      </c>
      <c r="CC131" s="409" t="str">
        <f t="shared" si="119"/>
        <v>#</v>
      </c>
      <c r="CD131" s="409" t="str">
        <f t="shared" si="120"/>
        <v>#</v>
      </c>
      <c r="CE131" s="409" t="str">
        <f t="shared" si="121"/>
        <v>#</v>
      </c>
      <c r="CF131" s="409" t="str">
        <f t="shared" si="122"/>
        <v>#</v>
      </c>
      <c r="CG131" s="409">
        <f t="shared" si="123"/>
        <v>0</v>
      </c>
      <c r="CH131" s="409" t="str">
        <f t="shared" si="124"/>
        <v>#</v>
      </c>
      <c r="CI131" s="7"/>
      <c r="CJ131" s="7"/>
      <c r="CK131" s="409" t="str">
        <f t="shared" si="135"/>
        <v> </v>
      </c>
      <c r="CL131" s="409" t="str">
        <f t="shared" si="136"/>
        <v> </v>
      </c>
      <c r="CM131" s="409" t="str">
        <f t="shared" si="137"/>
        <v> </v>
      </c>
      <c r="CN131" s="409" t="str">
        <f t="shared" si="138"/>
        <v> </v>
      </c>
      <c r="CO131" s="409" t="str">
        <f t="shared" si="139"/>
        <v> </v>
      </c>
      <c r="CP131" s="409" t="str">
        <f t="shared" si="140"/>
        <v> </v>
      </c>
      <c r="CQ131" s="409" t="str">
        <f t="shared" si="141"/>
        <v> </v>
      </c>
      <c r="CR131" s="409" t="str">
        <f t="shared" si="142"/>
        <v> </v>
      </c>
      <c r="CS131" s="409"/>
      <c r="CT131" s="409">
        <f t="shared" si="125"/>
        <v>0</v>
      </c>
      <c r="CU131" s="409">
        <f t="shared" si="143"/>
        <v>124</v>
      </c>
      <c r="CV131" s="372" t="str">
        <f t="shared" si="143"/>
        <v>23IT125</v>
      </c>
      <c r="CW131" s="432" t="str">
        <f t="shared" si="143"/>
        <v>R. NITHISH KUMAR</v>
      </c>
      <c r="CX131" s="433" t="str">
        <f t="shared" si="76"/>
        <v>        </v>
      </c>
      <c r="CY131" s="409">
        <f t="shared" si="127"/>
        <v>0</v>
      </c>
      <c r="CZ131" s="7"/>
      <c r="DA131" s="409">
        <f t="shared" si="128"/>
        <v>0</v>
      </c>
      <c r="DB131" s="409" t="str">
        <f t="shared" si="129"/>
        <v>#</v>
      </c>
      <c r="DC131" s="7"/>
      <c r="DD131" s="7"/>
      <c r="DE131" s="7"/>
    </row>
    <row r="132" ht="24.75" customHeight="1" spans="1:109">
      <c r="A132" s="413">
        <v>125</v>
      </c>
      <c r="B132" s="566" t="s">
        <v>849</v>
      </c>
      <c r="C132" s="574" t="s">
        <v>850</v>
      </c>
      <c r="D132" s="442" t="s">
        <v>42</v>
      </c>
      <c r="E132" s="438" t="s">
        <v>55</v>
      </c>
      <c r="F132" s="443">
        <v>161</v>
      </c>
      <c r="G132" s="568" t="s">
        <v>58</v>
      </c>
      <c r="H132" s="569" t="s">
        <v>61</v>
      </c>
      <c r="I132" s="569" t="s">
        <v>61</v>
      </c>
      <c r="J132" s="569" t="s">
        <v>59</v>
      </c>
      <c r="K132" s="569" t="s">
        <v>69</v>
      </c>
      <c r="L132" s="569" t="s">
        <v>58</v>
      </c>
      <c r="M132" s="569" t="s">
        <v>59</v>
      </c>
      <c r="N132" s="570" t="s">
        <v>61</v>
      </c>
      <c r="O132" s="421">
        <f t="shared" si="130"/>
        <v>0</v>
      </c>
      <c r="P132" s="422"/>
      <c r="Q132" s="423">
        <f t="shared" si="77"/>
        <v>23</v>
      </c>
      <c r="R132" s="565">
        <f t="shared" si="78"/>
        <v>7.60869565217391</v>
      </c>
      <c r="S132" s="425"/>
      <c r="T132" s="426"/>
      <c r="U132" s="427"/>
      <c r="V132" s="428" t="s">
        <v>62</v>
      </c>
      <c r="W132" s="429">
        <f t="shared" si="144"/>
        <v>10</v>
      </c>
      <c r="X132" s="429">
        <f t="shared" si="144"/>
        <v>8</v>
      </c>
      <c r="Y132" s="429">
        <f t="shared" si="144"/>
        <v>8</v>
      </c>
      <c r="Z132" s="429">
        <f t="shared" si="144"/>
        <v>7</v>
      </c>
      <c r="AA132" s="429">
        <f t="shared" si="144"/>
        <v>6</v>
      </c>
      <c r="AB132" s="429">
        <f t="shared" si="144"/>
        <v>10</v>
      </c>
      <c r="AC132" s="429">
        <f t="shared" si="144"/>
        <v>7</v>
      </c>
      <c r="AD132" s="429">
        <f t="shared" si="79"/>
        <v>8</v>
      </c>
      <c r="AE132" s="429"/>
      <c r="AF132" s="429"/>
      <c r="AG132" s="430">
        <f t="shared" si="132"/>
        <v>175</v>
      </c>
      <c r="AH132" s="430">
        <f t="shared" si="133"/>
        <v>23</v>
      </c>
      <c r="AI132" s="431">
        <f t="shared" si="80"/>
        <v>7.60869565217391</v>
      </c>
      <c r="AJ132" s="408" t="str">
        <f t="shared" si="134"/>
        <v>P</v>
      </c>
      <c r="AK132" s="408">
        <f t="shared" si="81"/>
        <v>0</v>
      </c>
      <c r="AL132" s="408">
        <f t="shared" si="82"/>
        <v>1</v>
      </c>
      <c r="AM132" s="408">
        <f t="shared" si="83"/>
        <v>0</v>
      </c>
      <c r="AN132" s="408">
        <f t="shared" si="84"/>
        <v>0</v>
      </c>
      <c r="AO132" s="408">
        <f t="shared" si="85"/>
        <v>0</v>
      </c>
      <c r="AP132" s="408">
        <f t="shared" si="86"/>
        <v>0</v>
      </c>
      <c r="AQ132" s="408">
        <f t="shared" si="87"/>
        <v>0</v>
      </c>
      <c r="AR132" s="6"/>
      <c r="AS132" s="408">
        <f t="shared" si="88"/>
        <v>0</v>
      </c>
      <c r="AT132" s="408" t="str">
        <f t="shared" si="89"/>
        <v>P</v>
      </c>
      <c r="AU132" s="408">
        <f t="shared" si="90"/>
        <v>0</v>
      </c>
      <c r="AV132" s="408">
        <f t="shared" si="91"/>
        <v>0</v>
      </c>
      <c r="AW132" s="408">
        <f t="shared" si="92"/>
        <v>0</v>
      </c>
      <c r="AX132" s="408">
        <f t="shared" si="93"/>
        <v>0</v>
      </c>
      <c r="AY132" s="408">
        <f t="shared" si="94"/>
        <v>0</v>
      </c>
      <c r="AZ132" s="409" t="str">
        <f t="shared" si="95"/>
        <v>DF</v>
      </c>
      <c r="BA132" s="409" t="str">
        <f t="shared" si="96"/>
        <v>DFT</v>
      </c>
      <c r="BB132" s="409" t="str">
        <f t="shared" si="97"/>
        <v>#</v>
      </c>
      <c r="BC132" s="409" t="str">
        <f t="shared" si="98"/>
        <v>#</v>
      </c>
      <c r="BD132" s="409" t="str">
        <f t="shared" si="99"/>
        <v>#</v>
      </c>
      <c r="BE132" s="409" t="str">
        <f t="shared" si="100"/>
        <v>P</v>
      </c>
      <c r="BF132" s="409"/>
      <c r="BG132" s="409" t="str">
        <f t="shared" si="101"/>
        <v>#</v>
      </c>
      <c r="BH132" s="409" t="str">
        <f t="shared" si="102"/>
        <v>#</v>
      </c>
      <c r="BI132" s="409" t="str">
        <f t="shared" si="103"/>
        <v>#</v>
      </c>
      <c r="BJ132" s="409">
        <f t="shared" si="104"/>
        <v>0</v>
      </c>
      <c r="BK132" s="409" t="str">
        <f t="shared" si="105"/>
        <v>#</v>
      </c>
      <c r="BL132" s="409">
        <f t="shared" si="106"/>
        <v>0</v>
      </c>
      <c r="BM132" s="7"/>
      <c r="BN132" s="7"/>
      <c r="BO132" s="7"/>
      <c r="BP132" s="409" t="str">
        <f t="shared" si="107"/>
        <v>#</v>
      </c>
      <c r="BQ132" s="409" t="str">
        <f t="shared" si="108"/>
        <v>#</v>
      </c>
      <c r="BR132" s="409" t="str">
        <f t="shared" si="109"/>
        <v>#</v>
      </c>
      <c r="BS132" s="409" t="str">
        <f t="shared" si="110"/>
        <v>P</v>
      </c>
      <c r="BT132" s="409" t="str">
        <f t="shared" si="111"/>
        <v>#</v>
      </c>
      <c r="BU132" s="409" t="str">
        <f t="shared" si="112"/>
        <v>#</v>
      </c>
      <c r="BV132" s="409" t="str">
        <f t="shared" si="113"/>
        <v>#</v>
      </c>
      <c r="BW132" s="409" t="str">
        <f t="shared" si="114"/>
        <v>#</v>
      </c>
      <c r="BX132" s="409"/>
      <c r="BY132" s="409" t="str">
        <f t="shared" si="115"/>
        <v>#</v>
      </c>
      <c r="BZ132" s="409" t="str">
        <f t="shared" si="116"/>
        <v>#</v>
      </c>
      <c r="CA132" s="409" t="str">
        <f t="shared" si="117"/>
        <v>#</v>
      </c>
      <c r="CB132" s="409">
        <f t="shared" si="118"/>
        <v>0</v>
      </c>
      <c r="CC132" s="409" t="str">
        <f t="shared" si="119"/>
        <v>#</v>
      </c>
      <c r="CD132" s="409" t="str">
        <f t="shared" si="120"/>
        <v>#</v>
      </c>
      <c r="CE132" s="409" t="str">
        <f t="shared" si="121"/>
        <v>#</v>
      </c>
      <c r="CF132" s="409" t="str">
        <f t="shared" si="122"/>
        <v>#</v>
      </c>
      <c r="CG132" s="409" t="str">
        <f t="shared" si="123"/>
        <v>#</v>
      </c>
      <c r="CH132" s="409">
        <f t="shared" si="124"/>
        <v>0</v>
      </c>
      <c r="CI132" s="7"/>
      <c r="CJ132" s="7"/>
      <c r="CK132" s="409" t="str">
        <f t="shared" si="135"/>
        <v> </v>
      </c>
      <c r="CL132" s="409" t="str">
        <f t="shared" si="136"/>
        <v> </v>
      </c>
      <c r="CM132" s="409" t="str">
        <f t="shared" si="137"/>
        <v> </v>
      </c>
      <c r="CN132" s="409" t="str">
        <f t="shared" si="138"/>
        <v> </v>
      </c>
      <c r="CO132" s="409" t="str">
        <f t="shared" si="139"/>
        <v> </v>
      </c>
      <c r="CP132" s="409" t="str">
        <f t="shared" si="140"/>
        <v> </v>
      </c>
      <c r="CQ132" s="409" t="str">
        <f t="shared" si="141"/>
        <v> </v>
      </c>
      <c r="CR132" s="409" t="str">
        <f t="shared" si="142"/>
        <v> </v>
      </c>
      <c r="CS132" s="409"/>
      <c r="CT132" s="409">
        <f t="shared" si="125"/>
        <v>0</v>
      </c>
      <c r="CU132" s="409">
        <f t="shared" si="143"/>
        <v>125</v>
      </c>
      <c r="CV132" s="372" t="str">
        <f t="shared" si="143"/>
        <v>23IT126</v>
      </c>
      <c r="CW132" s="432" t="str">
        <f t="shared" si="143"/>
        <v>RACHANA.RS</v>
      </c>
      <c r="CX132" s="433" t="str">
        <f t="shared" si="76"/>
        <v>        </v>
      </c>
      <c r="CY132" s="409">
        <f t="shared" si="127"/>
        <v>0</v>
      </c>
      <c r="CZ132" s="7"/>
      <c r="DA132" s="409" t="str">
        <f t="shared" si="128"/>
        <v>#</v>
      </c>
      <c r="DB132" s="409">
        <f t="shared" si="129"/>
        <v>0</v>
      </c>
      <c r="DC132" s="7"/>
      <c r="DD132" s="7"/>
      <c r="DE132" s="7"/>
    </row>
    <row r="133" ht="24.75" customHeight="1" spans="1:109">
      <c r="A133" s="413">
        <v>126</v>
      </c>
      <c r="B133" s="566" t="s">
        <v>851</v>
      </c>
      <c r="C133" s="572" t="s">
        <v>852</v>
      </c>
      <c r="D133" s="442" t="s">
        <v>41</v>
      </c>
      <c r="E133" s="440" t="s">
        <v>54</v>
      </c>
      <c r="F133" s="573">
        <v>164.5</v>
      </c>
      <c r="G133" s="568" t="s">
        <v>58</v>
      </c>
      <c r="H133" s="569" t="s">
        <v>59</v>
      </c>
      <c r="I133" s="569" t="s">
        <v>59</v>
      </c>
      <c r="J133" s="569" t="s">
        <v>59</v>
      </c>
      <c r="K133" s="569" t="s">
        <v>59</v>
      </c>
      <c r="L133" s="569" t="s">
        <v>58</v>
      </c>
      <c r="M133" s="569" t="s">
        <v>59</v>
      </c>
      <c r="N133" s="570" t="s">
        <v>61</v>
      </c>
      <c r="O133" s="421">
        <f t="shared" si="130"/>
        <v>0</v>
      </c>
      <c r="P133" s="422"/>
      <c r="Q133" s="423">
        <f t="shared" si="77"/>
        <v>23</v>
      </c>
      <c r="R133" s="565">
        <f t="shared" si="78"/>
        <v>7.39130434782609</v>
      </c>
      <c r="S133" s="425"/>
      <c r="T133" s="426"/>
      <c r="U133" s="427"/>
      <c r="V133" s="428" t="s">
        <v>62</v>
      </c>
      <c r="W133" s="429">
        <f t="shared" si="144"/>
        <v>10</v>
      </c>
      <c r="X133" s="429">
        <f t="shared" si="144"/>
        <v>7</v>
      </c>
      <c r="Y133" s="429">
        <f t="shared" si="144"/>
        <v>7</v>
      </c>
      <c r="Z133" s="429">
        <f t="shared" si="144"/>
        <v>7</v>
      </c>
      <c r="AA133" s="429">
        <f t="shared" si="144"/>
        <v>7</v>
      </c>
      <c r="AB133" s="429">
        <f t="shared" si="144"/>
        <v>10</v>
      </c>
      <c r="AC133" s="429">
        <f t="shared" si="144"/>
        <v>7</v>
      </c>
      <c r="AD133" s="429">
        <f t="shared" si="79"/>
        <v>8</v>
      </c>
      <c r="AE133" s="429"/>
      <c r="AF133" s="429"/>
      <c r="AG133" s="430">
        <f t="shared" si="132"/>
        <v>170</v>
      </c>
      <c r="AH133" s="430">
        <f t="shared" si="133"/>
        <v>23</v>
      </c>
      <c r="AI133" s="431">
        <f t="shared" si="80"/>
        <v>7.39130434782609</v>
      </c>
      <c r="AJ133" s="408" t="str">
        <f t="shared" si="134"/>
        <v>P</v>
      </c>
      <c r="AK133" s="408">
        <f t="shared" si="81"/>
        <v>0</v>
      </c>
      <c r="AL133" s="408">
        <f t="shared" si="82"/>
        <v>1</v>
      </c>
      <c r="AM133" s="408">
        <f t="shared" si="83"/>
        <v>0</v>
      </c>
      <c r="AN133" s="408">
        <f t="shared" si="84"/>
        <v>0</v>
      </c>
      <c r="AO133" s="408">
        <f t="shared" si="85"/>
        <v>0</v>
      </c>
      <c r="AP133" s="408">
        <f t="shared" si="86"/>
        <v>0</v>
      </c>
      <c r="AQ133" s="408">
        <f t="shared" si="87"/>
        <v>0</v>
      </c>
      <c r="AR133" s="6"/>
      <c r="AS133" s="408">
        <f t="shared" si="88"/>
        <v>0</v>
      </c>
      <c r="AT133" s="408" t="str">
        <f t="shared" si="89"/>
        <v>P</v>
      </c>
      <c r="AU133" s="408">
        <f t="shared" si="90"/>
        <v>0</v>
      </c>
      <c r="AV133" s="408">
        <f t="shared" si="91"/>
        <v>0</v>
      </c>
      <c r="AW133" s="408">
        <f t="shared" si="92"/>
        <v>0</v>
      </c>
      <c r="AX133" s="408">
        <f t="shared" si="93"/>
        <v>0</v>
      </c>
      <c r="AY133" s="408">
        <f t="shared" si="94"/>
        <v>0</v>
      </c>
      <c r="AZ133" s="409" t="str">
        <f t="shared" si="95"/>
        <v>HM</v>
      </c>
      <c r="BA133" s="409" t="str">
        <f t="shared" si="96"/>
        <v>HMT</v>
      </c>
      <c r="BB133" s="409" t="str">
        <f t="shared" si="97"/>
        <v>P</v>
      </c>
      <c r="BC133" s="409" t="str">
        <f t="shared" si="98"/>
        <v>#</v>
      </c>
      <c r="BD133" s="409" t="str">
        <f t="shared" si="99"/>
        <v>#</v>
      </c>
      <c r="BE133" s="409" t="str">
        <f t="shared" si="100"/>
        <v>#</v>
      </c>
      <c r="BF133" s="409"/>
      <c r="BG133" s="409">
        <f t="shared" si="101"/>
        <v>0</v>
      </c>
      <c r="BH133" s="409" t="str">
        <f t="shared" si="102"/>
        <v>#</v>
      </c>
      <c r="BI133" s="409" t="str">
        <f t="shared" si="103"/>
        <v>#</v>
      </c>
      <c r="BJ133" s="409" t="str">
        <f t="shared" si="104"/>
        <v>#</v>
      </c>
      <c r="BK133" s="409">
        <f t="shared" si="105"/>
        <v>0</v>
      </c>
      <c r="BL133" s="409" t="str">
        <f t="shared" si="106"/>
        <v>#</v>
      </c>
      <c r="BM133" s="7"/>
      <c r="BN133" s="7"/>
      <c r="BO133" s="7"/>
      <c r="BP133" s="409" t="str">
        <f t="shared" si="107"/>
        <v>P</v>
      </c>
      <c r="BQ133" s="409" t="str">
        <f t="shared" si="108"/>
        <v>#</v>
      </c>
      <c r="BR133" s="409" t="str">
        <f t="shared" si="109"/>
        <v>#</v>
      </c>
      <c r="BS133" s="409" t="str">
        <f t="shared" si="110"/>
        <v>#</v>
      </c>
      <c r="BT133" s="409" t="str">
        <f t="shared" si="111"/>
        <v>#</v>
      </c>
      <c r="BU133" s="409" t="str">
        <f t="shared" si="112"/>
        <v>#</v>
      </c>
      <c r="BV133" s="409" t="str">
        <f t="shared" si="113"/>
        <v>#</v>
      </c>
      <c r="BW133" s="409" t="str">
        <f t="shared" si="114"/>
        <v>#</v>
      </c>
      <c r="BX133" s="409"/>
      <c r="BY133" s="409">
        <f t="shared" si="115"/>
        <v>0</v>
      </c>
      <c r="BZ133" s="409" t="str">
        <f t="shared" si="116"/>
        <v>#</v>
      </c>
      <c r="CA133" s="409" t="str">
        <f t="shared" si="117"/>
        <v>#</v>
      </c>
      <c r="CB133" s="409" t="str">
        <f t="shared" si="118"/>
        <v>#</v>
      </c>
      <c r="CC133" s="409" t="str">
        <f t="shared" si="119"/>
        <v>#</v>
      </c>
      <c r="CD133" s="409" t="str">
        <f t="shared" si="120"/>
        <v>#</v>
      </c>
      <c r="CE133" s="409" t="str">
        <f t="shared" si="121"/>
        <v>#</v>
      </c>
      <c r="CF133" s="409" t="str">
        <f t="shared" si="122"/>
        <v>#</v>
      </c>
      <c r="CG133" s="409">
        <f t="shared" si="123"/>
        <v>0</v>
      </c>
      <c r="CH133" s="409" t="str">
        <f t="shared" si="124"/>
        <v>#</v>
      </c>
      <c r="CI133" s="7"/>
      <c r="CJ133" s="7"/>
      <c r="CK133" s="409" t="str">
        <f t="shared" si="135"/>
        <v> </v>
      </c>
      <c r="CL133" s="409" t="str">
        <f t="shared" si="136"/>
        <v> </v>
      </c>
      <c r="CM133" s="409" t="str">
        <f t="shared" si="137"/>
        <v> </v>
      </c>
      <c r="CN133" s="409" t="str">
        <f t="shared" si="138"/>
        <v> </v>
      </c>
      <c r="CO133" s="409" t="str">
        <f t="shared" si="139"/>
        <v> </v>
      </c>
      <c r="CP133" s="409" t="str">
        <f t="shared" si="140"/>
        <v> </v>
      </c>
      <c r="CQ133" s="409" t="str">
        <f t="shared" si="141"/>
        <v> </v>
      </c>
      <c r="CR133" s="409" t="str">
        <f t="shared" si="142"/>
        <v> </v>
      </c>
      <c r="CS133" s="409"/>
      <c r="CT133" s="409">
        <f t="shared" si="125"/>
        <v>0</v>
      </c>
      <c r="CU133" s="409">
        <f t="shared" si="143"/>
        <v>126</v>
      </c>
      <c r="CV133" s="372" t="str">
        <f t="shared" si="143"/>
        <v>23IT127</v>
      </c>
      <c r="CW133" s="432" t="str">
        <f t="shared" si="143"/>
        <v>RAGHUL S</v>
      </c>
      <c r="CX133" s="433" t="str">
        <f t="shared" si="76"/>
        <v>        </v>
      </c>
      <c r="CY133" s="409">
        <f t="shared" si="127"/>
        <v>0</v>
      </c>
      <c r="CZ133" s="7"/>
      <c r="DA133" s="409">
        <f t="shared" si="128"/>
        <v>0</v>
      </c>
      <c r="DB133" s="409" t="str">
        <f t="shared" si="129"/>
        <v>#</v>
      </c>
      <c r="DC133" s="7"/>
      <c r="DD133" s="7"/>
      <c r="DE133" s="7"/>
    </row>
    <row r="134" ht="24.75" customHeight="1" spans="1:109">
      <c r="A134" s="413">
        <v>127</v>
      </c>
      <c r="B134" s="566" t="s">
        <v>853</v>
      </c>
      <c r="C134" s="572" t="s">
        <v>854</v>
      </c>
      <c r="D134" s="442" t="s">
        <v>41</v>
      </c>
      <c r="E134" s="440" t="s">
        <v>54</v>
      </c>
      <c r="F134" s="573">
        <v>190.5</v>
      </c>
      <c r="G134" s="568" t="s">
        <v>58</v>
      </c>
      <c r="H134" s="569" t="s">
        <v>61</v>
      </c>
      <c r="I134" s="569" t="s">
        <v>61</v>
      </c>
      <c r="J134" s="569" t="s">
        <v>61</v>
      </c>
      <c r="K134" s="569" t="s">
        <v>69</v>
      </c>
      <c r="L134" s="569" t="s">
        <v>58</v>
      </c>
      <c r="M134" s="569" t="s">
        <v>59</v>
      </c>
      <c r="N134" s="570" t="s">
        <v>61</v>
      </c>
      <c r="O134" s="421">
        <f t="shared" si="130"/>
        <v>0</v>
      </c>
      <c r="P134" s="422"/>
      <c r="Q134" s="423">
        <f t="shared" si="77"/>
        <v>23</v>
      </c>
      <c r="R134" s="565">
        <f t="shared" si="78"/>
        <v>7.78260869565217</v>
      </c>
      <c r="S134" s="425"/>
      <c r="T134" s="426"/>
      <c r="U134" s="427"/>
      <c r="V134" s="428" t="s">
        <v>62</v>
      </c>
      <c r="W134" s="429">
        <f t="shared" si="144"/>
        <v>10</v>
      </c>
      <c r="X134" s="429">
        <f t="shared" si="144"/>
        <v>8</v>
      </c>
      <c r="Y134" s="429">
        <f t="shared" si="144"/>
        <v>8</v>
      </c>
      <c r="Z134" s="429">
        <f t="shared" si="144"/>
        <v>8</v>
      </c>
      <c r="AA134" s="429">
        <f t="shared" si="144"/>
        <v>6</v>
      </c>
      <c r="AB134" s="429">
        <f t="shared" si="144"/>
        <v>10</v>
      </c>
      <c r="AC134" s="429">
        <f t="shared" si="144"/>
        <v>7</v>
      </c>
      <c r="AD134" s="429">
        <f t="shared" si="79"/>
        <v>8</v>
      </c>
      <c r="AE134" s="429"/>
      <c r="AF134" s="429"/>
      <c r="AG134" s="430">
        <f t="shared" si="132"/>
        <v>179</v>
      </c>
      <c r="AH134" s="430">
        <f t="shared" si="133"/>
        <v>23</v>
      </c>
      <c r="AI134" s="431">
        <f t="shared" si="80"/>
        <v>7.78260869565217</v>
      </c>
      <c r="AJ134" s="408" t="str">
        <f t="shared" si="134"/>
        <v>P</v>
      </c>
      <c r="AK134" s="408">
        <f t="shared" si="81"/>
        <v>1</v>
      </c>
      <c r="AL134" s="408">
        <f t="shared" si="82"/>
        <v>0</v>
      </c>
      <c r="AM134" s="408">
        <f t="shared" si="83"/>
        <v>0</v>
      </c>
      <c r="AN134" s="408">
        <f t="shared" si="84"/>
        <v>0</v>
      </c>
      <c r="AO134" s="408">
        <f t="shared" si="85"/>
        <v>0</v>
      </c>
      <c r="AP134" s="408">
        <f t="shared" si="86"/>
        <v>0</v>
      </c>
      <c r="AQ134" s="408">
        <f t="shared" si="87"/>
        <v>0</v>
      </c>
      <c r="AR134" s="6"/>
      <c r="AS134" s="408" t="str">
        <f t="shared" si="88"/>
        <v>P</v>
      </c>
      <c r="AT134" s="408">
        <f t="shared" si="89"/>
        <v>0</v>
      </c>
      <c r="AU134" s="408">
        <f t="shared" si="90"/>
        <v>0</v>
      </c>
      <c r="AV134" s="408">
        <f t="shared" si="91"/>
        <v>0</v>
      </c>
      <c r="AW134" s="408">
        <f t="shared" si="92"/>
        <v>0</v>
      </c>
      <c r="AX134" s="408">
        <f t="shared" si="93"/>
        <v>0</v>
      </c>
      <c r="AY134" s="408">
        <f t="shared" si="94"/>
        <v>0</v>
      </c>
      <c r="AZ134" s="409" t="str">
        <f t="shared" si="95"/>
        <v>HM</v>
      </c>
      <c r="BA134" s="409" t="str">
        <f t="shared" si="96"/>
        <v>HMT</v>
      </c>
      <c r="BB134" s="409" t="str">
        <f t="shared" si="97"/>
        <v>P</v>
      </c>
      <c r="BC134" s="409" t="str">
        <f t="shared" si="98"/>
        <v>#</v>
      </c>
      <c r="BD134" s="409" t="str">
        <f t="shared" si="99"/>
        <v>#</v>
      </c>
      <c r="BE134" s="409" t="str">
        <f t="shared" si="100"/>
        <v>#</v>
      </c>
      <c r="BF134" s="409"/>
      <c r="BG134" s="409">
        <f t="shared" si="101"/>
        <v>0</v>
      </c>
      <c r="BH134" s="409" t="str">
        <f t="shared" si="102"/>
        <v>#</v>
      </c>
      <c r="BI134" s="409" t="str">
        <f t="shared" si="103"/>
        <v>#</v>
      </c>
      <c r="BJ134" s="409" t="str">
        <f t="shared" si="104"/>
        <v>#</v>
      </c>
      <c r="BK134" s="409">
        <f t="shared" si="105"/>
        <v>0</v>
      </c>
      <c r="BL134" s="409" t="str">
        <f t="shared" si="106"/>
        <v>#</v>
      </c>
      <c r="BM134" s="7"/>
      <c r="BN134" s="7"/>
      <c r="BO134" s="7"/>
      <c r="BP134" s="409" t="str">
        <f t="shared" si="107"/>
        <v>P</v>
      </c>
      <c r="BQ134" s="409" t="str">
        <f t="shared" si="108"/>
        <v>#</v>
      </c>
      <c r="BR134" s="409" t="str">
        <f t="shared" si="109"/>
        <v>#</v>
      </c>
      <c r="BS134" s="409" t="str">
        <f t="shared" si="110"/>
        <v>#</v>
      </c>
      <c r="BT134" s="409" t="str">
        <f t="shared" si="111"/>
        <v>#</v>
      </c>
      <c r="BU134" s="409" t="str">
        <f t="shared" si="112"/>
        <v>#</v>
      </c>
      <c r="BV134" s="409" t="str">
        <f t="shared" si="113"/>
        <v>#</v>
      </c>
      <c r="BW134" s="409" t="str">
        <f t="shared" si="114"/>
        <v>#</v>
      </c>
      <c r="BX134" s="409"/>
      <c r="BY134" s="409">
        <f t="shared" si="115"/>
        <v>0</v>
      </c>
      <c r="BZ134" s="409" t="str">
        <f t="shared" si="116"/>
        <v>#</v>
      </c>
      <c r="CA134" s="409" t="str">
        <f t="shared" si="117"/>
        <v>#</v>
      </c>
      <c r="CB134" s="409" t="str">
        <f t="shared" si="118"/>
        <v>#</v>
      </c>
      <c r="CC134" s="409" t="str">
        <f t="shared" si="119"/>
        <v>#</v>
      </c>
      <c r="CD134" s="409" t="str">
        <f t="shared" si="120"/>
        <v>#</v>
      </c>
      <c r="CE134" s="409" t="str">
        <f t="shared" si="121"/>
        <v>#</v>
      </c>
      <c r="CF134" s="409" t="str">
        <f t="shared" si="122"/>
        <v>#</v>
      </c>
      <c r="CG134" s="409">
        <f t="shared" si="123"/>
        <v>0</v>
      </c>
      <c r="CH134" s="409" t="str">
        <f t="shared" si="124"/>
        <v>#</v>
      </c>
      <c r="CI134" s="7"/>
      <c r="CJ134" s="7"/>
      <c r="CK134" s="409" t="str">
        <f t="shared" si="135"/>
        <v> </v>
      </c>
      <c r="CL134" s="409" t="str">
        <f t="shared" si="136"/>
        <v> </v>
      </c>
      <c r="CM134" s="409" t="str">
        <f t="shared" si="137"/>
        <v> </v>
      </c>
      <c r="CN134" s="409" t="str">
        <f t="shared" si="138"/>
        <v> </v>
      </c>
      <c r="CO134" s="409" t="str">
        <f t="shared" si="139"/>
        <v> </v>
      </c>
      <c r="CP134" s="409" t="str">
        <f t="shared" si="140"/>
        <v> </v>
      </c>
      <c r="CQ134" s="409" t="str">
        <f t="shared" si="141"/>
        <v> </v>
      </c>
      <c r="CR134" s="409" t="str">
        <f t="shared" si="142"/>
        <v> </v>
      </c>
      <c r="CS134" s="409"/>
      <c r="CT134" s="409">
        <f t="shared" si="125"/>
        <v>0</v>
      </c>
      <c r="CU134" s="409">
        <f t="shared" si="143"/>
        <v>127</v>
      </c>
      <c r="CV134" s="372" t="str">
        <f t="shared" si="143"/>
        <v>23IT128</v>
      </c>
      <c r="CW134" s="432" t="str">
        <f t="shared" si="143"/>
        <v>RAJA J</v>
      </c>
      <c r="CX134" s="433" t="str">
        <f t="shared" ref="CX134:CX197" si="145">CONCATENATE(CK134,CL134,CM134,CN134,CO134,CP134,CQ134,CR134)</f>
        <v>        </v>
      </c>
      <c r="CY134" s="409">
        <f t="shared" si="127"/>
        <v>0</v>
      </c>
      <c r="CZ134" s="7"/>
      <c r="DA134" s="409">
        <f t="shared" si="128"/>
        <v>0</v>
      </c>
      <c r="DB134" s="409" t="str">
        <f t="shared" si="129"/>
        <v>#</v>
      </c>
      <c r="DC134" s="7"/>
      <c r="DD134" s="7"/>
      <c r="DE134" s="7"/>
    </row>
    <row r="135" ht="24.75" customHeight="1" spans="1:109">
      <c r="A135" s="413">
        <v>128</v>
      </c>
      <c r="B135" s="566" t="s">
        <v>855</v>
      </c>
      <c r="C135" s="572" t="s">
        <v>856</v>
      </c>
      <c r="D135" s="442" t="s">
        <v>42</v>
      </c>
      <c r="E135" s="438" t="s">
        <v>55</v>
      </c>
      <c r="F135" s="573">
        <v>193.5</v>
      </c>
      <c r="G135" s="568" t="s">
        <v>58</v>
      </c>
      <c r="H135" s="569" t="s">
        <v>61</v>
      </c>
      <c r="I135" s="569" t="s">
        <v>58</v>
      </c>
      <c r="J135" s="569" t="s">
        <v>60</v>
      </c>
      <c r="K135" s="569" t="s">
        <v>60</v>
      </c>
      <c r="L135" s="569" t="s">
        <v>58</v>
      </c>
      <c r="M135" s="569" t="s">
        <v>60</v>
      </c>
      <c r="N135" s="570" t="s">
        <v>61</v>
      </c>
      <c r="O135" s="421">
        <f t="shared" si="130"/>
        <v>0</v>
      </c>
      <c r="P135" s="422"/>
      <c r="Q135" s="423">
        <f t="shared" si="77"/>
        <v>23</v>
      </c>
      <c r="R135" s="565">
        <f t="shared" si="78"/>
        <v>8.95652173913044</v>
      </c>
      <c r="S135" s="425"/>
      <c r="T135" s="426"/>
      <c r="U135" s="427"/>
      <c r="V135" s="428" t="s">
        <v>62</v>
      </c>
      <c r="W135" s="429">
        <f t="shared" si="144"/>
        <v>10</v>
      </c>
      <c r="X135" s="429">
        <f t="shared" si="144"/>
        <v>8</v>
      </c>
      <c r="Y135" s="429">
        <f t="shared" si="144"/>
        <v>10</v>
      </c>
      <c r="Z135" s="429">
        <f t="shared" si="144"/>
        <v>9</v>
      </c>
      <c r="AA135" s="429">
        <f t="shared" si="144"/>
        <v>9</v>
      </c>
      <c r="AB135" s="429">
        <f t="shared" si="144"/>
        <v>10</v>
      </c>
      <c r="AC135" s="429">
        <f t="shared" si="144"/>
        <v>9</v>
      </c>
      <c r="AD135" s="429">
        <f t="shared" si="79"/>
        <v>8</v>
      </c>
      <c r="AE135" s="429"/>
      <c r="AF135" s="429"/>
      <c r="AG135" s="430">
        <f t="shared" si="132"/>
        <v>206</v>
      </c>
      <c r="AH135" s="430">
        <f t="shared" si="133"/>
        <v>23</v>
      </c>
      <c r="AI135" s="431">
        <f t="shared" si="80"/>
        <v>8.95652173913044</v>
      </c>
      <c r="AJ135" s="408" t="str">
        <f t="shared" si="134"/>
        <v>P</v>
      </c>
      <c r="AK135" s="408">
        <f t="shared" si="81"/>
        <v>1</v>
      </c>
      <c r="AL135" s="408">
        <f t="shared" si="82"/>
        <v>0</v>
      </c>
      <c r="AM135" s="408">
        <f t="shared" si="83"/>
        <v>0</v>
      </c>
      <c r="AN135" s="408">
        <f t="shared" si="84"/>
        <v>0</v>
      </c>
      <c r="AO135" s="408">
        <f t="shared" si="85"/>
        <v>0</v>
      </c>
      <c r="AP135" s="408">
        <f t="shared" si="86"/>
        <v>0</v>
      </c>
      <c r="AQ135" s="408">
        <f t="shared" si="87"/>
        <v>0</v>
      </c>
      <c r="AR135" s="6"/>
      <c r="AS135" s="408" t="str">
        <f t="shared" si="88"/>
        <v>P</v>
      </c>
      <c r="AT135" s="408">
        <f t="shared" si="89"/>
        <v>0</v>
      </c>
      <c r="AU135" s="408">
        <f t="shared" si="90"/>
        <v>0</v>
      </c>
      <c r="AV135" s="408">
        <f t="shared" si="91"/>
        <v>0</v>
      </c>
      <c r="AW135" s="408">
        <f t="shared" si="92"/>
        <v>0</v>
      </c>
      <c r="AX135" s="408">
        <f t="shared" si="93"/>
        <v>0</v>
      </c>
      <c r="AY135" s="408">
        <f t="shared" si="94"/>
        <v>0</v>
      </c>
      <c r="AZ135" s="409" t="str">
        <f t="shared" si="95"/>
        <v>DF</v>
      </c>
      <c r="BA135" s="409" t="str">
        <f t="shared" si="96"/>
        <v>DFT</v>
      </c>
      <c r="BB135" s="409" t="str">
        <f t="shared" si="97"/>
        <v>#</v>
      </c>
      <c r="BC135" s="409" t="str">
        <f t="shared" si="98"/>
        <v>#</v>
      </c>
      <c r="BD135" s="409" t="str">
        <f t="shared" si="99"/>
        <v>#</v>
      </c>
      <c r="BE135" s="409" t="str">
        <f t="shared" si="100"/>
        <v>P</v>
      </c>
      <c r="BF135" s="409"/>
      <c r="BG135" s="409" t="str">
        <f t="shared" si="101"/>
        <v>#</v>
      </c>
      <c r="BH135" s="409" t="str">
        <f t="shared" si="102"/>
        <v>#</v>
      </c>
      <c r="BI135" s="409" t="str">
        <f t="shared" si="103"/>
        <v>#</v>
      </c>
      <c r="BJ135" s="409">
        <f t="shared" si="104"/>
        <v>0</v>
      </c>
      <c r="BK135" s="409" t="str">
        <f t="shared" si="105"/>
        <v>#</v>
      </c>
      <c r="BL135" s="409">
        <f t="shared" si="106"/>
        <v>0</v>
      </c>
      <c r="BM135" s="7"/>
      <c r="BN135" s="7"/>
      <c r="BO135" s="7"/>
      <c r="BP135" s="409" t="str">
        <f t="shared" si="107"/>
        <v>#</v>
      </c>
      <c r="BQ135" s="409" t="str">
        <f t="shared" si="108"/>
        <v>#</v>
      </c>
      <c r="BR135" s="409" t="str">
        <f t="shared" si="109"/>
        <v>#</v>
      </c>
      <c r="BS135" s="409" t="str">
        <f t="shared" si="110"/>
        <v>P</v>
      </c>
      <c r="BT135" s="409" t="str">
        <f t="shared" si="111"/>
        <v>#</v>
      </c>
      <c r="BU135" s="409" t="str">
        <f t="shared" si="112"/>
        <v>#</v>
      </c>
      <c r="BV135" s="409" t="str">
        <f t="shared" si="113"/>
        <v>#</v>
      </c>
      <c r="BW135" s="409" t="str">
        <f t="shared" si="114"/>
        <v>#</v>
      </c>
      <c r="BX135" s="409"/>
      <c r="BY135" s="409" t="str">
        <f t="shared" si="115"/>
        <v>#</v>
      </c>
      <c r="BZ135" s="409" t="str">
        <f t="shared" si="116"/>
        <v>#</v>
      </c>
      <c r="CA135" s="409" t="str">
        <f t="shared" si="117"/>
        <v>#</v>
      </c>
      <c r="CB135" s="409">
        <f t="shared" si="118"/>
        <v>0</v>
      </c>
      <c r="CC135" s="409" t="str">
        <f t="shared" si="119"/>
        <v>#</v>
      </c>
      <c r="CD135" s="409" t="str">
        <f t="shared" si="120"/>
        <v>#</v>
      </c>
      <c r="CE135" s="409" t="str">
        <f t="shared" si="121"/>
        <v>#</v>
      </c>
      <c r="CF135" s="409" t="str">
        <f t="shared" si="122"/>
        <v>#</v>
      </c>
      <c r="CG135" s="409" t="str">
        <f t="shared" si="123"/>
        <v>#</v>
      </c>
      <c r="CH135" s="409">
        <f t="shared" si="124"/>
        <v>0</v>
      </c>
      <c r="CI135" s="7"/>
      <c r="CJ135" s="7"/>
      <c r="CK135" s="409" t="str">
        <f t="shared" si="135"/>
        <v> </v>
      </c>
      <c r="CL135" s="409" t="str">
        <f t="shared" si="136"/>
        <v> </v>
      </c>
      <c r="CM135" s="409" t="str">
        <f t="shared" si="137"/>
        <v> </v>
      </c>
      <c r="CN135" s="409" t="str">
        <f t="shared" si="138"/>
        <v> </v>
      </c>
      <c r="CO135" s="409" t="str">
        <f t="shared" si="139"/>
        <v> </v>
      </c>
      <c r="CP135" s="409" t="str">
        <f t="shared" si="140"/>
        <v> </v>
      </c>
      <c r="CQ135" s="409" t="str">
        <f t="shared" si="141"/>
        <v> </v>
      </c>
      <c r="CR135" s="409" t="str">
        <f t="shared" si="142"/>
        <v> </v>
      </c>
      <c r="CS135" s="409"/>
      <c r="CT135" s="409">
        <f t="shared" si="125"/>
        <v>0</v>
      </c>
      <c r="CU135" s="409">
        <f t="shared" si="143"/>
        <v>128</v>
      </c>
      <c r="CV135" s="372" t="str">
        <f t="shared" si="143"/>
        <v>23IT129</v>
      </c>
      <c r="CW135" s="432" t="str">
        <f t="shared" si="143"/>
        <v>RAJASHREE S</v>
      </c>
      <c r="CX135" s="433" t="str">
        <f t="shared" si="145"/>
        <v>        </v>
      </c>
      <c r="CY135" s="409">
        <f t="shared" si="127"/>
        <v>0</v>
      </c>
      <c r="CZ135" s="7"/>
      <c r="DA135" s="409" t="str">
        <f t="shared" si="128"/>
        <v>#</v>
      </c>
      <c r="DB135" s="409">
        <f t="shared" si="129"/>
        <v>0</v>
      </c>
      <c r="DC135" s="7"/>
      <c r="DD135" s="7"/>
      <c r="DE135" s="7"/>
    </row>
    <row r="136" ht="24.75" customHeight="1" spans="1:109">
      <c r="A136" s="413">
        <v>129</v>
      </c>
      <c r="B136" s="566" t="s">
        <v>857</v>
      </c>
      <c r="C136" s="572" t="s">
        <v>858</v>
      </c>
      <c r="D136" s="442" t="s">
        <v>41</v>
      </c>
      <c r="E136" s="438" t="s">
        <v>55</v>
      </c>
      <c r="F136" s="573">
        <v>123</v>
      </c>
      <c r="G136" s="568" t="s">
        <v>58</v>
      </c>
      <c r="H136" s="569" t="s">
        <v>59</v>
      </c>
      <c r="I136" s="569" t="s">
        <v>59</v>
      </c>
      <c r="J136" s="569" t="s">
        <v>59</v>
      </c>
      <c r="K136" s="569" t="s">
        <v>59</v>
      </c>
      <c r="L136" s="569" t="s">
        <v>58</v>
      </c>
      <c r="M136" s="569" t="s">
        <v>59</v>
      </c>
      <c r="N136" s="570" t="s">
        <v>69</v>
      </c>
      <c r="O136" s="421">
        <f t="shared" si="130"/>
        <v>0</v>
      </c>
      <c r="P136" s="422"/>
      <c r="Q136" s="423">
        <f t="shared" ref="Q136:Q199" si="146">AH136</f>
        <v>23</v>
      </c>
      <c r="R136" s="565">
        <f t="shared" ref="R136:R199" si="147">IF(O136=0,AI136," ")</f>
        <v>7.1304347826087</v>
      </c>
      <c r="S136" s="425"/>
      <c r="T136" s="426"/>
      <c r="U136" s="427"/>
      <c r="V136" s="428" t="s">
        <v>62</v>
      </c>
      <c r="W136" s="429">
        <f t="shared" si="144"/>
        <v>10</v>
      </c>
      <c r="X136" s="429">
        <f t="shared" si="144"/>
        <v>7</v>
      </c>
      <c r="Y136" s="429">
        <f t="shared" si="144"/>
        <v>7</v>
      </c>
      <c r="Z136" s="429">
        <f t="shared" si="144"/>
        <v>7</v>
      </c>
      <c r="AA136" s="429">
        <f t="shared" si="144"/>
        <v>7</v>
      </c>
      <c r="AB136" s="429">
        <f t="shared" si="144"/>
        <v>10</v>
      </c>
      <c r="AC136" s="429">
        <f t="shared" si="144"/>
        <v>7</v>
      </c>
      <c r="AD136" s="429">
        <f t="shared" si="144"/>
        <v>6</v>
      </c>
      <c r="AE136" s="429"/>
      <c r="AF136" s="429"/>
      <c r="AG136" s="430">
        <f t="shared" si="132"/>
        <v>164</v>
      </c>
      <c r="AH136" s="430">
        <f t="shared" si="133"/>
        <v>23</v>
      </c>
      <c r="AI136" s="431">
        <f t="shared" ref="AI136:AI199" si="148">IF(AH136=0,0,AG136/AH136)</f>
        <v>7.1304347826087</v>
      </c>
      <c r="AJ136" s="408" t="str">
        <f t="shared" si="134"/>
        <v>P</v>
      </c>
      <c r="AK136" s="408">
        <f t="shared" ref="AK136:AK199" si="149">IF(F136&gt;179,1,0)</f>
        <v>0</v>
      </c>
      <c r="AL136" s="408">
        <f t="shared" ref="AL136:AL199" si="150">IF(F136&gt;159,1,0)-AK136</f>
        <v>0</v>
      </c>
      <c r="AM136" s="408">
        <f t="shared" ref="AM136:AM199" si="151">IF(F136&gt;139,1,0)-(AK136+AL136)</f>
        <v>0</v>
      </c>
      <c r="AN136" s="408">
        <f t="shared" ref="AN136:AN199" si="152">IF(F136&gt;119,1,0)-(AK136+AL136+AM136)</f>
        <v>1</v>
      </c>
      <c r="AO136" s="408">
        <f t="shared" ref="AO136:AO199" si="153">IF(F136&gt;109,1,0)-(AK136+AL136+AM136+AN136)</f>
        <v>0</v>
      </c>
      <c r="AP136" s="408">
        <f t="shared" ref="AP136:AP199" si="154">IF(F136&gt;=100,1,0)-(AK136+AL136+AM136+AN136+AO136)</f>
        <v>0</v>
      </c>
      <c r="AQ136" s="408">
        <f t="shared" ref="AQ136:AQ199" si="155">IF(F136&lt;100,1,0)</f>
        <v>0</v>
      </c>
      <c r="AR136" s="6"/>
      <c r="AS136" s="408">
        <f t="shared" ref="AS136:AS199" si="156">IF(AK136=0,0,AJ136)</f>
        <v>0</v>
      </c>
      <c r="AT136" s="408">
        <f t="shared" ref="AT136:AT199" si="157">IF(AL136=0,0,AJ136)</f>
        <v>0</v>
      </c>
      <c r="AU136" s="408">
        <f t="shared" ref="AU136:AU199" si="158">IF(AM136=0,0,AJ136)</f>
        <v>0</v>
      </c>
      <c r="AV136" s="408" t="str">
        <f t="shared" ref="AV136:AV199" si="159">IF(AN136=0,0,AJ136)</f>
        <v>P</v>
      </c>
      <c r="AW136" s="408">
        <f t="shared" ref="AW136:AW199" si="160">IF(AO136=0,0,AJ136)</f>
        <v>0</v>
      </c>
      <c r="AX136" s="408">
        <f t="shared" ref="AX136:AX199" si="161">IF(AP136=0,0,AJ136)</f>
        <v>0</v>
      </c>
      <c r="AY136" s="408">
        <f t="shared" ref="AY136:AY199" si="162">IF(AQ136=0,0,AJ136)</f>
        <v>0</v>
      </c>
      <c r="AZ136" s="409" t="str">
        <f t="shared" ref="AZ136:AZ199" si="163">CONCATENATE(E136,D136)</f>
        <v>DM</v>
      </c>
      <c r="BA136" s="409" t="str">
        <f t="shared" ref="BA136:BA199" si="164">CONCATENATE(AZ136,V136)</f>
        <v>DMT</v>
      </c>
      <c r="BB136" s="409" t="str">
        <f t="shared" ref="BB136:BB199" si="165">IF(AZ136="HM",AJ136,"#")</f>
        <v>#</v>
      </c>
      <c r="BC136" s="409" t="str">
        <f t="shared" ref="BC136:BC199" si="166">IF(AZ136="HF",AJ136,"#")</f>
        <v>#</v>
      </c>
      <c r="BD136" s="409" t="str">
        <f t="shared" ref="BD136:BD199" si="167">IF(AZ136="DM",AJ136,"#")</f>
        <v>P</v>
      </c>
      <c r="BE136" s="409" t="str">
        <f t="shared" ref="BE136:BE199" si="168">IF(AZ136="DF",AJ136,"#")</f>
        <v>#</v>
      </c>
      <c r="BF136" s="409"/>
      <c r="BG136" s="409" t="str">
        <f t="shared" ref="BG136:BG199" si="169">IF(AZ136="HM",O136,"#")</f>
        <v>#</v>
      </c>
      <c r="BH136" s="409" t="str">
        <f t="shared" ref="BH136:BH199" si="170">IF(AZ136="HF",O136,"#")</f>
        <v>#</v>
      </c>
      <c r="BI136" s="409">
        <f t="shared" ref="BI136:BI199" si="171">IF(AZ136="DM",O136,"#")</f>
        <v>0</v>
      </c>
      <c r="BJ136" s="409" t="str">
        <f t="shared" ref="BJ136:BJ199" si="172">IF(AZ136="DF",O136,"#")</f>
        <v>#</v>
      </c>
      <c r="BK136" s="409">
        <f t="shared" ref="BK136:BK199" si="173">IF(D136="M",O136,"#")</f>
        <v>0</v>
      </c>
      <c r="BL136" s="409" t="str">
        <f t="shared" ref="BL136:BL199" si="174">IF(D136="F",O136,"#")</f>
        <v>#</v>
      </c>
      <c r="BM136" s="7"/>
      <c r="BN136" s="7"/>
      <c r="BO136" s="7"/>
      <c r="BP136" s="409" t="str">
        <f t="shared" ref="BP136:BP199" si="175">IF(BA136="HMT",AJ136,"#")</f>
        <v>#</v>
      </c>
      <c r="BQ136" s="409" t="str">
        <f t="shared" ref="BQ136:BQ199" si="176">IF(BA136="HFT",AJ136,"#")</f>
        <v>#</v>
      </c>
      <c r="BR136" s="409" t="str">
        <f t="shared" ref="BR136:BR199" si="177">IF(BA136="DMT",AJ136,"#")</f>
        <v>P</v>
      </c>
      <c r="BS136" s="409" t="str">
        <f t="shared" ref="BS136:BS199" si="178">IF(BA136="DFT",AJ136,"#")</f>
        <v>#</v>
      </c>
      <c r="BT136" s="409" t="str">
        <f t="shared" ref="BT136:BT199" si="179">IF(BA136="HMNT",AJ136,"#")</f>
        <v>#</v>
      </c>
      <c r="BU136" s="409" t="str">
        <f t="shared" ref="BU136:BU199" si="180">IF(BA136="HFNT",AJ136,"#")</f>
        <v>#</v>
      </c>
      <c r="BV136" s="409" t="str">
        <f t="shared" ref="BV136:BV199" si="181">IF(BA136="DMNT",AJ136,"#")</f>
        <v>#</v>
      </c>
      <c r="BW136" s="409" t="str">
        <f t="shared" ref="BW136:BW199" si="182">IF(BA136="DFNT",AJ136,"#")</f>
        <v>#</v>
      </c>
      <c r="BX136" s="409"/>
      <c r="BY136" s="409" t="str">
        <f t="shared" ref="BY136:BY199" si="183">IF(BA136="HMT",O136,"#")</f>
        <v>#</v>
      </c>
      <c r="BZ136" s="409" t="str">
        <f t="shared" ref="BZ136:BZ199" si="184">IF(BA136="HFT",O136,"#")</f>
        <v>#</v>
      </c>
      <c r="CA136" s="409">
        <f t="shared" ref="CA136:CA199" si="185">IF(BA136="DMT",O136,"#")</f>
        <v>0</v>
      </c>
      <c r="CB136" s="409" t="str">
        <f t="shared" ref="CB136:CB199" si="186">IF(BA136="DFT",O136,"#")</f>
        <v>#</v>
      </c>
      <c r="CC136" s="409" t="str">
        <f t="shared" ref="CC136:CC199" si="187">IF(BA136="HMNT",O136,"#")</f>
        <v>#</v>
      </c>
      <c r="CD136" s="409" t="str">
        <f t="shared" ref="CD136:CD199" si="188">IF(BA136="HFNT",O136,"#")</f>
        <v>#</v>
      </c>
      <c r="CE136" s="409" t="str">
        <f t="shared" ref="CE136:CE199" si="189">IF(BA136="DMNT",O136,"#")</f>
        <v>#</v>
      </c>
      <c r="CF136" s="409" t="str">
        <f t="shared" ref="CF136:CF199" si="190">IF(BA136="DFNT",O136,"#")</f>
        <v>#</v>
      </c>
      <c r="CG136" s="409">
        <f t="shared" ref="CG136:CG199" si="191">IF(D136="M",O136,"#")</f>
        <v>0</v>
      </c>
      <c r="CH136" s="409" t="str">
        <f t="shared" ref="CH136:CH199" si="192">IF(D136="F",O136,"#")</f>
        <v>#</v>
      </c>
      <c r="CI136" s="7"/>
      <c r="CJ136" s="7"/>
      <c r="CK136" s="409" t="str">
        <f t="shared" si="135"/>
        <v> </v>
      </c>
      <c r="CL136" s="409" t="str">
        <f t="shared" si="136"/>
        <v> </v>
      </c>
      <c r="CM136" s="409" t="str">
        <f t="shared" si="137"/>
        <v> </v>
      </c>
      <c r="CN136" s="409" t="str">
        <f t="shared" si="138"/>
        <v> </v>
      </c>
      <c r="CO136" s="409" t="str">
        <f t="shared" si="139"/>
        <v> </v>
      </c>
      <c r="CP136" s="409" t="str">
        <f t="shared" si="140"/>
        <v> </v>
      </c>
      <c r="CQ136" s="409" t="str">
        <f t="shared" si="141"/>
        <v> </v>
      </c>
      <c r="CR136" s="409" t="str">
        <f t="shared" si="142"/>
        <v> </v>
      </c>
      <c r="CS136" s="409"/>
      <c r="CT136" s="409">
        <f t="shared" ref="CT136:CT199" si="193">O136</f>
        <v>0</v>
      </c>
      <c r="CU136" s="409">
        <f t="shared" ref="CU136:CW167" si="194">A136</f>
        <v>129</v>
      </c>
      <c r="CV136" s="372" t="str">
        <f t="shared" si="194"/>
        <v>23IT130</v>
      </c>
      <c r="CW136" s="432" t="str">
        <f t="shared" si="194"/>
        <v>RAKESH R</v>
      </c>
      <c r="CX136" s="433" t="str">
        <f t="shared" si="145"/>
        <v>        </v>
      </c>
      <c r="CY136" s="409">
        <f t="shared" ref="CY136:CY199" si="195">CT136</f>
        <v>0</v>
      </c>
      <c r="CZ136" s="7"/>
      <c r="DA136" s="409" t="str">
        <f t="shared" ref="DA136:DA199" si="196">IF(E136="H",O136,"#")</f>
        <v>#</v>
      </c>
      <c r="DB136" s="409">
        <f t="shared" ref="DB136:DB199" si="197">IF(E136="D",O136,"#")</f>
        <v>0</v>
      </c>
      <c r="DC136" s="7"/>
      <c r="DD136" s="7"/>
      <c r="DE136" s="7"/>
    </row>
    <row r="137" ht="24.75" customHeight="1" spans="1:109">
      <c r="A137" s="413">
        <v>130</v>
      </c>
      <c r="B137" s="566" t="s">
        <v>859</v>
      </c>
      <c r="C137" s="572" t="s">
        <v>860</v>
      </c>
      <c r="D137" s="442" t="s">
        <v>41</v>
      </c>
      <c r="E137" s="440" t="s">
        <v>54</v>
      </c>
      <c r="F137" s="573">
        <v>131</v>
      </c>
      <c r="G137" s="568" t="s">
        <v>58</v>
      </c>
      <c r="H137" s="569" t="s">
        <v>59</v>
      </c>
      <c r="I137" s="569" t="s">
        <v>59</v>
      </c>
      <c r="J137" s="569" t="s">
        <v>59</v>
      </c>
      <c r="K137" s="569" t="s">
        <v>59</v>
      </c>
      <c r="L137" s="569" t="s">
        <v>58</v>
      </c>
      <c r="M137" s="569" t="s">
        <v>59</v>
      </c>
      <c r="N137" s="570" t="s">
        <v>59</v>
      </c>
      <c r="O137" s="421">
        <f t="shared" ref="O137:O200" si="198">COUNTIF(G137:N137,"U")+COUNTIF(G137:N137,"UA")+COUNTIF(G137:N137,"WH")</f>
        <v>0</v>
      </c>
      <c r="P137" s="422"/>
      <c r="Q137" s="423">
        <f t="shared" si="146"/>
        <v>23</v>
      </c>
      <c r="R137" s="565">
        <f t="shared" si="147"/>
        <v>7.26086956521739</v>
      </c>
      <c r="S137" s="425"/>
      <c r="T137" s="426"/>
      <c r="U137" s="427"/>
      <c r="V137" s="428" t="s">
        <v>62</v>
      </c>
      <c r="W137" s="429">
        <f t="shared" ref="W137:AD168" si="199">IF(G137="O",10,IF(G137="A+",9,IF(G137="A",8,IF(G137="B+",7,IF(G137="B",6,IF(G137="C",5,IF(G137="RA",0,IF(G137="U",0,IF(G137="UA",0,0)))))))))</f>
        <v>10</v>
      </c>
      <c r="X137" s="429">
        <f t="shared" si="199"/>
        <v>7</v>
      </c>
      <c r="Y137" s="429">
        <f t="shared" si="199"/>
        <v>7</v>
      </c>
      <c r="Z137" s="429">
        <f t="shared" si="199"/>
        <v>7</v>
      </c>
      <c r="AA137" s="429">
        <f t="shared" si="199"/>
        <v>7</v>
      </c>
      <c r="AB137" s="429">
        <f t="shared" si="199"/>
        <v>10</v>
      </c>
      <c r="AC137" s="429">
        <f t="shared" si="199"/>
        <v>7</v>
      </c>
      <c r="AD137" s="429">
        <f t="shared" si="199"/>
        <v>7</v>
      </c>
      <c r="AE137" s="429"/>
      <c r="AF137" s="429"/>
      <c r="AG137" s="430">
        <f t="shared" ref="AG137:AG200" si="200">(W137*W$7)+(X137*X$7)+(Y137*Y$7)+(Z137*Z$7)+(AA137*AA$7)+(AB137*AB$7)+(AC137*AC$7)+(AD137*AD$7)</f>
        <v>167</v>
      </c>
      <c r="AH137" s="430">
        <f t="shared" ref="AH137:AH200" si="201">IF(W137=0,0,W$7)+IF(X137=0,0,X$7)+IF(Y137=0,0,Y$7)+IF(Z137=0,0,Z$7)+IF(AA137=0,0,AA$7)+IF(AB137=0,0,AB$7)+IF(AC137=0,0,AC$7)+IF(AD137=0,0,AD$7)</f>
        <v>23</v>
      </c>
      <c r="AI137" s="431">
        <f t="shared" si="148"/>
        <v>7.26086956521739</v>
      </c>
      <c r="AJ137" s="408" t="str">
        <f t="shared" ref="AJ137:AJ200" si="202">IF(AH137=23,"P","F")</f>
        <v>P</v>
      </c>
      <c r="AK137" s="408">
        <f t="shared" si="149"/>
        <v>0</v>
      </c>
      <c r="AL137" s="408">
        <f t="shared" si="150"/>
        <v>0</v>
      </c>
      <c r="AM137" s="408">
        <f t="shared" si="151"/>
        <v>0</v>
      </c>
      <c r="AN137" s="408">
        <f t="shared" si="152"/>
        <v>1</v>
      </c>
      <c r="AO137" s="408">
        <f t="shared" si="153"/>
        <v>0</v>
      </c>
      <c r="AP137" s="408">
        <f t="shared" si="154"/>
        <v>0</v>
      </c>
      <c r="AQ137" s="408">
        <f t="shared" si="155"/>
        <v>0</v>
      </c>
      <c r="AR137" s="6"/>
      <c r="AS137" s="408">
        <f t="shared" si="156"/>
        <v>0</v>
      </c>
      <c r="AT137" s="408">
        <f t="shared" si="157"/>
        <v>0</v>
      </c>
      <c r="AU137" s="408">
        <f t="shared" si="158"/>
        <v>0</v>
      </c>
      <c r="AV137" s="408" t="str">
        <f t="shared" si="159"/>
        <v>P</v>
      </c>
      <c r="AW137" s="408">
        <f t="shared" si="160"/>
        <v>0</v>
      </c>
      <c r="AX137" s="408">
        <f t="shared" si="161"/>
        <v>0</v>
      </c>
      <c r="AY137" s="408">
        <f t="shared" si="162"/>
        <v>0</v>
      </c>
      <c r="AZ137" s="409" t="str">
        <f t="shared" si="163"/>
        <v>HM</v>
      </c>
      <c r="BA137" s="409" t="str">
        <f t="shared" si="164"/>
        <v>HMT</v>
      </c>
      <c r="BB137" s="409" t="str">
        <f t="shared" si="165"/>
        <v>P</v>
      </c>
      <c r="BC137" s="409" t="str">
        <f t="shared" si="166"/>
        <v>#</v>
      </c>
      <c r="BD137" s="409" t="str">
        <f t="shared" si="167"/>
        <v>#</v>
      </c>
      <c r="BE137" s="409" t="str">
        <f t="shared" si="168"/>
        <v>#</v>
      </c>
      <c r="BF137" s="409"/>
      <c r="BG137" s="409">
        <f t="shared" si="169"/>
        <v>0</v>
      </c>
      <c r="BH137" s="409" t="str">
        <f t="shared" si="170"/>
        <v>#</v>
      </c>
      <c r="BI137" s="409" t="str">
        <f t="shared" si="171"/>
        <v>#</v>
      </c>
      <c r="BJ137" s="409" t="str">
        <f t="shared" si="172"/>
        <v>#</v>
      </c>
      <c r="BK137" s="409">
        <f t="shared" si="173"/>
        <v>0</v>
      </c>
      <c r="BL137" s="409" t="str">
        <f t="shared" si="174"/>
        <v>#</v>
      </c>
      <c r="BM137" s="7"/>
      <c r="BN137" s="7"/>
      <c r="BO137" s="7"/>
      <c r="BP137" s="409" t="str">
        <f t="shared" si="175"/>
        <v>P</v>
      </c>
      <c r="BQ137" s="409" t="str">
        <f t="shared" si="176"/>
        <v>#</v>
      </c>
      <c r="BR137" s="409" t="str">
        <f t="shared" si="177"/>
        <v>#</v>
      </c>
      <c r="BS137" s="409" t="str">
        <f t="shared" si="178"/>
        <v>#</v>
      </c>
      <c r="BT137" s="409" t="str">
        <f t="shared" si="179"/>
        <v>#</v>
      </c>
      <c r="BU137" s="409" t="str">
        <f t="shared" si="180"/>
        <v>#</v>
      </c>
      <c r="BV137" s="409" t="str">
        <f t="shared" si="181"/>
        <v>#</v>
      </c>
      <c r="BW137" s="409" t="str">
        <f t="shared" si="182"/>
        <v>#</v>
      </c>
      <c r="BX137" s="409"/>
      <c r="BY137" s="409">
        <f t="shared" si="183"/>
        <v>0</v>
      </c>
      <c r="BZ137" s="409" t="str">
        <f t="shared" si="184"/>
        <v>#</v>
      </c>
      <c r="CA137" s="409" t="str">
        <f t="shared" si="185"/>
        <v>#</v>
      </c>
      <c r="CB137" s="409" t="str">
        <f t="shared" si="186"/>
        <v>#</v>
      </c>
      <c r="CC137" s="409" t="str">
        <f t="shared" si="187"/>
        <v>#</v>
      </c>
      <c r="CD137" s="409" t="str">
        <f t="shared" si="188"/>
        <v>#</v>
      </c>
      <c r="CE137" s="409" t="str">
        <f t="shared" si="189"/>
        <v>#</v>
      </c>
      <c r="CF137" s="409" t="str">
        <f t="shared" si="190"/>
        <v>#</v>
      </c>
      <c r="CG137" s="409">
        <f t="shared" si="191"/>
        <v>0</v>
      </c>
      <c r="CH137" s="409" t="str">
        <f t="shared" si="192"/>
        <v>#</v>
      </c>
      <c r="CI137" s="7"/>
      <c r="CJ137" s="7"/>
      <c r="CK137" s="409" t="str">
        <f t="shared" ref="CK137:CK200" si="203">IF(W137=0,"EEP,"," ")</f>
        <v> </v>
      </c>
      <c r="CL137" s="409" t="str">
        <f t="shared" ref="CL137:CL200" si="204">IF(X137=0,"POC,"," ")</f>
        <v> </v>
      </c>
      <c r="CM137" s="409" t="str">
        <f t="shared" ref="CM137:CM200" si="205">IF(Y137=0,"DAV,"," ")</f>
        <v> </v>
      </c>
      <c r="CN137" s="409" t="str">
        <f t="shared" ref="CN137:CN200" si="206">IF(Z137=0,"EP,"," ")</f>
        <v> </v>
      </c>
      <c r="CO137" s="409" t="str">
        <f t="shared" ref="CO137:CO200" si="207">IF(AA137=0,"MAD,"," ")</f>
        <v> </v>
      </c>
      <c r="CP137" s="409" t="str">
        <f t="shared" ref="CP137:CP200" si="208">IF(AB137=0,"CCP,"," ")</f>
        <v> </v>
      </c>
      <c r="CQ137" s="409" t="str">
        <f t="shared" ref="CQ137:CQ200" si="209">IF(AC137=0,"UIUX,"," ")</f>
        <v> </v>
      </c>
      <c r="CR137" s="409" t="str">
        <f t="shared" ref="CR137:CR200" si="210">IF(AD137=0,"DEV,"," ")</f>
        <v> </v>
      </c>
      <c r="CS137" s="409"/>
      <c r="CT137" s="409">
        <f t="shared" si="193"/>
        <v>0</v>
      </c>
      <c r="CU137" s="409">
        <f t="shared" si="194"/>
        <v>130</v>
      </c>
      <c r="CV137" s="372" t="str">
        <f t="shared" si="194"/>
        <v>23IT131</v>
      </c>
      <c r="CW137" s="432" t="str">
        <f t="shared" si="194"/>
        <v>RATHISH P</v>
      </c>
      <c r="CX137" s="433" t="str">
        <f t="shared" si="145"/>
        <v>        </v>
      </c>
      <c r="CY137" s="409">
        <f t="shared" si="195"/>
        <v>0</v>
      </c>
      <c r="CZ137" s="7"/>
      <c r="DA137" s="409">
        <f t="shared" si="196"/>
        <v>0</v>
      </c>
      <c r="DB137" s="409" t="str">
        <f t="shared" si="197"/>
        <v>#</v>
      </c>
      <c r="DC137" s="7"/>
      <c r="DD137" s="7"/>
      <c r="DE137" s="7"/>
    </row>
    <row r="138" ht="24.75" customHeight="1" spans="1:109">
      <c r="A138" s="413">
        <v>131</v>
      </c>
      <c r="B138" s="566" t="s">
        <v>861</v>
      </c>
      <c r="C138" s="572" t="s">
        <v>862</v>
      </c>
      <c r="D138" s="442" t="s">
        <v>42</v>
      </c>
      <c r="E138" s="438" t="s">
        <v>55</v>
      </c>
      <c r="F138" s="573">
        <v>115</v>
      </c>
      <c r="G138" s="568" t="s">
        <v>58</v>
      </c>
      <c r="H138" s="569" t="s">
        <v>59</v>
      </c>
      <c r="I138" s="569" t="s">
        <v>59</v>
      </c>
      <c r="J138" s="569" t="s">
        <v>61</v>
      </c>
      <c r="K138" s="569" t="s">
        <v>69</v>
      </c>
      <c r="L138" s="569" t="s">
        <v>58</v>
      </c>
      <c r="M138" s="569" t="s">
        <v>61</v>
      </c>
      <c r="N138" s="570" t="s">
        <v>69</v>
      </c>
      <c r="O138" s="421">
        <f t="shared" si="198"/>
        <v>0</v>
      </c>
      <c r="P138" s="422"/>
      <c r="Q138" s="423">
        <f t="shared" si="146"/>
        <v>23</v>
      </c>
      <c r="R138" s="565">
        <f t="shared" si="147"/>
        <v>7.30434782608696</v>
      </c>
      <c r="S138" s="425"/>
      <c r="T138" s="426"/>
      <c r="U138" s="427"/>
      <c r="V138" s="428" t="s">
        <v>62</v>
      </c>
      <c r="W138" s="429">
        <f t="shared" si="199"/>
        <v>10</v>
      </c>
      <c r="X138" s="429">
        <f t="shared" si="199"/>
        <v>7</v>
      </c>
      <c r="Y138" s="429">
        <f t="shared" si="199"/>
        <v>7</v>
      </c>
      <c r="Z138" s="429">
        <f t="shared" si="199"/>
        <v>8</v>
      </c>
      <c r="AA138" s="429">
        <f t="shared" si="199"/>
        <v>6</v>
      </c>
      <c r="AB138" s="429">
        <f t="shared" si="199"/>
        <v>10</v>
      </c>
      <c r="AC138" s="429">
        <f t="shared" si="199"/>
        <v>8</v>
      </c>
      <c r="AD138" s="429">
        <f t="shared" si="199"/>
        <v>6</v>
      </c>
      <c r="AE138" s="429"/>
      <c r="AF138" s="429"/>
      <c r="AG138" s="430">
        <f t="shared" si="200"/>
        <v>168</v>
      </c>
      <c r="AH138" s="430">
        <f t="shared" si="201"/>
        <v>23</v>
      </c>
      <c r="AI138" s="431">
        <f t="shared" si="148"/>
        <v>7.30434782608696</v>
      </c>
      <c r="AJ138" s="408" t="str">
        <f t="shared" si="202"/>
        <v>P</v>
      </c>
      <c r="AK138" s="408">
        <f t="shared" si="149"/>
        <v>0</v>
      </c>
      <c r="AL138" s="408">
        <f t="shared" si="150"/>
        <v>0</v>
      </c>
      <c r="AM138" s="408">
        <f t="shared" si="151"/>
        <v>0</v>
      </c>
      <c r="AN138" s="408">
        <f t="shared" si="152"/>
        <v>0</v>
      </c>
      <c r="AO138" s="408">
        <f t="shared" si="153"/>
        <v>1</v>
      </c>
      <c r="AP138" s="408">
        <f t="shared" si="154"/>
        <v>0</v>
      </c>
      <c r="AQ138" s="408">
        <f t="shared" si="155"/>
        <v>0</v>
      </c>
      <c r="AR138" s="6"/>
      <c r="AS138" s="408">
        <f t="shared" si="156"/>
        <v>0</v>
      </c>
      <c r="AT138" s="408">
        <f t="shared" si="157"/>
        <v>0</v>
      </c>
      <c r="AU138" s="408">
        <f t="shared" si="158"/>
        <v>0</v>
      </c>
      <c r="AV138" s="408">
        <f t="shared" si="159"/>
        <v>0</v>
      </c>
      <c r="AW138" s="408" t="str">
        <f t="shared" si="160"/>
        <v>P</v>
      </c>
      <c r="AX138" s="408">
        <f t="shared" si="161"/>
        <v>0</v>
      </c>
      <c r="AY138" s="408">
        <f t="shared" si="162"/>
        <v>0</v>
      </c>
      <c r="AZ138" s="409" t="str">
        <f t="shared" si="163"/>
        <v>DF</v>
      </c>
      <c r="BA138" s="409" t="str">
        <f t="shared" si="164"/>
        <v>DFT</v>
      </c>
      <c r="BB138" s="409" t="str">
        <f t="shared" si="165"/>
        <v>#</v>
      </c>
      <c r="BC138" s="409" t="str">
        <f t="shared" si="166"/>
        <v>#</v>
      </c>
      <c r="BD138" s="409" t="str">
        <f t="shared" si="167"/>
        <v>#</v>
      </c>
      <c r="BE138" s="409" t="str">
        <f t="shared" si="168"/>
        <v>P</v>
      </c>
      <c r="BF138" s="409"/>
      <c r="BG138" s="409" t="str">
        <f t="shared" si="169"/>
        <v>#</v>
      </c>
      <c r="BH138" s="409" t="str">
        <f t="shared" si="170"/>
        <v>#</v>
      </c>
      <c r="BI138" s="409" t="str">
        <f t="shared" si="171"/>
        <v>#</v>
      </c>
      <c r="BJ138" s="409">
        <f t="shared" si="172"/>
        <v>0</v>
      </c>
      <c r="BK138" s="409" t="str">
        <f t="shared" si="173"/>
        <v>#</v>
      </c>
      <c r="BL138" s="409">
        <f t="shared" si="174"/>
        <v>0</v>
      </c>
      <c r="BM138" s="7"/>
      <c r="BN138" s="7"/>
      <c r="BO138" s="7"/>
      <c r="BP138" s="409" t="str">
        <f t="shared" si="175"/>
        <v>#</v>
      </c>
      <c r="BQ138" s="409" t="str">
        <f t="shared" si="176"/>
        <v>#</v>
      </c>
      <c r="BR138" s="409" t="str">
        <f t="shared" si="177"/>
        <v>#</v>
      </c>
      <c r="BS138" s="409" t="str">
        <f t="shared" si="178"/>
        <v>P</v>
      </c>
      <c r="BT138" s="409" t="str">
        <f t="shared" si="179"/>
        <v>#</v>
      </c>
      <c r="BU138" s="409" t="str">
        <f t="shared" si="180"/>
        <v>#</v>
      </c>
      <c r="BV138" s="409" t="str">
        <f t="shared" si="181"/>
        <v>#</v>
      </c>
      <c r="BW138" s="409" t="str">
        <f t="shared" si="182"/>
        <v>#</v>
      </c>
      <c r="BX138" s="409"/>
      <c r="BY138" s="409" t="str">
        <f t="shared" si="183"/>
        <v>#</v>
      </c>
      <c r="BZ138" s="409" t="str">
        <f t="shared" si="184"/>
        <v>#</v>
      </c>
      <c r="CA138" s="409" t="str">
        <f t="shared" si="185"/>
        <v>#</v>
      </c>
      <c r="CB138" s="409">
        <f t="shared" si="186"/>
        <v>0</v>
      </c>
      <c r="CC138" s="409" t="str">
        <f t="shared" si="187"/>
        <v>#</v>
      </c>
      <c r="CD138" s="409" t="str">
        <f t="shared" si="188"/>
        <v>#</v>
      </c>
      <c r="CE138" s="409" t="str">
        <f t="shared" si="189"/>
        <v>#</v>
      </c>
      <c r="CF138" s="409" t="str">
        <f t="shared" si="190"/>
        <v>#</v>
      </c>
      <c r="CG138" s="409" t="str">
        <f t="shared" si="191"/>
        <v>#</v>
      </c>
      <c r="CH138" s="409">
        <f t="shared" si="192"/>
        <v>0</v>
      </c>
      <c r="CI138" s="7"/>
      <c r="CJ138" s="7"/>
      <c r="CK138" s="409" t="str">
        <f t="shared" si="203"/>
        <v> </v>
      </c>
      <c r="CL138" s="409" t="str">
        <f t="shared" si="204"/>
        <v> </v>
      </c>
      <c r="CM138" s="409" t="str">
        <f t="shared" si="205"/>
        <v> </v>
      </c>
      <c r="CN138" s="409" t="str">
        <f t="shared" si="206"/>
        <v> </v>
      </c>
      <c r="CO138" s="409" t="str">
        <f t="shared" si="207"/>
        <v> </v>
      </c>
      <c r="CP138" s="409" t="str">
        <f t="shared" si="208"/>
        <v> </v>
      </c>
      <c r="CQ138" s="409" t="str">
        <f t="shared" si="209"/>
        <v> </v>
      </c>
      <c r="CR138" s="409" t="str">
        <f t="shared" si="210"/>
        <v> </v>
      </c>
      <c r="CS138" s="409"/>
      <c r="CT138" s="409">
        <f t="shared" si="193"/>
        <v>0</v>
      </c>
      <c r="CU138" s="409">
        <f t="shared" si="194"/>
        <v>131</v>
      </c>
      <c r="CV138" s="372" t="str">
        <f t="shared" si="194"/>
        <v>23IT132</v>
      </c>
      <c r="CW138" s="432" t="str">
        <f t="shared" si="194"/>
        <v>RISANTHENE S</v>
      </c>
      <c r="CX138" s="433" t="str">
        <f t="shared" si="145"/>
        <v>        </v>
      </c>
      <c r="CY138" s="409">
        <f t="shared" si="195"/>
        <v>0</v>
      </c>
      <c r="CZ138" s="7"/>
      <c r="DA138" s="409" t="str">
        <f t="shared" si="196"/>
        <v>#</v>
      </c>
      <c r="DB138" s="409">
        <f t="shared" si="197"/>
        <v>0</v>
      </c>
      <c r="DC138" s="7"/>
      <c r="DD138" s="7"/>
      <c r="DE138" s="7"/>
    </row>
    <row r="139" ht="24.75" customHeight="1" spans="1:109">
      <c r="A139" s="413">
        <v>132</v>
      </c>
      <c r="B139" s="566" t="s">
        <v>863</v>
      </c>
      <c r="C139" s="572" t="s">
        <v>864</v>
      </c>
      <c r="D139" s="442" t="s">
        <v>41</v>
      </c>
      <c r="E139" s="440" t="s">
        <v>54</v>
      </c>
      <c r="F139" s="573">
        <v>110</v>
      </c>
      <c r="G139" s="568" t="s">
        <v>58</v>
      </c>
      <c r="H139" s="569" t="s">
        <v>59</v>
      </c>
      <c r="I139" s="569" t="s">
        <v>61</v>
      </c>
      <c r="J139" s="569" t="s">
        <v>61</v>
      </c>
      <c r="K139" s="569" t="s">
        <v>59</v>
      </c>
      <c r="L139" s="569" t="s">
        <v>58</v>
      </c>
      <c r="M139" s="569" t="s">
        <v>61</v>
      </c>
      <c r="N139" s="570" t="s">
        <v>59</v>
      </c>
      <c r="O139" s="421">
        <f t="shared" si="198"/>
        <v>0</v>
      </c>
      <c r="P139" s="422"/>
      <c r="Q139" s="423">
        <f t="shared" si="146"/>
        <v>23</v>
      </c>
      <c r="R139" s="565">
        <f t="shared" si="147"/>
        <v>7.73913043478261</v>
      </c>
      <c r="S139" s="425"/>
      <c r="T139" s="426"/>
      <c r="U139" s="427"/>
      <c r="V139" s="428" t="s">
        <v>62</v>
      </c>
      <c r="W139" s="429">
        <f t="shared" si="199"/>
        <v>10</v>
      </c>
      <c r="X139" s="429">
        <f t="shared" si="199"/>
        <v>7</v>
      </c>
      <c r="Y139" s="429">
        <f t="shared" si="199"/>
        <v>8</v>
      </c>
      <c r="Z139" s="429">
        <f t="shared" si="199"/>
        <v>8</v>
      </c>
      <c r="AA139" s="429">
        <f t="shared" si="199"/>
        <v>7</v>
      </c>
      <c r="AB139" s="429">
        <f t="shared" si="199"/>
        <v>10</v>
      </c>
      <c r="AC139" s="429">
        <f t="shared" si="199"/>
        <v>8</v>
      </c>
      <c r="AD139" s="429">
        <f t="shared" si="199"/>
        <v>7</v>
      </c>
      <c r="AE139" s="429"/>
      <c r="AF139" s="429"/>
      <c r="AG139" s="430">
        <f t="shared" si="200"/>
        <v>178</v>
      </c>
      <c r="AH139" s="430">
        <f t="shared" si="201"/>
        <v>23</v>
      </c>
      <c r="AI139" s="431">
        <f t="shared" si="148"/>
        <v>7.73913043478261</v>
      </c>
      <c r="AJ139" s="408" t="str">
        <f t="shared" si="202"/>
        <v>P</v>
      </c>
      <c r="AK139" s="408">
        <f t="shared" si="149"/>
        <v>0</v>
      </c>
      <c r="AL139" s="408">
        <f t="shared" si="150"/>
        <v>0</v>
      </c>
      <c r="AM139" s="408">
        <f t="shared" si="151"/>
        <v>0</v>
      </c>
      <c r="AN139" s="408">
        <f t="shared" si="152"/>
        <v>0</v>
      </c>
      <c r="AO139" s="408">
        <f t="shared" si="153"/>
        <v>1</v>
      </c>
      <c r="AP139" s="408">
        <f t="shared" si="154"/>
        <v>0</v>
      </c>
      <c r="AQ139" s="408">
        <f t="shared" si="155"/>
        <v>0</v>
      </c>
      <c r="AR139" s="6"/>
      <c r="AS139" s="408">
        <f t="shared" si="156"/>
        <v>0</v>
      </c>
      <c r="AT139" s="408">
        <f t="shared" si="157"/>
        <v>0</v>
      </c>
      <c r="AU139" s="408">
        <f t="shared" si="158"/>
        <v>0</v>
      </c>
      <c r="AV139" s="408">
        <f t="shared" si="159"/>
        <v>0</v>
      </c>
      <c r="AW139" s="408" t="str">
        <f t="shared" si="160"/>
        <v>P</v>
      </c>
      <c r="AX139" s="408">
        <f t="shared" si="161"/>
        <v>0</v>
      </c>
      <c r="AY139" s="408">
        <f t="shared" si="162"/>
        <v>0</v>
      </c>
      <c r="AZ139" s="409" t="str">
        <f t="shared" si="163"/>
        <v>HM</v>
      </c>
      <c r="BA139" s="409" t="str">
        <f t="shared" si="164"/>
        <v>HMT</v>
      </c>
      <c r="BB139" s="409" t="str">
        <f t="shared" si="165"/>
        <v>P</v>
      </c>
      <c r="BC139" s="409" t="str">
        <f t="shared" si="166"/>
        <v>#</v>
      </c>
      <c r="BD139" s="409" t="str">
        <f t="shared" si="167"/>
        <v>#</v>
      </c>
      <c r="BE139" s="409" t="str">
        <f t="shared" si="168"/>
        <v>#</v>
      </c>
      <c r="BF139" s="409"/>
      <c r="BG139" s="409">
        <f t="shared" si="169"/>
        <v>0</v>
      </c>
      <c r="BH139" s="409" t="str">
        <f t="shared" si="170"/>
        <v>#</v>
      </c>
      <c r="BI139" s="409" t="str">
        <f t="shared" si="171"/>
        <v>#</v>
      </c>
      <c r="BJ139" s="409" t="str">
        <f t="shared" si="172"/>
        <v>#</v>
      </c>
      <c r="BK139" s="409">
        <f t="shared" si="173"/>
        <v>0</v>
      </c>
      <c r="BL139" s="409" t="str">
        <f t="shared" si="174"/>
        <v>#</v>
      </c>
      <c r="BM139" s="7"/>
      <c r="BN139" s="7"/>
      <c r="BO139" s="7"/>
      <c r="BP139" s="409" t="str">
        <f t="shared" si="175"/>
        <v>P</v>
      </c>
      <c r="BQ139" s="409" t="str">
        <f t="shared" si="176"/>
        <v>#</v>
      </c>
      <c r="BR139" s="409" t="str">
        <f t="shared" si="177"/>
        <v>#</v>
      </c>
      <c r="BS139" s="409" t="str">
        <f t="shared" si="178"/>
        <v>#</v>
      </c>
      <c r="BT139" s="409" t="str">
        <f t="shared" si="179"/>
        <v>#</v>
      </c>
      <c r="BU139" s="409" t="str">
        <f t="shared" si="180"/>
        <v>#</v>
      </c>
      <c r="BV139" s="409" t="str">
        <f t="shared" si="181"/>
        <v>#</v>
      </c>
      <c r="BW139" s="409" t="str">
        <f t="shared" si="182"/>
        <v>#</v>
      </c>
      <c r="BX139" s="409"/>
      <c r="BY139" s="409">
        <f t="shared" si="183"/>
        <v>0</v>
      </c>
      <c r="BZ139" s="409" t="str">
        <f t="shared" si="184"/>
        <v>#</v>
      </c>
      <c r="CA139" s="409" t="str">
        <f t="shared" si="185"/>
        <v>#</v>
      </c>
      <c r="CB139" s="409" t="str">
        <f t="shared" si="186"/>
        <v>#</v>
      </c>
      <c r="CC139" s="409" t="str">
        <f t="shared" si="187"/>
        <v>#</v>
      </c>
      <c r="CD139" s="409" t="str">
        <f t="shared" si="188"/>
        <v>#</v>
      </c>
      <c r="CE139" s="409" t="str">
        <f t="shared" si="189"/>
        <v>#</v>
      </c>
      <c r="CF139" s="409" t="str">
        <f t="shared" si="190"/>
        <v>#</v>
      </c>
      <c r="CG139" s="409">
        <f t="shared" si="191"/>
        <v>0</v>
      </c>
      <c r="CH139" s="409" t="str">
        <f t="shared" si="192"/>
        <v>#</v>
      </c>
      <c r="CI139" s="7"/>
      <c r="CJ139" s="7"/>
      <c r="CK139" s="409" t="str">
        <f t="shared" si="203"/>
        <v> </v>
      </c>
      <c r="CL139" s="409" t="str">
        <f t="shared" si="204"/>
        <v> </v>
      </c>
      <c r="CM139" s="409" t="str">
        <f t="shared" si="205"/>
        <v> </v>
      </c>
      <c r="CN139" s="409" t="str">
        <f t="shared" si="206"/>
        <v> </v>
      </c>
      <c r="CO139" s="409" t="str">
        <f t="shared" si="207"/>
        <v> </v>
      </c>
      <c r="CP139" s="409" t="str">
        <f t="shared" si="208"/>
        <v> </v>
      </c>
      <c r="CQ139" s="409" t="str">
        <f t="shared" si="209"/>
        <v> </v>
      </c>
      <c r="CR139" s="409" t="str">
        <f t="shared" si="210"/>
        <v> </v>
      </c>
      <c r="CS139" s="409"/>
      <c r="CT139" s="409">
        <f t="shared" si="193"/>
        <v>0</v>
      </c>
      <c r="CU139" s="409">
        <f t="shared" si="194"/>
        <v>132</v>
      </c>
      <c r="CV139" s="372" t="str">
        <f t="shared" si="194"/>
        <v>23IT133</v>
      </c>
      <c r="CW139" s="432" t="str">
        <f t="shared" si="194"/>
        <v>RISHIKESH S</v>
      </c>
      <c r="CX139" s="433" t="str">
        <f t="shared" si="145"/>
        <v>        </v>
      </c>
      <c r="CY139" s="409">
        <f t="shared" si="195"/>
        <v>0</v>
      </c>
      <c r="CZ139" s="7"/>
      <c r="DA139" s="409">
        <f t="shared" si="196"/>
        <v>0</v>
      </c>
      <c r="DB139" s="409" t="str">
        <f t="shared" si="197"/>
        <v>#</v>
      </c>
      <c r="DC139" s="7"/>
      <c r="DD139" s="7"/>
      <c r="DE139" s="7"/>
    </row>
    <row r="140" ht="24.75" customHeight="1" spans="1:109">
      <c r="A140" s="413">
        <v>133</v>
      </c>
      <c r="B140" s="566" t="s">
        <v>865</v>
      </c>
      <c r="C140" s="572" t="s">
        <v>866</v>
      </c>
      <c r="D140" s="442" t="s">
        <v>41</v>
      </c>
      <c r="E140" s="438" t="s">
        <v>55</v>
      </c>
      <c r="F140" s="573">
        <v>114.5</v>
      </c>
      <c r="G140" s="568" t="s">
        <v>58</v>
      </c>
      <c r="H140" s="569" t="s">
        <v>69</v>
      </c>
      <c r="I140" s="569" t="s">
        <v>69</v>
      </c>
      <c r="J140" s="569" t="s">
        <v>59</v>
      </c>
      <c r="K140" s="569" t="s">
        <v>72</v>
      </c>
      <c r="L140" s="569" t="s">
        <v>58</v>
      </c>
      <c r="M140" s="569" t="s">
        <v>59</v>
      </c>
      <c r="N140" s="570" t="s">
        <v>59</v>
      </c>
      <c r="O140" s="421">
        <f t="shared" si="198"/>
        <v>0</v>
      </c>
      <c r="P140" s="422"/>
      <c r="Q140" s="423">
        <f t="shared" si="146"/>
        <v>23</v>
      </c>
      <c r="R140" s="565">
        <f t="shared" si="147"/>
        <v>6.65217391304348</v>
      </c>
      <c r="S140" s="425"/>
      <c r="T140" s="426"/>
      <c r="U140" s="427"/>
      <c r="V140" s="428" t="s">
        <v>62</v>
      </c>
      <c r="W140" s="429">
        <f t="shared" si="199"/>
        <v>10</v>
      </c>
      <c r="X140" s="429">
        <f t="shared" si="199"/>
        <v>6</v>
      </c>
      <c r="Y140" s="429">
        <f t="shared" si="199"/>
        <v>6</v>
      </c>
      <c r="Z140" s="429">
        <f t="shared" si="199"/>
        <v>7</v>
      </c>
      <c r="AA140" s="429">
        <f t="shared" si="199"/>
        <v>5</v>
      </c>
      <c r="AB140" s="429">
        <f t="shared" si="199"/>
        <v>10</v>
      </c>
      <c r="AC140" s="429">
        <f t="shared" si="199"/>
        <v>7</v>
      </c>
      <c r="AD140" s="429">
        <f t="shared" si="199"/>
        <v>7</v>
      </c>
      <c r="AE140" s="429"/>
      <c r="AF140" s="429"/>
      <c r="AG140" s="430">
        <f t="shared" si="200"/>
        <v>153</v>
      </c>
      <c r="AH140" s="430">
        <f t="shared" si="201"/>
        <v>23</v>
      </c>
      <c r="AI140" s="431">
        <f t="shared" si="148"/>
        <v>6.65217391304348</v>
      </c>
      <c r="AJ140" s="408" t="str">
        <f t="shared" si="202"/>
        <v>P</v>
      </c>
      <c r="AK140" s="408">
        <f t="shared" si="149"/>
        <v>0</v>
      </c>
      <c r="AL140" s="408">
        <f t="shared" si="150"/>
        <v>0</v>
      </c>
      <c r="AM140" s="408">
        <f t="shared" si="151"/>
        <v>0</v>
      </c>
      <c r="AN140" s="408">
        <f t="shared" si="152"/>
        <v>0</v>
      </c>
      <c r="AO140" s="408">
        <f t="shared" si="153"/>
        <v>1</v>
      </c>
      <c r="AP140" s="408">
        <f t="shared" si="154"/>
        <v>0</v>
      </c>
      <c r="AQ140" s="408">
        <f t="shared" si="155"/>
        <v>0</v>
      </c>
      <c r="AR140" s="6"/>
      <c r="AS140" s="408">
        <f t="shared" si="156"/>
        <v>0</v>
      </c>
      <c r="AT140" s="408">
        <f t="shared" si="157"/>
        <v>0</v>
      </c>
      <c r="AU140" s="408">
        <f t="shared" si="158"/>
        <v>0</v>
      </c>
      <c r="AV140" s="408">
        <f t="shared" si="159"/>
        <v>0</v>
      </c>
      <c r="AW140" s="408" t="str">
        <f t="shared" si="160"/>
        <v>P</v>
      </c>
      <c r="AX140" s="408">
        <f t="shared" si="161"/>
        <v>0</v>
      </c>
      <c r="AY140" s="408">
        <f t="shared" si="162"/>
        <v>0</v>
      </c>
      <c r="AZ140" s="409" t="str">
        <f t="shared" si="163"/>
        <v>DM</v>
      </c>
      <c r="BA140" s="409" t="str">
        <f t="shared" si="164"/>
        <v>DMT</v>
      </c>
      <c r="BB140" s="409" t="str">
        <f t="shared" si="165"/>
        <v>#</v>
      </c>
      <c r="BC140" s="409" t="str">
        <f t="shared" si="166"/>
        <v>#</v>
      </c>
      <c r="BD140" s="409" t="str">
        <f t="shared" si="167"/>
        <v>P</v>
      </c>
      <c r="BE140" s="409" t="str">
        <f t="shared" si="168"/>
        <v>#</v>
      </c>
      <c r="BF140" s="409"/>
      <c r="BG140" s="409" t="str">
        <f t="shared" si="169"/>
        <v>#</v>
      </c>
      <c r="BH140" s="409" t="str">
        <f t="shared" si="170"/>
        <v>#</v>
      </c>
      <c r="BI140" s="409">
        <f t="shared" si="171"/>
        <v>0</v>
      </c>
      <c r="BJ140" s="409" t="str">
        <f t="shared" si="172"/>
        <v>#</v>
      </c>
      <c r="BK140" s="409">
        <f t="shared" si="173"/>
        <v>0</v>
      </c>
      <c r="BL140" s="409" t="str">
        <f t="shared" si="174"/>
        <v>#</v>
      </c>
      <c r="BM140" s="7"/>
      <c r="BN140" s="7"/>
      <c r="BO140" s="7"/>
      <c r="BP140" s="409" t="str">
        <f t="shared" si="175"/>
        <v>#</v>
      </c>
      <c r="BQ140" s="409" t="str">
        <f t="shared" si="176"/>
        <v>#</v>
      </c>
      <c r="BR140" s="409" t="str">
        <f t="shared" si="177"/>
        <v>P</v>
      </c>
      <c r="BS140" s="409" t="str">
        <f t="shared" si="178"/>
        <v>#</v>
      </c>
      <c r="BT140" s="409" t="str">
        <f t="shared" si="179"/>
        <v>#</v>
      </c>
      <c r="BU140" s="409" t="str">
        <f t="shared" si="180"/>
        <v>#</v>
      </c>
      <c r="BV140" s="409" t="str">
        <f t="shared" si="181"/>
        <v>#</v>
      </c>
      <c r="BW140" s="409" t="str">
        <f t="shared" si="182"/>
        <v>#</v>
      </c>
      <c r="BX140" s="409"/>
      <c r="BY140" s="409" t="str">
        <f t="shared" si="183"/>
        <v>#</v>
      </c>
      <c r="BZ140" s="409" t="str">
        <f t="shared" si="184"/>
        <v>#</v>
      </c>
      <c r="CA140" s="409">
        <f t="shared" si="185"/>
        <v>0</v>
      </c>
      <c r="CB140" s="409" t="str">
        <f t="shared" si="186"/>
        <v>#</v>
      </c>
      <c r="CC140" s="409" t="str">
        <f t="shared" si="187"/>
        <v>#</v>
      </c>
      <c r="CD140" s="409" t="str">
        <f t="shared" si="188"/>
        <v>#</v>
      </c>
      <c r="CE140" s="409" t="str">
        <f t="shared" si="189"/>
        <v>#</v>
      </c>
      <c r="CF140" s="409" t="str">
        <f t="shared" si="190"/>
        <v>#</v>
      </c>
      <c r="CG140" s="409">
        <f t="shared" si="191"/>
        <v>0</v>
      </c>
      <c r="CH140" s="409" t="str">
        <f t="shared" si="192"/>
        <v>#</v>
      </c>
      <c r="CI140" s="7"/>
      <c r="CJ140" s="7"/>
      <c r="CK140" s="409" t="str">
        <f t="shared" si="203"/>
        <v> </v>
      </c>
      <c r="CL140" s="409" t="str">
        <f t="shared" si="204"/>
        <v> </v>
      </c>
      <c r="CM140" s="409" t="str">
        <f t="shared" si="205"/>
        <v> </v>
      </c>
      <c r="CN140" s="409" t="str">
        <f t="shared" si="206"/>
        <v> </v>
      </c>
      <c r="CO140" s="409" t="str">
        <f t="shared" si="207"/>
        <v> </v>
      </c>
      <c r="CP140" s="409" t="str">
        <f t="shared" si="208"/>
        <v> </v>
      </c>
      <c r="CQ140" s="409" t="str">
        <f t="shared" si="209"/>
        <v> </v>
      </c>
      <c r="CR140" s="409" t="str">
        <f t="shared" si="210"/>
        <v> </v>
      </c>
      <c r="CS140" s="409"/>
      <c r="CT140" s="409">
        <f t="shared" si="193"/>
        <v>0</v>
      </c>
      <c r="CU140" s="409">
        <f t="shared" si="194"/>
        <v>133</v>
      </c>
      <c r="CV140" s="372" t="str">
        <f t="shared" si="194"/>
        <v>23IT134</v>
      </c>
      <c r="CW140" s="432" t="str">
        <f t="shared" si="194"/>
        <v>ROSHAN M S</v>
      </c>
      <c r="CX140" s="433" t="str">
        <f t="shared" si="145"/>
        <v>        </v>
      </c>
      <c r="CY140" s="409">
        <f t="shared" si="195"/>
        <v>0</v>
      </c>
      <c r="CZ140" s="7"/>
      <c r="DA140" s="409" t="str">
        <f t="shared" si="196"/>
        <v>#</v>
      </c>
      <c r="DB140" s="409">
        <f t="shared" si="197"/>
        <v>0</v>
      </c>
      <c r="DC140" s="7"/>
      <c r="DD140" s="7"/>
      <c r="DE140" s="7"/>
    </row>
    <row r="141" ht="24.75" customHeight="1" spans="1:109">
      <c r="A141" s="413">
        <v>134</v>
      </c>
      <c r="B141" s="566" t="s">
        <v>867</v>
      </c>
      <c r="C141" s="572" t="s">
        <v>868</v>
      </c>
      <c r="D141" s="442" t="s">
        <v>41</v>
      </c>
      <c r="E141" s="438" t="s">
        <v>55</v>
      </c>
      <c r="F141" s="573">
        <v>145.5</v>
      </c>
      <c r="G141" s="568" t="s">
        <v>58</v>
      </c>
      <c r="H141" s="569" t="s">
        <v>61</v>
      </c>
      <c r="I141" s="569" t="s">
        <v>61</v>
      </c>
      <c r="J141" s="569" t="s">
        <v>61</v>
      </c>
      <c r="K141" s="569" t="s">
        <v>59</v>
      </c>
      <c r="L141" s="569" t="s">
        <v>58</v>
      </c>
      <c r="M141" s="569" t="s">
        <v>59</v>
      </c>
      <c r="N141" s="570" t="s">
        <v>61</v>
      </c>
      <c r="O141" s="421">
        <f t="shared" si="198"/>
        <v>0</v>
      </c>
      <c r="P141" s="422"/>
      <c r="Q141" s="423">
        <f t="shared" si="146"/>
        <v>23</v>
      </c>
      <c r="R141" s="565">
        <f t="shared" si="147"/>
        <v>7.91304347826087</v>
      </c>
      <c r="S141" s="425"/>
      <c r="T141" s="426"/>
      <c r="U141" s="427"/>
      <c r="V141" s="428" t="s">
        <v>62</v>
      </c>
      <c r="W141" s="429">
        <f t="shared" si="199"/>
        <v>10</v>
      </c>
      <c r="X141" s="429">
        <f t="shared" si="199"/>
        <v>8</v>
      </c>
      <c r="Y141" s="429">
        <f t="shared" si="199"/>
        <v>8</v>
      </c>
      <c r="Z141" s="429">
        <f t="shared" si="199"/>
        <v>8</v>
      </c>
      <c r="AA141" s="429">
        <f t="shared" si="199"/>
        <v>7</v>
      </c>
      <c r="AB141" s="429">
        <f t="shared" si="199"/>
        <v>10</v>
      </c>
      <c r="AC141" s="429">
        <f t="shared" si="199"/>
        <v>7</v>
      </c>
      <c r="AD141" s="429">
        <f t="shared" si="199"/>
        <v>8</v>
      </c>
      <c r="AE141" s="429"/>
      <c r="AF141" s="429"/>
      <c r="AG141" s="430">
        <f t="shared" si="200"/>
        <v>182</v>
      </c>
      <c r="AH141" s="430">
        <f t="shared" si="201"/>
        <v>23</v>
      </c>
      <c r="AI141" s="431">
        <f t="shared" si="148"/>
        <v>7.91304347826087</v>
      </c>
      <c r="AJ141" s="408" t="str">
        <f t="shared" si="202"/>
        <v>P</v>
      </c>
      <c r="AK141" s="408">
        <f t="shared" si="149"/>
        <v>0</v>
      </c>
      <c r="AL141" s="408">
        <f t="shared" si="150"/>
        <v>0</v>
      </c>
      <c r="AM141" s="408">
        <f t="shared" si="151"/>
        <v>1</v>
      </c>
      <c r="AN141" s="408">
        <f t="shared" si="152"/>
        <v>0</v>
      </c>
      <c r="AO141" s="408">
        <f t="shared" si="153"/>
        <v>0</v>
      </c>
      <c r="AP141" s="408">
        <f t="shared" si="154"/>
        <v>0</v>
      </c>
      <c r="AQ141" s="408">
        <f t="shared" si="155"/>
        <v>0</v>
      </c>
      <c r="AR141" s="6"/>
      <c r="AS141" s="408">
        <f t="shared" si="156"/>
        <v>0</v>
      </c>
      <c r="AT141" s="408">
        <f t="shared" si="157"/>
        <v>0</v>
      </c>
      <c r="AU141" s="408" t="str">
        <f t="shared" si="158"/>
        <v>P</v>
      </c>
      <c r="AV141" s="408">
        <f t="shared" si="159"/>
        <v>0</v>
      </c>
      <c r="AW141" s="408">
        <f t="shared" si="160"/>
        <v>0</v>
      </c>
      <c r="AX141" s="408">
        <f t="shared" si="161"/>
        <v>0</v>
      </c>
      <c r="AY141" s="408">
        <f t="shared" si="162"/>
        <v>0</v>
      </c>
      <c r="AZ141" s="409" t="str">
        <f t="shared" si="163"/>
        <v>DM</v>
      </c>
      <c r="BA141" s="409" t="str">
        <f t="shared" si="164"/>
        <v>DMT</v>
      </c>
      <c r="BB141" s="409" t="str">
        <f t="shared" si="165"/>
        <v>#</v>
      </c>
      <c r="BC141" s="409" t="str">
        <f t="shared" si="166"/>
        <v>#</v>
      </c>
      <c r="BD141" s="409" t="str">
        <f t="shared" si="167"/>
        <v>P</v>
      </c>
      <c r="BE141" s="409" t="str">
        <f t="shared" si="168"/>
        <v>#</v>
      </c>
      <c r="BF141" s="409"/>
      <c r="BG141" s="409" t="str">
        <f t="shared" si="169"/>
        <v>#</v>
      </c>
      <c r="BH141" s="409" t="str">
        <f t="shared" si="170"/>
        <v>#</v>
      </c>
      <c r="BI141" s="409">
        <f t="shared" si="171"/>
        <v>0</v>
      </c>
      <c r="BJ141" s="409" t="str">
        <f t="shared" si="172"/>
        <v>#</v>
      </c>
      <c r="BK141" s="409">
        <f t="shared" si="173"/>
        <v>0</v>
      </c>
      <c r="BL141" s="409" t="str">
        <f t="shared" si="174"/>
        <v>#</v>
      </c>
      <c r="BM141" s="7"/>
      <c r="BN141" s="7"/>
      <c r="BO141" s="7"/>
      <c r="BP141" s="409" t="str">
        <f t="shared" si="175"/>
        <v>#</v>
      </c>
      <c r="BQ141" s="409" t="str">
        <f t="shared" si="176"/>
        <v>#</v>
      </c>
      <c r="BR141" s="409" t="str">
        <f t="shared" si="177"/>
        <v>P</v>
      </c>
      <c r="BS141" s="409" t="str">
        <f t="shared" si="178"/>
        <v>#</v>
      </c>
      <c r="BT141" s="409" t="str">
        <f t="shared" si="179"/>
        <v>#</v>
      </c>
      <c r="BU141" s="409" t="str">
        <f t="shared" si="180"/>
        <v>#</v>
      </c>
      <c r="BV141" s="409" t="str">
        <f t="shared" si="181"/>
        <v>#</v>
      </c>
      <c r="BW141" s="409" t="str">
        <f t="shared" si="182"/>
        <v>#</v>
      </c>
      <c r="BX141" s="409"/>
      <c r="BY141" s="409" t="str">
        <f t="shared" si="183"/>
        <v>#</v>
      </c>
      <c r="BZ141" s="409" t="str">
        <f t="shared" si="184"/>
        <v>#</v>
      </c>
      <c r="CA141" s="409">
        <f t="shared" si="185"/>
        <v>0</v>
      </c>
      <c r="CB141" s="409" t="str">
        <f t="shared" si="186"/>
        <v>#</v>
      </c>
      <c r="CC141" s="409" t="str">
        <f t="shared" si="187"/>
        <v>#</v>
      </c>
      <c r="CD141" s="409" t="str">
        <f t="shared" si="188"/>
        <v>#</v>
      </c>
      <c r="CE141" s="409" t="str">
        <f t="shared" si="189"/>
        <v>#</v>
      </c>
      <c r="CF141" s="409" t="str">
        <f t="shared" si="190"/>
        <v>#</v>
      </c>
      <c r="CG141" s="409">
        <f t="shared" si="191"/>
        <v>0</v>
      </c>
      <c r="CH141" s="409" t="str">
        <f t="shared" si="192"/>
        <v>#</v>
      </c>
      <c r="CI141" s="7"/>
      <c r="CJ141" s="7"/>
      <c r="CK141" s="409" t="str">
        <f t="shared" si="203"/>
        <v> </v>
      </c>
      <c r="CL141" s="409" t="str">
        <f t="shared" si="204"/>
        <v> </v>
      </c>
      <c r="CM141" s="409" t="str">
        <f t="shared" si="205"/>
        <v> </v>
      </c>
      <c r="CN141" s="409" t="str">
        <f t="shared" si="206"/>
        <v> </v>
      </c>
      <c r="CO141" s="409" t="str">
        <f t="shared" si="207"/>
        <v> </v>
      </c>
      <c r="CP141" s="409" t="str">
        <f t="shared" si="208"/>
        <v> </v>
      </c>
      <c r="CQ141" s="409" t="str">
        <f t="shared" si="209"/>
        <v> </v>
      </c>
      <c r="CR141" s="409" t="str">
        <f t="shared" si="210"/>
        <v> </v>
      </c>
      <c r="CS141" s="409"/>
      <c r="CT141" s="409">
        <f t="shared" si="193"/>
        <v>0</v>
      </c>
      <c r="CU141" s="409">
        <f t="shared" si="194"/>
        <v>134</v>
      </c>
      <c r="CV141" s="372" t="str">
        <f t="shared" si="194"/>
        <v>23IT135</v>
      </c>
      <c r="CW141" s="432" t="str">
        <f t="shared" si="194"/>
        <v>RUBESH M</v>
      </c>
      <c r="CX141" s="433" t="str">
        <f t="shared" si="145"/>
        <v>        </v>
      </c>
      <c r="CY141" s="409">
        <f t="shared" si="195"/>
        <v>0</v>
      </c>
      <c r="CZ141" s="7"/>
      <c r="DA141" s="409" t="str">
        <f t="shared" si="196"/>
        <v>#</v>
      </c>
      <c r="DB141" s="409">
        <f t="shared" si="197"/>
        <v>0</v>
      </c>
      <c r="DC141" s="7"/>
      <c r="DD141" s="7"/>
      <c r="DE141" s="7"/>
    </row>
    <row r="142" ht="24.75" customHeight="1" spans="1:109">
      <c r="A142" s="413">
        <v>135</v>
      </c>
      <c r="B142" s="566" t="s">
        <v>869</v>
      </c>
      <c r="C142" s="572" t="s">
        <v>870</v>
      </c>
      <c r="D142" s="442" t="s">
        <v>42</v>
      </c>
      <c r="E142" s="438" t="s">
        <v>55</v>
      </c>
      <c r="F142" s="573">
        <v>194</v>
      </c>
      <c r="G142" s="568" t="s">
        <v>58</v>
      </c>
      <c r="H142" s="569" t="s">
        <v>60</v>
      </c>
      <c r="I142" s="569" t="s">
        <v>58</v>
      </c>
      <c r="J142" s="569" t="s">
        <v>60</v>
      </c>
      <c r="K142" s="569" t="s">
        <v>60</v>
      </c>
      <c r="L142" s="569" t="s">
        <v>58</v>
      </c>
      <c r="M142" s="569" t="s">
        <v>61</v>
      </c>
      <c r="N142" s="570" t="s">
        <v>60</v>
      </c>
      <c r="O142" s="421">
        <f t="shared" si="198"/>
        <v>0</v>
      </c>
      <c r="P142" s="422"/>
      <c r="Q142" s="423">
        <f t="shared" si="146"/>
        <v>23</v>
      </c>
      <c r="R142" s="565">
        <f t="shared" si="147"/>
        <v>9.1304347826087</v>
      </c>
      <c r="S142" s="425"/>
      <c r="T142" s="426"/>
      <c r="U142" s="427"/>
      <c r="V142" s="428" t="s">
        <v>62</v>
      </c>
      <c r="W142" s="429">
        <f t="shared" si="199"/>
        <v>10</v>
      </c>
      <c r="X142" s="429">
        <f t="shared" si="199"/>
        <v>9</v>
      </c>
      <c r="Y142" s="429">
        <f t="shared" si="199"/>
        <v>10</v>
      </c>
      <c r="Z142" s="429">
        <f t="shared" si="199"/>
        <v>9</v>
      </c>
      <c r="AA142" s="429">
        <f t="shared" si="199"/>
        <v>9</v>
      </c>
      <c r="AB142" s="429">
        <f t="shared" si="199"/>
        <v>10</v>
      </c>
      <c r="AC142" s="429">
        <f t="shared" si="199"/>
        <v>8</v>
      </c>
      <c r="AD142" s="429">
        <f t="shared" si="199"/>
        <v>9</v>
      </c>
      <c r="AE142" s="429"/>
      <c r="AF142" s="429"/>
      <c r="AG142" s="430">
        <f t="shared" si="200"/>
        <v>210</v>
      </c>
      <c r="AH142" s="430">
        <f t="shared" si="201"/>
        <v>23</v>
      </c>
      <c r="AI142" s="431">
        <f t="shared" si="148"/>
        <v>9.1304347826087</v>
      </c>
      <c r="AJ142" s="408" t="str">
        <f t="shared" si="202"/>
        <v>P</v>
      </c>
      <c r="AK142" s="408">
        <f t="shared" si="149"/>
        <v>1</v>
      </c>
      <c r="AL142" s="408">
        <f t="shared" si="150"/>
        <v>0</v>
      </c>
      <c r="AM142" s="408">
        <f t="shared" si="151"/>
        <v>0</v>
      </c>
      <c r="AN142" s="408">
        <f t="shared" si="152"/>
        <v>0</v>
      </c>
      <c r="AO142" s="408">
        <f t="shared" si="153"/>
        <v>0</v>
      </c>
      <c r="AP142" s="408">
        <f t="shared" si="154"/>
        <v>0</v>
      </c>
      <c r="AQ142" s="408">
        <f t="shared" si="155"/>
        <v>0</v>
      </c>
      <c r="AR142" s="6"/>
      <c r="AS142" s="408" t="str">
        <f t="shared" si="156"/>
        <v>P</v>
      </c>
      <c r="AT142" s="408">
        <f t="shared" si="157"/>
        <v>0</v>
      </c>
      <c r="AU142" s="408">
        <f t="shared" si="158"/>
        <v>0</v>
      </c>
      <c r="AV142" s="408">
        <f t="shared" si="159"/>
        <v>0</v>
      </c>
      <c r="AW142" s="408">
        <f t="shared" si="160"/>
        <v>0</v>
      </c>
      <c r="AX142" s="408">
        <f t="shared" si="161"/>
        <v>0</v>
      </c>
      <c r="AY142" s="408">
        <f t="shared" si="162"/>
        <v>0</v>
      </c>
      <c r="AZ142" s="409" t="str">
        <f t="shared" si="163"/>
        <v>DF</v>
      </c>
      <c r="BA142" s="409" t="str">
        <f t="shared" si="164"/>
        <v>DFT</v>
      </c>
      <c r="BB142" s="409" t="str">
        <f t="shared" si="165"/>
        <v>#</v>
      </c>
      <c r="BC142" s="409" t="str">
        <f t="shared" si="166"/>
        <v>#</v>
      </c>
      <c r="BD142" s="409" t="str">
        <f t="shared" si="167"/>
        <v>#</v>
      </c>
      <c r="BE142" s="409" t="str">
        <f t="shared" si="168"/>
        <v>P</v>
      </c>
      <c r="BF142" s="409"/>
      <c r="BG142" s="409" t="str">
        <f t="shared" si="169"/>
        <v>#</v>
      </c>
      <c r="BH142" s="409" t="str">
        <f t="shared" si="170"/>
        <v>#</v>
      </c>
      <c r="BI142" s="409" t="str">
        <f t="shared" si="171"/>
        <v>#</v>
      </c>
      <c r="BJ142" s="409">
        <f t="shared" si="172"/>
        <v>0</v>
      </c>
      <c r="BK142" s="409" t="str">
        <f t="shared" si="173"/>
        <v>#</v>
      </c>
      <c r="BL142" s="409">
        <f t="shared" si="174"/>
        <v>0</v>
      </c>
      <c r="BM142" s="7"/>
      <c r="BN142" s="7"/>
      <c r="BO142" s="7"/>
      <c r="BP142" s="409" t="str">
        <f t="shared" si="175"/>
        <v>#</v>
      </c>
      <c r="BQ142" s="409" t="str">
        <f t="shared" si="176"/>
        <v>#</v>
      </c>
      <c r="BR142" s="409" t="str">
        <f t="shared" si="177"/>
        <v>#</v>
      </c>
      <c r="BS142" s="409" t="str">
        <f t="shared" si="178"/>
        <v>P</v>
      </c>
      <c r="BT142" s="409" t="str">
        <f t="shared" si="179"/>
        <v>#</v>
      </c>
      <c r="BU142" s="409" t="str">
        <f t="shared" si="180"/>
        <v>#</v>
      </c>
      <c r="BV142" s="409" t="str">
        <f t="shared" si="181"/>
        <v>#</v>
      </c>
      <c r="BW142" s="409" t="str">
        <f t="shared" si="182"/>
        <v>#</v>
      </c>
      <c r="BX142" s="409"/>
      <c r="BY142" s="409" t="str">
        <f t="shared" si="183"/>
        <v>#</v>
      </c>
      <c r="BZ142" s="409" t="str">
        <f t="shared" si="184"/>
        <v>#</v>
      </c>
      <c r="CA142" s="409" t="str">
        <f t="shared" si="185"/>
        <v>#</v>
      </c>
      <c r="CB142" s="409">
        <f t="shared" si="186"/>
        <v>0</v>
      </c>
      <c r="CC142" s="409" t="str">
        <f t="shared" si="187"/>
        <v>#</v>
      </c>
      <c r="CD142" s="409" t="str">
        <f t="shared" si="188"/>
        <v>#</v>
      </c>
      <c r="CE142" s="409" t="str">
        <f t="shared" si="189"/>
        <v>#</v>
      </c>
      <c r="CF142" s="409" t="str">
        <f t="shared" si="190"/>
        <v>#</v>
      </c>
      <c r="CG142" s="409" t="str">
        <f t="shared" si="191"/>
        <v>#</v>
      </c>
      <c r="CH142" s="409">
        <f t="shared" si="192"/>
        <v>0</v>
      </c>
      <c r="CI142" s="7"/>
      <c r="CJ142" s="7"/>
      <c r="CK142" s="409" t="str">
        <f t="shared" si="203"/>
        <v> </v>
      </c>
      <c r="CL142" s="409" t="str">
        <f t="shared" si="204"/>
        <v> </v>
      </c>
      <c r="CM142" s="409" t="str">
        <f t="shared" si="205"/>
        <v> </v>
      </c>
      <c r="CN142" s="409" t="str">
        <f t="shared" si="206"/>
        <v> </v>
      </c>
      <c r="CO142" s="409" t="str">
        <f t="shared" si="207"/>
        <v> </v>
      </c>
      <c r="CP142" s="409" t="str">
        <f t="shared" si="208"/>
        <v> </v>
      </c>
      <c r="CQ142" s="409" t="str">
        <f t="shared" si="209"/>
        <v> </v>
      </c>
      <c r="CR142" s="409" t="str">
        <f t="shared" si="210"/>
        <v> </v>
      </c>
      <c r="CS142" s="409"/>
      <c r="CT142" s="409">
        <f t="shared" si="193"/>
        <v>0</v>
      </c>
      <c r="CU142" s="409">
        <f t="shared" si="194"/>
        <v>135</v>
      </c>
      <c r="CV142" s="372" t="str">
        <f t="shared" si="194"/>
        <v>23IT136</v>
      </c>
      <c r="CW142" s="432" t="str">
        <f t="shared" si="194"/>
        <v>RUKSHANA SAFRIN A</v>
      </c>
      <c r="CX142" s="433" t="str">
        <f t="shared" si="145"/>
        <v>        </v>
      </c>
      <c r="CY142" s="409">
        <f t="shared" si="195"/>
        <v>0</v>
      </c>
      <c r="CZ142" s="7"/>
      <c r="DA142" s="409" t="str">
        <f t="shared" si="196"/>
        <v>#</v>
      </c>
      <c r="DB142" s="409">
        <f t="shared" si="197"/>
        <v>0</v>
      </c>
      <c r="DC142" s="7"/>
      <c r="DD142" s="7"/>
      <c r="DE142" s="7"/>
    </row>
    <row r="143" ht="24.75" customHeight="1" spans="1:109">
      <c r="A143" s="413">
        <v>136</v>
      </c>
      <c r="B143" s="566" t="s">
        <v>871</v>
      </c>
      <c r="C143" s="572" t="s">
        <v>872</v>
      </c>
      <c r="D143" s="442" t="s">
        <v>41</v>
      </c>
      <c r="E143" s="440" t="s">
        <v>54</v>
      </c>
      <c r="F143" s="573">
        <v>115</v>
      </c>
      <c r="G143" s="568" t="s">
        <v>58</v>
      </c>
      <c r="H143" s="569" t="s">
        <v>59</v>
      </c>
      <c r="I143" s="569" t="s">
        <v>59</v>
      </c>
      <c r="J143" s="569" t="s">
        <v>61</v>
      </c>
      <c r="K143" s="569" t="s">
        <v>59</v>
      </c>
      <c r="L143" s="569" t="s">
        <v>58</v>
      </c>
      <c r="M143" s="569" t="s">
        <v>59</v>
      </c>
      <c r="N143" s="570" t="s">
        <v>59</v>
      </c>
      <c r="O143" s="421">
        <f t="shared" si="198"/>
        <v>0</v>
      </c>
      <c r="P143" s="422"/>
      <c r="Q143" s="423">
        <f t="shared" si="146"/>
        <v>23</v>
      </c>
      <c r="R143" s="565">
        <f t="shared" si="147"/>
        <v>7.43478260869565</v>
      </c>
      <c r="S143" s="425"/>
      <c r="T143" s="426"/>
      <c r="U143" s="427"/>
      <c r="V143" s="428" t="s">
        <v>62</v>
      </c>
      <c r="W143" s="429">
        <f t="shared" si="199"/>
        <v>10</v>
      </c>
      <c r="X143" s="429">
        <f t="shared" si="199"/>
        <v>7</v>
      </c>
      <c r="Y143" s="429">
        <f t="shared" si="199"/>
        <v>7</v>
      </c>
      <c r="Z143" s="429">
        <f t="shared" si="199"/>
        <v>8</v>
      </c>
      <c r="AA143" s="429">
        <f t="shared" si="199"/>
        <v>7</v>
      </c>
      <c r="AB143" s="429">
        <f t="shared" si="199"/>
        <v>10</v>
      </c>
      <c r="AC143" s="429">
        <f t="shared" si="199"/>
        <v>7</v>
      </c>
      <c r="AD143" s="429">
        <f t="shared" si="199"/>
        <v>7</v>
      </c>
      <c r="AE143" s="429"/>
      <c r="AF143" s="429"/>
      <c r="AG143" s="430">
        <f t="shared" si="200"/>
        <v>171</v>
      </c>
      <c r="AH143" s="430">
        <f t="shared" si="201"/>
        <v>23</v>
      </c>
      <c r="AI143" s="431">
        <f t="shared" si="148"/>
        <v>7.43478260869565</v>
      </c>
      <c r="AJ143" s="408" t="str">
        <f t="shared" si="202"/>
        <v>P</v>
      </c>
      <c r="AK143" s="408">
        <f t="shared" si="149"/>
        <v>0</v>
      </c>
      <c r="AL143" s="408">
        <f t="shared" si="150"/>
        <v>0</v>
      </c>
      <c r="AM143" s="408">
        <f t="shared" si="151"/>
        <v>0</v>
      </c>
      <c r="AN143" s="408">
        <f t="shared" si="152"/>
        <v>0</v>
      </c>
      <c r="AO143" s="408">
        <f t="shared" si="153"/>
        <v>1</v>
      </c>
      <c r="AP143" s="408">
        <f t="shared" si="154"/>
        <v>0</v>
      </c>
      <c r="AQ143" s="408">
        <f t="shared" si="155"/>
        <v>0</v>
      </c>
      <c r="AR143" s="6"/>
      <c r="AS143" s="408">
        <f t="shared" si="156"/>
        <v>0</v>
      </c>
      <c r="AT143" s="408">
        <f t="shared" si="157"/>
        <v>0</v>
      </c>
      <c r="AU143" s="408">
        <f t="shared" si="158"/>
        <v>0</v>
      </c>
      <c r="AV143" s="408">
        <f t="shared" si="159"/>
        <v>0</v>
      </c>
      <c r="AW143" s="408" t="str">
        <f t="shared" si="160"/>
        <v>P</v>
      </c>
      <c r="AX143" s="408">
        <f t="shared" si="161"/>
        <v>0</v>
      </c>
      <c r="AY143" s="408">
        <f t="shared" si="162"/>
        <v>0</v>
      </c>
      <c r="AZ143" s="409" t="str">
        <f t="shared" si="163"/>
        <v>HM</v>
      </c>
      <c r="BA143" s="409" t="str">
        <f t="shared" si="164"/>
        <v>HMT</v>
      </c>
      <c r="BB143" s="409" t="str">
        <f t="shared" si="165"/>
        <v>P</v>
      </c>
      <c r="BC143" s="409" t="str">
        <f t="shared" si="166"/>
        <v>#</v>
      </c>
      <c r="BD143" s="409" t="str">
        <f t="shared" si="167"/>
        <v>#</v>
      </c>
      <c r="BE143" s="409" t="str">
        <f t="shared" si="168"/>
        <v>#</v>
      </c>
      <c r="BF143" s="409"/>
      <c r="BG143" s="409">
        <f t="shared" si="169"/>
        <v>0</v>
      </c>
      <c r="BH143" s="409" t="str">
        <f t="shared" si="170"/>
        <v>#</v>
      </c>
      <c r="BI143" s="409" t="str">
        <f t="shared" si="171"/>
        <v>#</v>
      </c>
      <c r="BJ143" s="409" t="str">
        <f t="shared" si="172"/>
        <v>#</v>
      </c>
      <c r="BK143" s="409">
        <f t="shared" si="173"/>
        <v>0</v>
      </c>
      <c r="BL143" s="409" t="str">
        <f t="shared" si="174"/>
        <v>#</v>
      </c>
      <c r="BM143" s="7"/>
      <c r="BN143" s="7"/>
      <c r="BO143" s="7"/>
      <c r="BP143" s="409" t="str">
        <f t="shared" si="175"/>
        <v>P</v>
      </c>
      <c r="BQ143" s="409" t="str">
        <f t="shared" si="176"/>
        <v>#</v>
      </c>
      <c r="BR143" s="409" t="str">
        <f t="shared" si="177"/>
        <v>#</v>
      </c>
      <c r="BS143" s="409" t="str">
        <f t="shared" si="178"/>
        <v>#</v>
      </c>
      <c r="BT143" s="409" t="str">
        <f t="shared" si="179"/>
        <v>#</v>
      </c>
      <c r="BU143" s="409" t="str">
        <f t="shared" si="180"/>
        <v>#</v>
      </c>
      <c r="BV143" s="409" t="str">
        <f t="shared" si="181"/>
        <v>#</v>
      </c>
      <c r="BW143" s="409" t="str">
        <f t="shared" si="182"/>
        <v>#</v>
      </c>
      <c r="BX143" s="409"/>
      <c r="BY143" s="409">
        <f t="shared" si="183"/>
        <v>0</v>
      </c>
      <c r="BZ143" s="409" t="str">
        <f t="shared" si="184"/>
        <v>#</v>
      </c>
      <c r="CA143" s="409" t="str">
        <f t="shared" si="185"/>
        <v>#</v>
      </c>
      <c r="CB143" s="409" t="str">
        <f t="shared" si="186"/>
        <v>#</v>
      </c>
      <c r="CC143" s="409" t="str">
        <f t="shared" si="187"/>
        <v>#</v>
      </c>
      <c r="CD143" s="409" t="str">
        <f t="shared" si="188"/>
        <v>#</v>
      </c>
      <c r="CE143" s="409" t="str">
        <f t="shared" si="189"/>
        <v>#</v>
      </c>
      <c r="CF143" s="409" t="str">
        <f t="shared" si="190"/>
        <v>#</v>
      </c>
      <c r="CG143" s="409">
        <f t="shared" si="191"/>
        <v>0</v>
      </c>
      <c r="CH143" s="409" t="str">
        <f t="shared" si="192"/>
        <v>#</v>
      </c>
      <c r="CI143" s="7"/>
      <c r="CJ143" s="7"/>
      <c r="CK143" s="409" t="str">
        <f t="shared" si="203"/>
        <v> </v>
      </c>
      <c r="CL143" s="409" t="str">
        <f t="shared" si="204"/>
        <v> </v>
      </c>
      <c r="CM143" s="409" t="str">
        <f t="shared" si="205"/>
        <v> </v>
      </c>
      <c r="CN143" s="409" t="str">
        <f t="shared" si="206"/>
        <v> </v>
      </c>
      <c r="CO143" s="409" t="str">
        <f t="shared" si="207"/>
        <v> </v>
      </c>
      <c r="CP143" s="409" t="str">
        <f t="shared" si="208"/>
        <v> </v>
      </c>
      <c r="CQ143" s="409" t="str">
        <f t="shared" si="209"/>
        <v> </v>
      </c>
      <c r="CR143" s="409" t="str">
        <f t="shared" si="210"/>
        <v> </v>
      </c>
      <c r="CS143" s="409"/>
      <c r="CT143" s="409">
        <f t="shared" si="193"/>
        <v>0</v>
      </c>
      <c r="CU143" s="409">
        <f t="shared" si="194"/>
        <v>136</v>
      </c>
      <c r="CV143" s="372" t="str">
        <f t="shared" si="194"/>
        <v>23IT137</v>
      </c>
      <c r="CW143" s="432" t="str">
        <f t="shared" si="194"/>
        <v>S DILIP KUMAR</v>
      </c>
      <c r="CX143" s="433" t="str">
        <f t="shared" si="145"/>
        <v>        </v>
      </c>
      <c r="CY143" s="409">
        <f t="shared" si="195"/>
        <v>0</v>
      </c>
      <c r="CZ143" s="7"/>
      <c r="DA143" s="409">
        <f t="shared" si="196"/>
        <v>0</v>
      </c>
      <c r="DB143" s="409" t="str">
        <f t="shared" si="197"/>
        <v>#</v>
      </c>
      <c r="DC143" s="7"/>
      <c r="DD143" s="7"/>
      <c r="DE143" s="7"/>
    </row>
    <row r="144" ht="24.75" customHeight="1" spans="1:109">
      <c r="A144" s="413">
        <v>137</v>
      </c>
      <c r="B144" s="566" t="s">
        <v>873</v>
      </c>
      <c r="C144" s="572" t="s">
        <v>874</v>
      </c>
      <c r="D144" s="442" t="s">
        <v>41</v>
      </c>
      <c r="E144" s="438" t="s">
        <v>55</v>
      </c>
      <c r="F144" s="573">
        <v>180.5</v>
      </c>
      <c r="G144" s="568" t="s">
        <v>58</v>
      </c>
      <c r="H144" s="569" t="s">
        <v>59</v>
      </c>
      <c r="I144" s="569" t="s">
        <v>61</v>
      </c>
      <c r="J144" s="569" t="s">
        <v>61</v>
      </c>
      <c r="K144" s="569" t="s">
        <v>61</v>
      </c>
      <c r="L144" s="569" t="s">
        <v>58</v>
      </c>
      <c r="M144" s="569" t="s">
        <v>61</v>
      </c>
      <c r="N144" s="570" t="s">
        <v>61</v>
      </c>
      <c r="O144" s="421">
        <f t="shared" si="198"/>
        <v>0</v>
      </c>
      <c r="P144" s="422"/>
      <c r="Q144" s="423">
        <f t="shared" si="146"/>
        <v>23</v>
      </c>
      <c r="R144" s="565">
        <f t="shared" si="147"/>
        <v>8</v>
      </c>
      <c r="S144" s="425"/>
      <c r="T144" s="426"/>
      <c r="U144" s="427"/>
      <c r="V144" s="428" t="s">
        <v>62</v>
      </c>
      <c r="W144" s="429">
        <f t="shared" si="199"/>
        <v>10</v>
      </c>
      <c r="X144" s="429">
        <f t="shared" si="199"/>
        <v>7</v>
      </c>
      <c r="Y144" s="429">
        <f t="shared" si="199"/>
        <v>8</v>
      </c>
      <c r="Z144" s="429">
        <f t="shared" si="199"/>
        <v>8</v>
      </c>
      <c r="AA144" s="429">
        <f t="shared" si="199"/>
        <v>8</v>
      </c>
      <c r="AB144" s="429">
        <f t="shared" si="199"/>
        <v>10</v>
      </c>
      <c r="AC144" s="429">
        <f t="shared" si="199"/>
        <v>8</v>
      </c>
      <c r="AD144" s="429">
        <f t="shared" si="199"/>
        <v>8</v>
      </c>
      <c r="AE144" s="429"/>
      <c r="AF144" s="429"/>
      <c r="AG144" s="430">
        <f t="shared" si="200"/>
        <v>184</v>
      </c>
      <c r="AH144" s="430">
        <f t="shared" si="201"/>
        <v>23</v>
      </c>
      <c r="AI144" s="431">
        <f t="shared" si="148"/>
        <v>8</v>
      </c>
      <c r="AJ144" s="408" t="str">
        <f t="shared" si="202"/>
        <v>P</v>
      </c>
      <c r="AK144" s="408">
        <f t="shared" si="149"/>
        <v>1</v>
      </c>
      <c r="AL144" s="408">
        <f t="shared" si="150"/>
        <v>0</v>
      </c>
      <c r="AM144" s="408">
        <f t="shared" si="151"/>
        <v>0</v>
      </c>
      <c r="AN144" s="408">
        <f t="shared" si="152"/>
        <v>0</v>
      </c>
      <c r="AO144" s="408">
        <f t="shared" si="153"/>
        <v>0</v>
      </c>
      <c r="AP144" s="408">
        <f t="shared" si="154"/>
        <v>0</v>
      </c>
      <c r="AQ144" s="408">
        <f t="shared" si="155"/>
        <v>0</v>
      </c>
      <c r="AR144" s="6"/>
      <c r="AS144" s="408" t="str">
        <f t="shared" si="156"/>
        <v>P</v>
      </c>
      <c r="AT144" s="408">
        <f t="shared" si="157"/>
        <v>0</v>
      </c>
      <c r="AU144" s="408">
        <f t="shared" si="158"/>
        <v>0</v>
      </c>
      <c r="AV144" s="408">
        <f t="shared" si="159"/>
        <v>0</v>
      </c>
      <c r="AW144" s="408">
        <f t="shared" si="160"/>
        <v>0</v>
      </c>
      <c r="AX144" s="408">
        <f t="shared" si="161"/>
        <v>0</v>
      </c>
      <c r="AY144" s="408">
        <f t="shared" si="162"/>
        <v>0</v>
      </c>
      <c r="AZ144" s="409" t="str">
        <f t="shared" si="163"/>
        <v>DM</v>
      </c>
      <c r="BA144" s="409" t="str">
        <f t="shared" si="164"/>
        <v>DMT</v>
      </c>
      <c r="BB144" s="409" t="str">
        <f t="shared" si="165"/>
        <v>#</v>
      </c>
      <c r="BC144" s="409" t="str">
        <f t="shared" si="166"/>
        <v>#</v>
      </c>
      <c r="BD144" s="409" t="str">
        <f t="shared" si="167"/>
        <v>P</v>
      </c>
      <c r="BE144" s="409" t="str">
        <f t="shared" si="168"/>
        <v>#</v>
      </c>
      <c r="BF144" s="409"/>
      <c r="BG144" s="409" t="str">
        <f t="shared" si="169"/>
        <v>#</v>
      </c>
      <c r="BH144" s="409" t="str">
        <f t="shared" si="170"/>
        <v>#</v>
      </c>
      <c r="BI144" s="409">
        <f t="shared" si="171"/>
        <v>0</v>
      </c>
      <c r="BJ144" s="409" t="str">
        <f t="shared" si="172"/>
        <v>#</v>
      </c>
      <c r="BK144" s="409">
        <f t="shared" si="173"/>
        <v>0</v>
      </c>
      <c r="BL144" s="409" t="str">
        <f t="shared" si="174"/>
        <v>#</v>
      </c>
      <c r="BM144" s="7"/>
      <c r="BN144" s="7"/>
      <c r="BO144" s="7"/>
      <c r="BP144" s="409" t="str">
        <f t="shared" si="175"/>
        <v>#</v>
      </c>
      <c r="BQ144" s="409" t="str">
        <f t="shared" si="176"/>
        <v>#</v>
      </c>
      <c r="BR144" s="409" t="str">
        <f t="shared" si="177"/>
        <v>P</v>
      </c>
      <c r="BS144" s="409" t="str">
        <f t="shared" si="178"/>
        <v>#</v>
      </c>
      <c r="BT144" s="409" t="str">
        <f t="shared" si="179"/>
        <v>#</v>
      </c>
      <c r="BU144" s="409" t="str">
        <f t="shared" si="180"/>
        <v>#</v>
      </c>
      <c r="BV144" s="409" t="str">
        <f t="shared" si="181"/>
        <v>#</v>
      </c>
      <c r="BW144" s="409" t="str">
        <f t="shared" si="182"/>
        <v>#</v>
      </c>
      <c r="BX144" s="409"/>
      <c r="BY144" s="409" t="str">
        <f t="shared" si="183"/>
        <v>#</v>
      </c>
      <c r="BZ144" s="409" t="str">
        <f t="shared" si="184"/>
        <v>#</v>
      </c>
      <c r="CA144" s="409">
        <f t="shared" si="185"/>
        <v>0</v>
      </c>
      <c r="CB144" s="409" t="str">
        <f t="shared" si="186"/>
        <v>#</v>
      </c>
      <c r="CC144" s="409" t="str">
        <f t="shared" si="187"/>
        <v>#</v>
      </c>
      <c r="CD144" s="409" t="str">
        <f t="shared" si="188"/>
        <v>#</v>
      </c>
      <c r="CE144" s="409" t="str">
        <f t="shared" si="189"/>
        <v>#</v>
      </c>
      <c r="CF144" s="409" t="str">
        <f t="shared" si="190"/>
        <v>#</v>
      </c>
      <c r="CG144" s="409">
        <f t="shared" si="191"/>
        <v>0</v>
      </c>
      <c r="CH144" s="409" t="str">
        <f t="shared" si="192"/>
        <v>#</v>
      </c>
      <c r="CI144" s="7"/>
      <c r="CJ144" s="7"/>
      <c r="CK144" s="409" t="str">
        <f t="shared" si="203"/>
        <v> </v>
      </c>
      <c r="CL144" s="409" t="str">
        <f t="shared" si="204"/>
        <v> </v>
      </c>
      <c r="CM144" s="409" t="str">
        <f t="shared" si="205"/>
        <v> </v>
      </c>
      <c r="CN144" s="409" t="str">
        <f t="shared" si="206"/>
        <v> </v>
      </c>
      <c r="CO144" s="409" t="str">
        <f t="shared" si="207"/>
        <v> </v>
      </c>
      <c r="CP144" s="409" t="str">
        <f t="shared" si="208"/>
        <v> </v>
      </c>
      <c r="CQ144" s="409" t="str">
        <f t="shared" si="209"/>
        <v> </v>
      </c>
      <c r="CR144" s="409" t="str">
        <f t="shared" si="210"/>
        <v> </v>
      </c>
      <c r="CS144" s="409"/>
      <c r="CT144" s="409">
        <f t="shared" si="193"/>
        <v>0</v>
      </c>
      <c r="CU144" s="409">
        <f t="shared" si="194"/>
        <v>137</v>
      </c>
      <c r="CV144" s="372" t="str">
        <f t="shared" si="194"/>
        <v>23IT138</v>
      </c>
      <c r="CW144" s="432" t="str">
        <f t="shared" si="194"/>
        <v>SACHIN GANESH S</v>
      </c>
      <c r="CX144" s="433" t="str">
        <f t="shared" si="145"/>
        <v>        </v>
      </c>
      <c r="CY144" s="409">
        <f t="shared" si="195"/>
        <v>0</v>
      </c>
      <c r="CZ144" s="7"/>
      <c r="DA144" s="409" t="str">
        <f t="shared" si="196"/>
        <v>#</v>
      </c>
      <c r="DB144" s="409">
        <f t="shared" si="197"/>
        <v>0</v>
      </c>
      <c r="DC144" s="7"/>
      <c r="DD144" s="7"/>
      <c r="DE144" s="7"/>
    </row>
    <row r="145" ht="24.75" customHeight="1" spans="1:109">
      <c r="A145" s="413">
        <v>138</v>
      </c>
      <c r="B145" s="566" t="s">
        <v>875</v>
      </c>
      <c r="C145" s="572" t="s">
        <v>876</v>
      </c>
      <c r="D145" s="442" t="s">
        <v>41</v>
      </c>
      <c r="E145" s="440" t="s">
        <v>54</v>
      </c>
      <c r="F145" s="573">
        <v>191.5</v>
      </c>
      <c r="G145" s="568" t="s">
        <v>58</v>
      </c>
      <c r="H145" s="569" t="s">
        <v>61</v>
      </c>
      <c r="I145" s="569" t="s">
        <v>61</v>
      </c>
      <c r="J145" s="569" t="s">
        <v>60</v>
      </c>
      <c r="K145" s="569" t="s">
        <v>61</v>
      </c>
      <c r="L145" s="569" t="s">
        <v>58</v>
      </c>
      <c r="M145" s="569" t="s">
        <v>61</v>
      </c>
      <c r="N145" s="570" t="s">
        <v>61</v>
      </c>
      <c r="O145" s="421">
        <f t="shared" si="198"/>
        <v>0</v>
      </c>
      <c r="P145" s="422"/>
      <c r="Q145" s="423">
        <f t="shared" si="146"/>
        <v>23</v>
      </c>
      <c r="R145" s="565">
        <f t="shared" si="147"/>
        <v>8.34782608695652</v>
      </c>
      <c r="S145" s="425"/>
      <c r="T145" s="426"/>
      <c r="U145" s="427"/>
      <c r="V145" s="428" t="s">
        <v>62</v>
      </c>
      <c r="W145" s="429">
        <f t="shared" si="199"/>
        <v>10</v>
      </c>
      <c r="X145" s="429">
        <f t="shared" si="199"/>
        <v>8</v>
      </c>
      <c r="Y145" s="429">
        <f t="shared" si="199"/>
        <v>8</v>
      </c>
      <c r="Z145" s="429">
        <f t="shared" si="199"/>
        <v>9</v>
      </c>
      <c r="AA145" s="429">
        <f t="shared" si="199"/>
        <v>8</v>
      </c>
      <c r="AB145" s="429">
        <f t="shared" si="199"/>
        <v>10</v>
      </c>
      <c r="AC145" s="429">
        <f t="shared" si="199"/>
        <v>8</v>
      </c>
      <c r="AD145" s="429">
        <f t="shared" si="199"/>
        <v>8</v>
      </c>
      <c r="AE145" s="429"/>
      <c r="AF145" s="429"/>
      <c r="AG145" s="430">
        <f t="shared" si="200"/>
        <v>192</v>
      </c>
      <c r="AH145" s="430">
        <f t="shared" si="201"/>
        <v>23</v>
      </c>
      <c r="AI145" s="431">
        <f t="shared" si="148"/>
        <v>8.34782608695652</v>
      </c>
      <c r="AJ145" s="408" t="str">
        <f t="shared" si="202"/>
        <v>P</v>
      </c>
      <c r="AK145" s="408">
        <f t="shared" si="149"/>
        <v>1</v>
      </c>
      <c r="AL145" s="408">
        <f t="shared" si="150"/>
        <v>0</v>
      </c>
      <c r="AM145" s="408">
        <f t="shared" si="151"/>
        <v>0</v>
      </c>
      <c r="AN145" s="408">
        <f t="shared" si="152"/>
        <v>0</v>
      </c>
      <c r="AO145" s="408">
        <f t="shared" si="153"/>
        <v>0</v>
      </c>
      <c r="AP145" s="408">
        <f t="shared" si="154"/>
        <v>0</v>
      </c>
      <c r="AQ145" s="408">
        <f t="shared" si="155"/>
        <v>0</v>
      </c>
      <c r="AR145" s="6"/>
      <c r="AS145" s="408" t="str">
        <f t="shared" si="156"/>
        <v>P</v>
      </c>
      <c r="AT145" s="408">
        <f t="shared" si="157"/>
        <v>0</v>
      </c>
      <c r="AU145" s="408">
        <f t="shared" si="158"/>
        <v>0</v>
      </c>
      <c r="AV145" s="408">
        <f t="shared" si="159"/>
        <v>0</v>
      </c>
      <c r="AW145" s="408">
        <f t="shared" si="160"/>
        <v>0</v>
      </c>
      <c r="AX145" s="408">
        <f t="shared" si="161"/>
        <v>0</v>
      </c>
      <c r="AY145" s="408">
        <f t="shared" si="162"/>
        <v>0</v>
      </c>
      <c r="AZ145" s="409" t="str">
        <f t="shared" si="163"/>
        <v>HM</v>
      </c>
      <c r="BA145" s="409" t="str">
        <f t="shared" si="164"/>
        <v>HMT</v>
      </c>
      <c r="BB145" s="409" t="str">
        <f t="shared" si="165"/>
        <v>P</v>
      </c>
      <c r="BC145" s="409" t="str">
        <f t="shared" si="166"/>
        <v>#</v>
      </c>
      <c r="BD145" s="409" t="str">
        <f t="shared" si="167"/>
        <v>#</v>
      </c>
      <c r="BE145" s="409" t="str">
        <f t="shared" si="168"/>
        <v>#</v>
      </c>
      <c r="BF145" s="409"/>
      <c r="BG145" s="409">
        <f t="shared" si="169"/>
        <v>0</v>
      </c>
      <c r="BH145" s="409" t="str">
        <f t="shared" si="170"/>
        <v>#</v>
      </c>
      <c r="BI145" s="409" t="str">
        <f t="shared" si="171"/>
        <v>#</v>
      </c>
      <c r="BJ145" s="409" t="str">
        <f t="shared" si="172"/>
        <v>#</v>
      </c>
      <c r="BK145" s="409">
        <f t="shared" si="173"/>
        <v>0</v>
      </c>
      <c r="BL145" s="409" t="str">
        <f t="shared" si="174"/>
        <v>#</v>
      </c>
      <c r="BM145" s="7"/>
      <c r="BN145" s="7"/>
      <c r="BO145" s="7"/>
      <c r="BP145" s="409" t="str">
        <f t="shared" si="175"/>
        <v>P</v>
      </c>
      <c r="BQ145" s="409" t="str">
        <f t="shared" si="176"/>
        <v>#</v>
      </c>
      <c r="BR145" s="409" t="str">
        <f t="shared" si="177"/>
        <v>#</v>
      </c>
      <c r="BS145" s="409" t="str">
        <f t="shared" si="178"/>
        <v>#</v>
      </c>
      <c r="BT145" s="409" t="str">
        <f t="shared" si="179"/>
        <v>#</v>
      </c>
      <c r="BU145" s="409" t="str">
        <f t="shared" si="180"/>
        <v>#</v>
      </c>
      <c r="BV145" s="409" t="str">
        <f t="shared" si="181"/>
        <v>#</v>
      </c>
      <c r="BW145" s="409" t="str">
        <f t="shared" si="182"/>
        <v>#</v>
      </c>
      <c r="BX145" s="409"/>
      <c r="BY145" s="409">
        <f t="shared" si="183"/>
        <v>0</v>
      </c>
      <c r="BZ145" s="409" t="str">
        <f t="shared" si="184"/>
        <v>#</v>
      </c>
      <c r="CA145" s="409" t="str">
        <f t="shared" si="185"/>
        <v>#</v>
      </c>
      <c r="CB145" s="409" t="str">
        <f t="shared" si="186"/>
        <v>#</v>
      </c>
      <c r="CC145" s="409" t="str">
        <f t="shared" si="187"/>
        <v>#</v>
      </c>
      <c r="CD145" s="409" t="str">
        <f t="shared" si="188"/>
        <v>#</v>
      </c>
      <c r="CE145" s="409" t="str">
        <f t="shared" si="189"/>
        <v>#</v>
      </c>
      <c r="CF145" s="409" t="str">
        <f t="shared" si="190"/>
        <v>#</v>
      </c>
      <c r="CG145" s="409">
        <f t="shared" si="191"/>
        <v>0</v>
      </c>
      <c r="CH145" s="409" t="str">
        <f t="shared" si="192"/>
        <v>#</v>
      </c>
      <c r="CI145" s="7"/>
      <c r="CJ145" s="7"/>
      <c r="CK145" s="409" t="str">
        <f t="shared" si="203"/>
        <v> </v>
      </c>
      <c r="CL145" s="409" t="str">
        <f t="shared" si="204"/>
        <v> </v>
      </c>
      <c r="CM145" s="409" t="str">
        <f t="shared" si="205"/>
        <v> </v>
      </c>
      <c r="CN145" s="409" t="str">
        <f t="shared" si="206"/>
        <v> </v>
      </c>
      <c r="CO145" s="409" t="str">
        <f t="shared" si="207"/>
        <v> </v>
      </c>
      <c r="CP145" s="409" t="str">
        <f t="shared" si="208"/>
        <v> </v>
      </c>
      <c r="CQ145" s="409" t="str">
        <f t="shared" si="209"/>
        <v> </v>
      </c>
      <c r="CR145" s="409" t="str">
        <f t="shared" si="210"/>
        <v> </v>
      </c>
      <c r="CS145" s="409"/>
      <c r="CT145" s="409">
        <f t="shared" si="193"/>
        <v>0</v>
      </c>
      <c r="CU145" s="409">
        <f t="shared" si="194"/>
        <v>138</v>
      </c>
      <c r="CV145" s="372" t="str">
        <f t="shared" si="194"/>
        <v>23IT139</v>
      </c>
      <c r="CW145" s="432" t="str">
        <f t="shared" si="194"/>
        <v>SADISH S</v>
      </c>
      <c r="CX145" s="433" t="str">
        <f t="shared" si="145"/>
        <v>        </v>
      </c>
      <c r="CY145" s="409">
        <f t="shared" si="195"/>
        <v>0</v>
      </c>
      <c r="CZ145" s="7"/>
      <c r="DA145" s="409">
        <f t="shared" si="196"/>
        <v>0</v>
      </c>
      <c r="DB145" s="409" t="str">
        <f t="shared" si="197"/>
        <v>#</v>
      </c>
      <c r="DC145" s="7"/>
      <c r="DD145" s="7"/>
      <c r="DE145" s="7"/>
    </row>
    <row r="146" ht="24.75" customHeight="1" spans="1:109">
      <c r="A146" s="413">
        <v>139</v>
      </c>
      <c r="B146" s="566" t="s">
        <v>877</v>
      </c>
      <c r="C146" s="572" t="s">
        <v>878</v>
      </c>
      <c r="D146" s="442" t="s">
        <v>42</v>
      </c>
      <c r="E146" s="438" t="s">
        <v>55</v>
      </c>
      <c r="F146" s="573">
        <v>160.5</v>
      </c>
      <c r="G146" s="568" t="s">
        <v>58</v>
      </c>
      <c r="H146" s="569" t="s">
        <v>61</v>
      </c>
      <c r="I146" s="569" t="s">
        <v>60</v>
      </c>
      <c r="J146" s="569" t="s">
        <v>60</v>
      </c>
      <c r="K146" s="569" t="s">
        <v>61</v>
      </c>
      <c r="L146" s="569" t="s">
        <v>58</v>
      </c>
      <c r="M146" s="569" t="s">
        <v>60</v>
      </c>
      <c r="N146" s="570" t="s">
        <v>61</v>
      </c>
      <c r="O146" s="421">
        <f t="shared" si="198"/>
        <v>0</v>
      </c>
      <c r="P146" s="422"/>
      <c r="Q146" s="423">
        <f t="shared" si="146"/>
        <v>23</v>
      </c>
      <c r="R146" s="565">
        <f t="shared" si="147"/>
        <v>8.65217391304348</v>
      </c>
      <c r="S146" s="425"/>
      <c r="T146" s="426"/>
      <c r="U146" s="427"/>
      <c r="V146" s="428" t="s">
        <v>62</v>
      </c>
      <c r="W146" s="429">
        <f t="shared" si="199"/>
        <v>10</v>
      </c>
      <c r="X146" s="429">
        <f t="shared" si="199"/>
        <v>8</v>
      </c>
      <c r="Y146" s="429">
        <f t="shared" si="199"/>
        <v>9</v>
      </c>
      <c r="Z146" s="429">
        <f t="shared" si="199"/>
        <v>9</v>
      </c>
      <c r="AA146" s="429">
        <f t="shared" si="199"/>
        <v>8</v>
      </c>
      <c r="AB146" s="429">
        <f t="shared" si="199"/>
        <v>10</v>
      </c>
      <c r="AC146" s="429">
        <f t="shared" si="199"/>
        <v>9</v>
      </c>
      <c r="AD146" s="429">
        <f t="shared" si="199"/>
        <v>8</v>
      </c>
      <c r="AE146" s="429"/>
      <c r="AF146" s="429"/>
      <c r="AG146" s="430">
        <f t="shared" si="200"/>
        <v>199</v>
      </c>
      <c r="AH146" s="430">
        <f t="shared" si="201"/>
        <v>23</v>
      </c>
      <c r="AI146" s="431">
        <f t="shared" si="148"/>
        <v>8.65217391304348</v>
      </c>
      <c r="AJ146" s="408" t="str">
        <f t="shared" si="202"/>
        <v>P</v>
      </c>
      <c r="AK146" s="408">
        <f t="shared" si="149"/>
        <v>0</v>
      </c>
      <c r="AL146" s="408">
        <f t="shared" si="150"/>
        <v>1</v>
      </c>
      <c r="AM146" s="408">
        <f t="shared" si="151"/>
        <v>0</v>
      </c>
      <c r="AN146" s="408">
        <f t="shared" si="152"/>
        <v>0</v>
      </c>
      <c r="AO146" s="408">
        <f t="shared" si="153"/>
        <v>0</v>
      </c>
      <c r="AP146" s="408">
        <f t="shared" si="154"/>
        <v>0</v>
      </c>
      <c r="AQ146" s="408">
        <f t="shared" si="155"/>
        <v>0</v>
      </c>
      <c r="AR146" s="6"/>
      <c r="AS146" s="408">
        <f t="shared" si="156"/>
        <v>0</v>
      </c>
      <c r="AT146" s="408" t="str">
        <f t="shared" si="157"/>
        <v>P</v>
      </c>
      <c r="AU146" s="408">
        <f t="shared" si="158"/>
        <v>0</v>
      </c>
      <c r="AV146" s="408">
        <f t="shared" si="159"/>
        <v>0</v>
      </c>
      <c r="AW146" s="408">
        <f t="shared" si="160"/>
        <v>0</v>
      </c>
      <c r="AX146" s="408">
        <f t="shared" si="161"/>
        <v>0</v>
      </c>
      <c r="AY146" s="408">
        <f t="shared" si="162"/>
        <v>0</v>
      </c>
      <c r="AZ146" s="409" t="str">
        <f t="shared" si="163"/>
        <v>DF</v>
      </c>
      <c r="BA146" s="409" t="str">
        <f t="shared" si="164"/>
        <v>DFT</v>
      </c>
      <c r="BB146" s="409" t="str">
        <f t="shared" si="165"/>
        <v>#</v>
      </c>
      <c r="BC146" s="409" t="str">
        <f t="shared" si="166"/>
        <v>#</v>
      </c>
      <c r="BD146" s="409" t="str">
        <f t="shared" si="167"/>
        <v>#</v>
      </c>
      <c r="BE146" s="409" t="str">
        <f t="shared" si="168"/>
        <v>P</v>
      </c>
      <c r="BF146" s="409"/>
      <c r="BG146" s="409" t="str">
        <f t="shared" si="169"/>
        <v>#</v>
      </c>
      <c r="BH146" s="409" t="str">
        <f t="shared" si="170"/>
        <v>#</v>
      </c>
      <c r="BI146" s="409" t="str">
        <f t="shared" si="171"/>
        <v>#</v>
      </c>
      <c r="BJ146" s="409">
        <f t="shared" si="172"/>
        <v>0</v>
      </c>
      <c r="BK146" s="409" t="str">
        <f t="shared" si="173"/>
        <v>#</v>
      </c>
      <c r="BL146" s="409">
        <f t="shared" si="174"/>
        <v>0</v>
      </c>
      <c r="BM146" s="7"/>
      <c r="BN146" s="7"/>
      <c r="BO146" s="7"/>
      <c r="BP146" s="409" t="str">
        <f t="shared" si="175"/>
        <v>#</v>
      </c>
      <c r="BQ146" s="409" t="str">
        <f t="shared" si="176"/>
        <v>#</v>
      </c>
      <c r="BR146" s="409" t="str">
        <f t="shared" si="177"/>
        <v>#</v>
      </c>
      <c r="BS146" s="409" t="str">
        <f t="shared" si="178"/>
        <v>P</v>
      </c>
      <c r="BT146" s="409" t="str">
        <f t="shared" si="179"/>
        <v>#</v>
      </c>
      <c r="BU146" s="409" t="str">
        <f t="shared" si="180"/>
        <v>#</v>
      </c>
      <c r="BV146" s="409" t="str">
        <f t="shared" si="181"/>
        <v>#</v>
      </c>
      <c r="BW146" s="409" t="str">
        <f t="shared" si="182"/>
        <v>#</v>
      </c>
      <c r="BX146" s="409"/>
      <c r="BY146" s="409" t="str">
        <f t="shared" si="183"/>
        <v>#</v>
      </c>
      <c r="BZ146" s="409" t="str">
        <f t="shared" si="184"/>
        <v>#</v>
      </c>
      <c r="CA146" s="409" t="str">
        <f t="shared" si="185"/>
        <v>#</v>
      </c>
      <c r="CB146" s="409">
        <f t="shared" si="186"/>
        <v>0</v>
      </c>
      <c r="CC146" s="409" t="str">
        <f t="shared" si="187"/>
        <v>#</v>
      </c>
      <c r="CD146" s="409" t="str">
        <f t="shared" si="188"/>
        <v>#</v>
      </c>
      <c r="CE146" s="409" t="str">
        <f t="shared" si="189"/>
        <v>#</v>
      </c>
      <c r="CF146" s="409" t="str">
        <f t="shared" si="190"/>
        <v>#</v>
      </c>
      <c r="CG146" s="409" t="str">
        <f t="shared" si="191"/>
        <v>#</v>
      </c>
      <c r="CH146" s="409">
        <f t="shared" si="192"/>
        <v>0</v>
      </c>
      <c r="CI146" s="7"/>
      <c r="CJ146" s="7"/>
      <c r="CK146" s="409" t="str">
        <f t="shared" si="203"/>
        <v> </v>
      </c>
      <c r="CL146" s="409" t="str">
        <f t="shared" si="204"/>
        <v> </v>
      </c>
      <c r="CM146" s="409" t="str">
        <f t="shared" si="205"/>
        <v> </v>
      </c>
      <c r="CN146" s="409" t="str">
        <f t="shared" si="206"/>
        <v> </v>
      </c>
      <c r="CO146" s="409" t="str">
        <f t="shared" si="207"/>
        <v> </v>
      </c>
      <c r="CP146" s="409" t="str">
        <f t="shared" si="208"/>
        <v> </v>
      </c>
      <c r="CQ146" s="409" t="str">
        <f t="shared" si="209"/>
        <v> </v>
      </c>
      <c r="CR146" s="409" t="str">
        <f t="shared" si="210"/>
        <v> </v>
      </c>
      <c r="CS146" s="409"/>
      <c r="CT146" s="409">
        <f t="shared" si="193"/>
        <v>0</v>
      </c>
      <c r="CU146" s="409">
        <f t="shared" si="194"/>
        <v>139</v>
      </c>
      <c r="CV146" s="372" t="str">
        <f t="shared" si="194"/>
        <v>23IT140</v>
      </c>
      <c r="CW146" s="432" t="str">
        <f t="shared" si="194"/>
        <v>SAHANA D</v>
      </c>
      <c r="CX146" s="433" t="str">
        <f t="shared" si="145"/>
        <v>        </v>
      </c>
      <c r="CY146" s="409">
        <f t="shared" si="195"/>
        <v>0</v>
      </c>
      <c r="CZ146" s="7"/>
      <c r="DA146" s="409" t="str">
        <f t="shared" si="196"/>
        <v>#</v>
      </c>
      <c r="DB146" s="409">
        <f t="shared" si="197"/>
        <v>0</v>
      </c>
      <c r="DC146" s="7"/>
      <c r="DD146" s="7"/>
      <c r="DE146" s="7"/>
    </row>
    <row r="147" ht="24.75" customHeight="1" spans="1:109">
      <c r="A147" s="413">
        <v>140</v>
      </c>
      <c r="B147" s="566" t="s">
        <v>879</v>
      </c>
      <c r="C147" s="572" t="s">
        <v>880</v>
      </c>
      <c r="D147" s="442" t="s">
        <v>42</v>
      </c>
      <c r="E147" s="438" t="s">
        <v>55</v>
      </c>
      <c r="F147" s="573">
        <v>191</v>
      </c>
      <c r="G147" s="568" t="s">
        <v>58</v>
      </c>
      <c r="H147" s="569" t="s">
        <v>61</v>
      </c>
      <c r="I147" s="569" t="s">
        <v>61</v>
      </c>
      <c r="J147" s="569" t="s">
        <v>61</v>
      </c>
      <c r="K147" s="569" t="s">
        <v>61</v>
      </c>
      <c r="L147" s="569" t="s">
        <v>58</v>
      </c>
      <c r="M147" s="569" t="s">
        <v>61</v>
      </c>
      <c r="N147" s="570" t="s">
        <v>61</v>
      </c>
      <c r="O147" s="421">
        <f t="shared" si="198"/>
        <v>0</v>
      </c>
      <c r="P147" s="422"/>
      <c r="Q147" s="423">
        <f t="shared" si="146"/>
        <v>23</v>
      </c>
      <c r="R147" s="565">
        <f t="shared" si="147"/>
        <v>8.17391304347826</v>
      </c>
      <c r="S147" s="425"/>
      <c r="T147" s="426"/>
      <c r="U147" s="427"/>
      <c r="V147" s="428" t="s">
        <v>62</v>
      </c>
      <c r="W147" s="429">
        <f t="shared" si="199"/>
        <v>10</v>
      </c>
      <c r="X147" s="429">
        <f t="shared" si="199"/>
        <v>8</v>
      </c>
      <c r="Y147" s="429">
        <f t="shared" si="199"/>
        <v>8</v>
      </c>
      <c r="Z147" s="429">
        <f t="shared" si="199"/>
        <v>8</v>
      </c>
      <c r="AA147" s="429">
        <f t="shared" si="199"/>
        <v>8</v>
      </c>
      <c r="AB147" s="429">
        <f t="shared" si="199"/>
        <v>10</v>
      </c>
      <c r="AC147" s="429">
        <f t="shared" si="199"/>
        <v>8</v>
      </c>
      <c r="AD147" s="429">
        <f t="shared" si="199"/>
        <v>8</v>
      </c>
      <c r="AE147" s="429"/>
      <c r="AF147" s="429"/>
      <c r="AG147" s="430">
        <f t="shared" si="200"/>
        <v>188</v>
      </c>
      <c r="AH147" s="430">
        <f t="shared" si="201"/>
        <v>23</v>
      </c>
      <c r="AI147" s="431">
        <f t="shared" si="148"/>
        <v>8.17391304347826</v>
      </c>
      <c r="AJ147" s="408" t="str">
        <f t="shared" si="202"/>
        <v>P</v>
      </c>
      <c r="AK147" s="408">
        <f t="shared" si="149"/>
        <v>1</v>
      </c>
      <c r="AL147" s="408">
        <f t="shared" si="150"/>
        <v>0</v>
      </c>
      <c r="AM147" s="408">
        <f t="shared" si="151"/>
        <v>0</v>
      </c>
      <c r="AN147" s="408">
        <f t="shared" si="152"/>
        <v>0</v>
      </c>
      <c r="AO147" s="408">
        <f t="shared" si="153"/>
        <v>0</v>
      </c>
      <c r="AP147" s="408">
        <f t="shared" si="154"/>
        <v>0</v>
      </c>
      <c r="AQ147" s="408">
        <f t="shared" si="155"/>
        <v>0</v>
      </c>
      <c r="AR147" s="6"/>
      <c r="AS147" s="408" t="str">
        <f t="shared" si="156"/>
        <v>P</v>
      </c>
      <c r="AT147" s="408">
        <f t="shared" si="157"/>
        <v>0</v>
      </c>
      <c r="AU147" s="408">
        <f t="shared" si="158"/>
        <v>0</v>
      </c>
      <c r="AV147" s="408">
        <f t="shared" si="159"/>
        <v>0</v>
      </c>
      <c r="AW147" s="408">
        <f t="shared" si="160"/>
        <v>0</v>
      </c>
      <c r="AX147" s="408">
        <f t="shared" si="161"/>
        <v>0</v>
      </c>
      <c r="AY147" s="408">
        <f t="shared" si="162"/>
        <v>0</v>
      </c>
      <c r="AZ147" s="409" t="str">
        <f t="shared" si="163"/>
        <v>DF</v>
      </c>
      <c r="BA147" s="409" t="str">
        <f t="shared" si="164"/>
        <v>DFT</v>
      </c>
      <c r="BB147" s="409" t="str">
        <f t="shared" si="165"/>
        <v>#</v>
      </c>
      <c r="BC147" s="409" t="str">
        <f t="shared" si="166"/>
        <v>#</v>
      </c>
      <c r="BD147" s="409" t="str">
        <f t="shared" si="167"/>
        <v>#</v>
      </c>
      <c r="BE147" s="409" t="str">
        <f t="shared" si="168"/>
        <v>P</v>
      </c>
      <c r="BF147" s="409"/>
      <c r="BG147" s="409" t="str">
        <f t="shared" si="169"/>
        <v>#</v>
      </c>
      <c r="BH147" s="409" t="str">
        <f t="shared" si="170"/>
        <v>#</v>
      </c>
      <c r="BI147" s="409" t="str">
        <f t="shared" si="171"/>
        <v>#</v>
      </c>
      <c r="BJ147" s="409">
        <f t="shared" si="172"/>
        <v>0</v>
      </c>
      <c r="BK147" s="409" t="str">
        <f t="shared" si="173"/>
        <v>#</v>
      </c>
      <c r="BL147" s="409">
        <f t="shared" si="174"/>
        <v>0</v>
      </c>
      <c r="BM147" s="7"/>
      <c r="BN147" s="7"/>
      <c r="BO147" s="7"/>
      <c r="BP147" s="409" t="str">
        <f t="shared" si="175"/>
        <v>#</v>
      </c>
      <c r="BQ147" s="409" t="str">
        <f t="shared" si="176"/>
        <v>#</v>
      </c>
      <c r="BR147" s="409" t="str">
        <f t="shared" si="177"/>
        <v>#</v>
      </c>
      <c r="BS147" s="409" t="str">
        <f t="shared" si="178"/>
        <v>P</v>
      </c>
      <c r="BT147" s="409" t="str">
        <f t="shared" si="179"/>
        <v>#</v>
      </c>
      <c r="BU147" s="409" t="str">
        <f t="shared" si="180"/>
        <v>#</v>
      </c>
      <c r="BV147" s="409" t="str">
        <f t="shared" si="181"/>
        <v>#</v>
      </c>
      <c r="BW147" s="409" t="str">
        <f t="shared" si="182"/>
        <v>#</v>
      </c>
      <c r="BX147" s="409"/>
      <c r="BY147" s="409" t="str">
        <f t="shared" si="183"/>
        <v>#</v>
      </c>
      <c r="BZ147" s="409" t="str">
        <f t="shared" si="184"/>
        <v>#</v>
      </c>
      <c r="CA147" s="409" t="str">
        <f t="shared" si="185"/>
        <v>#</v>
      </c>
      <c r="CB147" s="409">
        <f t="shared" si="186"/>
        <v>0</v>
      </c>
      <c r="CC147" s="409" t="str">
        <f t="shared" si="187"/>
        <v>#</v>
      </c>
      <c r="CD147" s="409" t="str">
        <f t="shared" si="188"/>
        <v>#</v>
      </c>
      <c r="CE147" s="409" t="str">
        <f t="shared" si="189"/>
        <v>#</v>
      </c>
      <c r="CF147" s="409" t="str">
        <f t="shared" si="190"/>
        <v>#</v>
      </c>
      <c r="CG147" s="409" t="str">
        <f t="shared" si="191"/>
        <v>#</v>
      </c>
      <c r="CH147" s="409">
        <f t="shared" si="192"/>
        <v>0</v>
      </c>
      <c r="CI147" s="7"/>
      <c r="CJ147" s="7"/>
      <c r="CK147" s="409" t="str">
        <f t="shared" si="203"/>
        <v> </v>
      </c>
      <c r="CL147" s="409" t="str">
        <f t="shared" si="204"/>
        <v> </v>
      </c>
      <c r="CM147" s="409" t="str">
        <f t="shared" si="205"/>
        <v> </v>
      </c>
      <c r="CN147" s="409" t="str">
        <f t="shared" si="206"/>
        <v> </v>
      </c>
      <c r="CO147" s="409" t="str">
        <f t="shared" si="207"/>
        <v> </v>
      </c>
      <c r="CP147" s="409" t="str">
        <f t="shared" si="208"/>
        <v> </v>
      </c>
      <c r="CQ147" s="409" t="str">
        <f t="shared" si="209"/>
        <v> </v>
      </c>
      <c r="CR147" s="409" t="str">
        <f t="shared" si="210"/>
        <v> </v>
      </c>
      <c r="CS147" s="409"/>
      <c r="CT147" s="409">
        <f t="shared" si="193"/>
        <v>0</v>
      </c>
      <c r="CU147" s="409">
        <f t="shared" si="194"/>
        <v>140</v>
      </c>
      <c r="CV147" s="372" t="str">
        <f t="shared" si="194"/>
        <v>23IT141</v>
      </c>
      <c r="CW147" s="432" t="str">
        <f t="shared" si="194"/>
        <v>SAHANA J R</v>
      </c>
      <c r="CX147" s="433" t="str">
        <f t="shared" si="145"/>
        <v>        </v>
      </c>
      <c r="CY147" s="409">
        <f t="shared" si="195"/>
        <v>0</v>
      </c>
      <c r="CZ147" s="7"/>
      <c r="DA147" s="409" t="str">
        <f t="shared" si="196"/>
        <v>#</v>
      </c>
      <c r="DB147" s="409">
        <f t="shared" si="197"/>
        <v>0</v>
      </c>
      <c r="DC147" s="7"/>
      <c r="DD147" s="7"/>
      <c r="DE147" s="7"/>
    </row>
    <row r="148" ht="24.75" customHeight="1" spans="1:109">
      <c r="A148" s="413">
        <v>141</v>
      </c>
      <c r="B148" s="566" t="s">
        <v>881</v>
      </c>
      <c r="C148" s="572" t="s">
        <v>882</v>
      </c>
      <c r="D148" s="442" t="s">
        <v>41</v>
      </c>
      <c r="E148" s="440" t="s">
        <v>54</v>
      </c>
      <c r="F148" s="573">
        <v>164</v>
      </c>
      <c r="G148" s="568" t="s">
        <v>58</v>
      </c>
      <c r="H148" s="569" t="s">
        <v>61</v>
      </c>
      <c r="I148" s="569" t="s">
        <v>61</v>
      </c>
      <c r="J148" s="569" t="s">
        <v>59</v>
      </c>
      <c r="K148" s="569" t="s">
        <v>59</v>
      </c>
      <c r="L148" s="569" t="s">
        <v>58</v>
      </c>
      <c r="M148" s="569" t="s">
        <v>61</v>
      </c>
      <c r="N148" s="570" t="s">
        <v>59</v>
      </c>
      <c r="O148" s="421">
        <f t="shared" si="198"/>
        <v>0</v>
      </c>
      <c r="P148" s="422"/>
      <c r="Q148" s="423">
        <f t="shared" si="146"/>
        <v>23</v>
      </c>
      <c r="R148" s="565">
        <f t="shared" si="147"/>
        <v>7.73913043478261</v>
      </c>
      <c r="S148" s="425"/>
      <c r="T148" s="426"/>
      <c r="U148" s="427"/>
      <c r="V148" s="428" t="s">
        <v>62</v>
      </c>
      <c r="W148" s="429">
        <f t="shared" si="199"/>
        <v>10</v>
      </c>
      <c r="X148" s="429">
        <f t="shared" si="199"/>
        <v>8</v>
      </c>
      <c r="Y148" s="429">
        <f t="shared" si="199"/>
        <v>8</v>
      </c>
      <c r="Z148" s="429">
        <f t="shared" si="199"/>
        <v>7</v>
      </c>
      <c r="AA148" s="429">
        <f t="shared" si="199"/>
        <v>7</v>
      </c>
      <c r="AB148" s="429">
        <f t="shared" si="199"/>
        <v>10</v>
      </c>
      <c r="AC148" s="429">
        <f t="shared" si="199"/>
        <v>8</v>
      </c>
      <c r="AD148" s="429">
        <f t="shared" si="199"/>
        <v>7</v>
      </c>
      <c r="AE148" s="429"/>
      <c r="AF148" s="429"/>
      <c r="AG148" s="430">
        <f t="shared" si="200"/>
        <v>178</v>
      </c>
      <c r="AH148" s="430">
        <f t="shared" si="201"/>
        <v>23</v>
      </c>
      <c r="AI148" s="431">
        <f t="shared" si="148"/>
        <v>7.73913043478261</v>
      </c>
      <c r="AJ148" s="408" t="str">
        <f t="shared" si="202"/>
        <v>P</v>
      </c>
      <c r="AK148" s="408">
        <f t="shared" si="149"/>
        <v>0</v>
      </c>
      <c r="AL148" s="408">
        <f t="shared" si="150"/>
        <v>1</v>
      </c>
      <c r="AM148" s="408">
        <f t="shared" si="151"/>
        <v>0</v>
      </c>
      <c r="AN148" s="408">
        <f t="shared" si="152"/>
        <v>0</v>
      </c>
      <c r="AO148" s="408">
        <f t="shared" si="153"/>
        <v>0</v>
      </c>
      <c r="AP148" s="408">
        <f t="shared" si="154"/>
        <v>0</v>
      </c>
      <c r="AQ148" s="408">
        <f t="shared" si="155"/>
        <v>0</v>
      </c>
      <c r="AR148" s="6"/>
      <c r="AS148" s="408">
        <f t="shared" si="156"/>
        <v>0</v>
      </c>
      <c r="AT148" s="408" t="str">
        <f t="shared" si="157"/>
        <v>P</v>
      </c>
      <c r="AU148" s="408">
        <f t="shared" si="158"/>
        <v>0</v>
      </c>
      <c r="AV148" s="408">
        <f t="shared" si="159"/>
        <v>0</v>
      </c>
      <c r="AW148" s="408">
        <f t="shared" si="160"/>
        <v>0</v>
      </c>
      <c r="AX148" s="408">
        <f t="shared" si="161"/>
        <v>0</v>
      </c>
      <c r="AY148" s="408">
        <f t="shared" si="162"/>
        <v>0</v>
      </c>
      <c r="AZ148" s="409" t="str">
        <f t="shared" si="163"/>
        <v>HM</v>
      </c>
      <c r="BA148" s="409" t="str">
        <f t="shared" si="164"/>
        <v>HMT</v>
      </c>
      <c r="BB148" s="409" t="str">
        <f t="shared" si="165"/>
        <v>P</v>
      </c>
      <c r="BC148" s="409" t="str">
        <f t="shared" si="166"/>
        <v>#</v>
      </c>
      <c r="BD148" s="409" t="str">
        <f t="shared" si="167"/>
        <v>#</v>
      </c>
      <c r="BE148" s="409" t="str">
        <f t="shared" si="168"/>
        <v>#</v>
      </c>
      <c r="BF148" s="409"/>
      <c r="BG148" s="409">
        <f t="shared" si="169"/>
        <v>0</v>
      </c>
      <c r="BH148" s="409" t="str">
        <f t="shared" si="170"/>
        <v>#</v>
      </c>
      <c r="BI148" s="409" t="str">
        <f t="shared" si="171"/>
        <v>#</v>
      </c>
      <c r="BJ148" s="409" t="str">
        <f t="shared" si="172"/>
        <v>#</v>
      </c>
      <c r="BK148" s="409">
        <f t="shared" si="173"/>
        <v>0</v>
      </c>
      <c r="BL148" s="409" t="str">
        <f t="shared" si="174"/>
        <v>#</v>
      </c>
      <c r="BM148" s="7"/>
      <c r="BN148" s="7"/>
      <c r="BO148" s="7"/>
      <c r="BP148" s="409" t="str">
        <f t="shared" si="175"/>
        <v>P</v>
      </c>
      <c r="BQ148" s="409" t="str">
        <f t="shared" si="176"/>
        <v>#</v>
      </c>
      <c r="BR148" s="409" t="str">
        <f t="shared" si="177"/>
        <v>#</v>
      </c>
      <c r="BS148" s="409" t="str">
        <f t="shared" si="178"/>
        <v>#</v>
      </c>
      <c r="BT148" s="409" t="str">
        <f t="shared" si="179"/>
        <v>#</v>
      </c>
      <c r="BU148" s="409" t="str">
        <f t="shared" si="180"/>
        <v>#</v>
      </c>
      <c r="BV148" s="409" t="str">
        <f t="shared" si="181"/>
        <v>#</v>
      </c>
      <c r="BW148" s="409" t="str">
        <f t="shared" si="182"/>
        <v>#</v>
      </c>
      <c r="BX148" s="409"/>
      <c r="BY148" s="409">
        <f t="shared" si="183"/>
        <v>0</v>
      </c>
      <c r="BZ148" s="409" t="str">
        <f t="shared" si="184"/>
        <v>#</v>
      </c>
      <c r="CA148" s="409" t="str">
        <f t="shared" si="185"/>
        <v>#</v>
      </c>
      <c r="CB148" s="409" t="str">
        <f t="shared" si="186"/>
        <v>#</v>
      </c>
      <c r="CC148" s="409" t="str">
        <f t="shared" si="187"/>
        <v>#</v>
      </c>
      <c r="CD148" s="409" t="str">
        <f t="shared" si="188"/>
        <v>#</v>
      </c>
      <c r="CE148" s="409" t="str">
        <f t="shared" si="189"/>
        <v>#</v>
      </c>
      <c r="CF148" s="409" t="str">
        <f t="shared" si="190"/>
        <v>#</v>
      </c>
      <c r="CG148" s="409">
        <f t="shared" si="191"/>
        <v>0</v>
      </c>
      <c r="CH148" s="409" t="str">
        <f t="shared" si="192"/>
        <v>#</v>
      </c>
      <c r="CI148" s="7"/>
      <c r="CJ148" s="7"/>
      <c r="CK148" s="409" t="str">
        <f t="shared" si="203"/>
        <v> </v>
      </c>
      <c r="CL148" s="409" t="str">
        <f t="shared" si="204"/>
        <v> </v>
      </c>
      <c r="CM148" s="409" t="str">
        <f t="shared" si="205"/>
        <v> </v>
      </c>
      <c r="CN148" s="409" t="str">
        <f t="shared" si="206"/>
        <v> </v>
      </c>
      <c r="CO148" s="409" t="str">
        <f t="shared" si="207"/>
        <v> </v>
      </c>
      <c r="CP148" s="409" t="str">
        <f t="shared" si="208"/>
        <v> </v>
      </c>
      <c r="CQ148" s="409" t="str">
        <f t="shared" si="209"/>
        <v> </v>
      </c>
      <c r="CR148" s="409" t="str">
        <f t="shared" si="210"/>
        <v> </v>
      </c>
      <c r="CS148" s="409"/>
      <c r="CT148" s="409">
        <f t="shared" si="193"/>
        <v>0</v>
      </c>
      <c r="CU148" s="409">
        <f t="shared" si="194"/>
        <v>141</v>
      </c>
      <c r="CV148" s="372" t="str">
        <f t="shared" si="194"/>
        <v>23IT142</v>
      </c>
      <c r="CW148" s="432" t="str">
        <f t="shared" si="194"/>
        <v>SAHUL HAMEED N</v>
      </c>
      <c r="CX148" s="433" t="str">
        <f t="shared" si="145"/>
        <v>        </v>
      </c>
      <c r="CY148" s="409">
        <f t="shared" si="195"/>
        <v>0</v>
      </c>
      <c r="CZ148" s="7"/>
      <c r="DA148" s="409">
        <f t="shared" si="196"/>
        <v>0</v>
      </c>
      <c r="DB148" s="409" t="str">
        <f t="shared" si="197"/>
        <v>#</v>
      </c>
      <c r="DC148" s="7"/>
      <c r="DD148" s="7"/>
      <c r="DE148" s="7"/>
    </row>
    <row r="149" ht="24.75" customHeight="1" spans="1:109">
      <c r="A149" s="413">
        <v>142</v>
      </c>
      <c r="B149" s="566" t="s">
        <v>883</v>
      </c>
      <c r="C149" s="572" t="s">
        <v>884</v>
      </c>
      <c r="D149" s="442" t="s">
        <v>41</v>
      </c>
      <c r="E149" s="440" t="s">
        <v>54</v>
      </c>
      <c r="F149" s="573">
        <v>169</v>
      </c>
      <c r="G149" s="568" t="s">
        <v>58</v>
      </c>
      <c r="H149" s="569" t="s">
        <v>61</v>
      </c>
      <c r="I149" s="569" t="s">
        <v>59</v>
      </c>
      <c r="J149" s="569" t="s">
        <v>61</v>
      </c>
      <c r="K149" s="569" t="s">
        <v>61</v>
      </c>
      <c r="L149" s="569" t="s">
        <v>58</v>
      </c>
      <c r="M149" s="569" t="s">
        <v>61</v>
      </c>
      <c r="N149" s="570" t="s">
        <v>59</v>
      </c>
      <c r="O149" s="421">
        <f t="shared" si="198"/>
        <v>0</v>
      </c>
      <c r="P149" s="422"/>
      <c r="Q149" s="423">
        <f t="shared" si="146"/>
        <v>23</v>
      </c>
      <c r="R149" s="565">
        <f t="shared" si="147"/>
        <v>7.8695652173913</v>
      </c>
      <c r="S149" s="425"/>
      <c r="T149" s="426"/>
      <c r="U149" s="427"/>
      <c r="V149" s="428" t="s">
        <v>62</v>
      </c>
      <c r="W149" s="429">
        <f t="shared" si="199"/>
        <v>10</v>
      </c>
      <c r="X149" s="429">
        <f t="shared" si="199"/>
        <v>8</v>
      </c>
      <c r="Y149" s="429">
        <f t="shared" si="199"/>
        <v>7</v>
      </c>
      <c r="Z149" s="429">
        <f t="shared" si="199"/>
        <v>8</v>
      </c>
      <c r="AA149" s="429">
        <f t="shared" si="199"/>
        <v>8</v>
      </c>
      <c r="AB149" s="429">
        <f t="shared" si="199"/>
        <v>10</v>
      </c>
      <c r="AC149" s="429">
        <f t="shared" si="199"/>
        <v>8</v>
      </c>
      <c r="AD149" s="429">
        <f t="shared" si="199"/>
        <v>7</v>
      </c>
      <c r="AE149" s="429"/>
      <c r="AF149" s="429"/>
      <c r="AG149" s="430">
        <f t="shared" si="200"/>
        <v>181</v>
      </c>
      <c r="AH149" s="430">
        <f t="shared" si="201"/>
        <v>23</v>
      </c>
      <c r="AI149" s="431">
        <f t="shared" si="148"/>
        <v>7.8695652173913</v>
      </c>
      <c r="AJ149" s="408" t="str">
        <f t="shared" si="202"/>
        <v>P</v>
      </c>
      <c r="AK149" s="408">
        <f t="shared" si="149"/>
        <v>0</v>
      </c>
      <c r="AL149" s="408">
        <f t="shared" si="150"/>
        <v>1</v>
      </c>
      <c r="AM149" s="408">
        <f t="shared" si="151"/>
        <v>0</v>
      </c>
      <c r="AN149" s="408">
        <f t="shared" si="152"/>
        <v>0</v>
      </c>
      <c r="AO149" s="408">
        <f t="shared" si="153"/>
        <v>0</v>
      </c>
      <c r="AP149" s="408">
        <f t="shared" si="154"/>
        <v>0</v>
      </c>
      <c r="AQ149" s="408">
        <f t="shared" si="155"/>
        <v>0</v>
      </c>
      <c r="AR149" s="6"/>
      <c r="AS149" s="408">
        <f t="shared" si="156"/>
        <v>0</v>
      </c>
      <c r="AT149" s="408" t="str">
        <f t="shared" si="157"/>
        <v>P</v>
      </c>
      <c r="AU149" s="408">
        <f t="shared" si="158"/>
        <v>0</v>
      </c>
      <c r="AV149" s="408">
        <f t="shared" si="159"/>
        <v>0</v>
      </c>
      <c r="AW149" s="408">
        <f t="shared" si="160"/>
        <v>0</v>
      </c>
      <c r="AX149" s="408">
        <f t="shared" si="161"/>
        <v>0</v>
      </c>
      <c r="AY149" s="408">
        <f t="shared" si="162"/>
        <v>0</v>
      </c>
      <c r="AZ149" s="409" t="str">
        <f t="shared" si="163"/>
        <v>HM</v>
      </c>
      <c r="BA149" s="409" t="str">
        <f t="shared" si="164"/>
        <v>HMT</v>
      </c>
      <c r="BB149" s="409" t="str">
        <f t="shared" si="165"/>
        <v>P</v>
      </c>
      <c r="BC149" s="409" t="str">
        <f t="shared" si="166"/>
        <v>#</v>
      </c>
      <c r="BD149" s="409" t="str">
        <f t="shared" si="167"/>
        <v>#</v>
      </c>
      <c r="BE149" s="409" t="str">
        <f t="shared" si="168"/>
        <v>#</v>
      </c>
      <c r="BF149" s="409"/>
      <c r="BG149" s="409">
        <f t="shared" si="169"/>
        <v>0</v>
      </c>
      <c r="BH149" s="409" t="str">
        <f t="shared" si="170"/>
        <v>#</v>
      </c>
      <c r="BI149" s="409" t="str">
        <f t="shared" si="171"/>
        <v>#</v>
      </c>
      <c r="BJ149" s="409" t="str">
        <f t="shared" si="172"/>
        <v>#</v>
      </c>
      <c r="BK149" s="409">
        <f t="shared" si="173"/>
        <v>0</v>
      </c>
      <c r="BL149" s="409" t="str">
        <f t="shared" si="174"/>
        <v>#</v>
      </c>
      <c r="BM149" s="7"/>
      <c r="BN149" s="7"/>
      <c r="BO149" s="7"/>
      <c r="BP149" s="409" t="str">
        <f t="shared" si="175"/>
        <v>P</v>
      </c>
      <c r="BQ149" s="409" t="str">
        <f t="shared" si="176"/>
        <v>#</v>
      </c>
      <c r="BR149" s="409" t="str">
        <f t="shared" si="177"/>
        <v>#</v>
      </c>
      <c r="BS149" s="409" t="str">
        <f t="shared" si="178"/>
        <v>#</v>
      </c>
      <c r="BT149" s="409" t="str">
        <f t="shared" si="179"/>
        <v>#</v>
      </c>
      <c r="BU149" s="409" t="str">
        <f t="shared" si="180"/>
        <v>#</v>
      </c>
      <c r="BV149" s="409" t="str">
        <f t="shared" si="181"/>
        <v>#</v>
      </c>
      <c r="BW149" s="409" t="str">
        <f t="shared" si="182"/>
        <v>#</v>
      </c>
      <c r="BX149" s="409"/>
      <c r="BY149" s="409">
        <f t="shared" si="183"/>
        <v>0</v>
      </c>
      <c r="BZ149" s="409" t="str">
        <f t="shared" si="184"/>
        <v>#</v>
      </c>
      <c r="CA149" s="409" t="str">
        <f t="shared" si="185"/>
        <v>#</v>
      </c>
      <c r="CB149" s="409" t="str">
        <f t="shared" si="186"/>
        <v>#</v>
      </c>
      <c r="CC149" s="409" t="str">
        <f t="shared" si="187"/>
        <v>#</v>
      </c>
      <c r="CD149" s="409" t="str">
        <f t="shared" si="188"/>
        <v>#</v>
      </c>
      <c r="CE149" s="409" t="str">
        <f t="shared" si="189"/>
        <v>#</v>
      </c>
      <c r="CF149" s="409" t="str">
        <f t="shared" si="190"/>
        <v>#</v>
      </c>
      <c r="CG149" s="409">
        <f t="shared" si="191"/>
        <v>0</v>
      </c>
      <c r="CH149" s="409" t="str">
        <f t="shared" si="192"/>
        <v>#</v>
      </c>
      <c r="CI149" s="7"/>
      <c r="CJ149" s="7"/>
      <c r="CK149" s="409" t="str">
        <f t="shared" si="203"/>
        <v> </v>
      </c>
      <c r="CL149" s="409" t="str">
        <f t="shared" si="204"/>
        <v> </v>
      </c>
      <c r="CM149" s="409" t="str">
        <f t="shared" si="205"/>
        <v> </v>
      </c>
      <c r="CN149" s="409" t="str">
        <f t="shared" si="206"/>
        <v> </v>
      </c>
      <c r="CO149" s="409" t="str">
        <f t="shared" si="207"/>
        <v> </v>
      </c>
      <c r="CP149" s="409" t="str">
        <f t="shared" si="208"/>
        <v> </v>
      </c>
      <c r="CQ149" s="409" t="str">
        <f t="shared" si="209"/>
        <v> </v>
      </c>
      <c r="CR149" s="409" t="str">
        <f t="shared" si="210"/>
        <v> </v>
      </c>
      <c r="CS149" s="409"/>
      <c r="CT149" s="409">
        <f t="shared" si="193"/>
        <v>0</v>
      </c>
      <c r="CU149" s="409">
        <f t="shared" si="194"/>
        <v>142</v>
      </c>
      <c r="CV149" s="372" t="str">
        <f t="shared" si="194"/>
        <v>23IT143</v>
      </c>
      <c r="CW149" s="432" t="str">
        <f t="shared" si="194"/>
        <v>SAIRAM S</v>
      </c>
      <c r="CX149" s="433" t="str">
        <f t="shared" si="145"/>
        <v>        </v>
      </c>
      <c r="CY149" s="409">
        <f t="shared" si="195"/>
        <v>0</v>
      </c>
      <c r="CZ149" s="7"/>
      <c r="DA149" s="409">
        <f t="shared" si="196"/>
        <v>0</v>
      </c>
      <c r="DB149" s="409" t="str">
        <f t="shared" si="197"/>
        <v>#</v>
      </c>
      <c r="DC149" s="7"/>
      <c r="DD149" s="7"/>
      <c r="DE149" s="7"/>
    </row>
    <row r="150" ht="24.75" customHeight="1" spans="1:109">
      <c r="A150" s="413">
        <v>143</v>
      </c>
      <c r="B150" s="566" t="s">
        <v>885</v>
      </c>
      <c r="C150" s="572" t="s">
        <v>886</v>
      </c>
      <c r="D150" s="442" t="s">
        <v>41</v>
      </c>
      <c r="E150" s="438" t="s">
        <v>55</v>
      </c>
      <c r="F150" s="573">
        <v>193</v>
      </c>
      <c r="G150" s="568" t="s">
        <v>58</v>
      </c>
      <c r="H150" s="569" t="s">
        <v>61</v>
      </c>
      <c r="I150" s="569" t="s">
        <v>60</v>
      </c>
      <c r="J150" s="569" t="s">
        <v>61</v>
      </c>
      <c r="K150" s="569" t="s">
        <v>61</v>
      </c>
      <c r="L150" s="569" t="s">
        <v>58</v>
      </c>
      <c r="M150" s="569" t="s">
        <v>61</v>
      </c>
      <c r="N150" s="570" t="s">
        <v>60</v>
      </c>
      <c r="O150" s="421">
        <f t="shared" si="198"/>
        <v>0</v>
      </c>
      <c r="P150" s="422"/>
      <c r="Q150" s="423">
        <f t="shared" si="146"/>
        <v>23</v>
      </c>
      <c r="R150" s="565">
        <f t="shared" si="147"/>
        <v>8.47826086956522</v>
      </c>
      <c r="S150" s="425"/>
      <c r="T150" s="426"/>
      <c r="U150" s="427"/>
      <c r="V150" s="428" t="s">
        <v>62</v>
      </c>
      <c r="W150" s="429">
        <f t="shared" si="199"/>
        <v>10</v>
      </c>
      <c r="X150" s="429">
        <f t="shared" si="199"/>
        <v>8</v>
      </c>
      <c r="Y150" s="429">
        <f t="shared" si="199"/>
        <v>9</v>
      </c>
      <c r="Z150" s="429">
        <f t="shared" si="199"/>
        <v>8</v>
      </c>
      <c r="AA150" s="429">
        <f t="shared" si="199"/>
        <v>8</v>
      </c>
      <c r="AB150" s="429">
        <f t="shared" si="199"/>
        <v>10</v>
      </c>
      <c r="AC150" s="429">
        <f t="shared" si="199"/>
        <v>8</v>
      </c>
      <c r="AD150" s="429">
        <f t="shared" si="199"/>
        <v>9</v>
      </c>
      <c r="AE150" s="429"/>
      <c r="AF150" s="429"/>
      <c r="AG150" s="430">
        <f t="shared" si="200"/>
        <v>195</v>
      </c>
      <c r="AH150" s="430">
        <f t="shared" si="201"/>
        <v>23</v>
      </c>
      <c r="AI150" s="431">
        <f t="shared" si="148"/>
        <v>8.47826086956522</v>
      </c>
      <c r="AJ150" s="408" t="str">
        <f t="shared" si="202"/>
        <v>P</v>
      </c>
      <c r="AK150" s="408">
        <f t="shared" si="149"/>
        <v>1</v>
      </c>
      <c r="AL150" s="408">
        <f t="shared" si="150"/>
        <v>0</v>
      </c>
      <c r="AM150" s="408">
        <f t="shared" si="151"/>
        <v>0</v>
      </c>
      <c r="AN150" s="408">
        <f t="shared" si="152"/>
        <v>0</v>
      </c>
      <c r="AO150" s="408">
        <f t="shared" si="153"/>
        <v>0</v>
      </c>
      <c r="AP150" s="408">
        <f t="shared" si="154"/>
        <v>0</v>
      </c>
      <c r="AQ150" s="408">
        <f t="shared" si="155"/>
        <v>0</v>
      </c>
      <c r="AR150" s="6"/>
      <c r="AS150" s="408" t="str">
        <f t="shared" si="156"/>
        <v>P</v>
      </c>
      <c r="AT150" s="408">
        <f t="shared" si="157"/>
        <v>0</v>
      </c>
      <c r="AU150" s="408">
        <f t="shared" si="158"/>
        <v>0</v>
      </c>
      <c r="AV150" s="408">
        <f t="shared" si="159"/>
        <v>0</v>
      </c>
      <c r="AW150" s="408">
        <f t="shared" si="160"/>
        <v>0</v>
      </c>
      <c r="AX150" s="408">
        <f t="shared" si="161"/>
        <v>0</v>
      </c>
      <c r="AY150" s="408">
        <f t="shared" si="162"/>
        <v>0</v>
      </c>
      <c r="AZ150" s="409" t="str">
        <f t="shared" si="163"/>
        <v>DM</v>
      </c>
      <c r="BA150" s="409" t="str">
        <f t="shared" si="164"/>
        <v>DMT</v>
      </c>
      <c r="BB150" s="409" t="str">
        <f t="shared" si="165"/>
        <v>#</v>
      </c>
      <c r="BC150" s="409" t="str">
        <f t="shared" si="166"/>
        <v>#</v>
      </c>
      <c r="BD150" s="409" t="str">
        <f t="shared" si="167"/>
        <v>P</v>
      </c>
      <c r="BE150" s="409" t="str">
        <f t="shared" si="168"/>
        <v>#</v>
      </c>
      <c r="BF150" s="409"/>
      <c r="BG150" s="409" t="str">
        <f t="shared" si="169"/>
        <v>#</v>
      </c>
      <c r="BH150" s="409" t="str">
        <f t="shared" si="170"/>
        <v>#</v>
      </c>
      <c r="BI150" s="409">
        <f t="shared" si="171"/>
        <v>0</v>
      </c>
      <c r="BJ150" s="409" t="str">
        <f t="shared" si="172"/>
        <v>#</v>
      </c>
      <c r="BK150" s="409">
        <f t="shared" si="173"/>
        <v>0</v>
      </c>
      <c r="BL150" s="409" t="str">
        <f t="shared" si="174"/>
        <v>#</v>
      </c>
      <c r="BM150" s="7"/>
      <c r="BN150" s="7"/>
      <c r="BO150" s="7"/>
      <c r="BP150" s="409" t="str">
        <f t="shared" si="175"/>
        <v>#</v>
      </c>
      <c r="BQ150" s="409" t="str">
        <f t="shared" si="176"/>
        <v>#</v>
      </c>
      <c r="BR150" s="409" t="str">
        <f t="shared" si="177"/>
        <v>P</v>
      </c>
      <c r="BS150" s="409" t="str">
        <f t="shared" si="178"/>
        <v>#</v>
      </c>
      <c r="BT150" s="409" t="str">
        <f t="shared" si="179"/>
        <v>#</v>
      </c>
      <c r="BU150" s="409" t="str">
        <f t="shared" si="180"/>
        <v>#</v>
      </c>
      <c r="BV150" s="409" t="str">
        <f t="shared" si="181"/>
        <v>#</v>
      </c>
      <c r="BW150" s="409" t="str">
        <f t="shared" si="182"/>
        <v>#</v>
      </c>
      <c r="BX150" s="409"/>
      <c r="BY150" s="409" t="str">
        <f t="shared" si="183"/>
        <v>#</v>
      </c>
      <c r="BZ150" s="409" t="str">
        <f t="shared" si="184"/>
        <v>#</v>
      </c>
      <c r="CA150" s="409">
        <f t="shared" si="185"/>
        <v>0</v>
      </c>
      <c r="CB150" s="409" t="str">
        <f t="shared" si="186"/>
        <v>#</v>
      </c>
      <c r="CC150" s="409" t="str">
        <f t="shared" si="187"/>
        <v>#</v>
      </c>
      <c r="CD150" s="409" t="str">
        <f t="shared" si="188"/>
        <v>#</v>
      </c>
      <c r="CE150" s="409" t="str">
        <f t="shared" si="189"/>
        <v>#</v>
      </c>
      <c r="CF150" s="409" t="str">
        <f t="shared" si="190"/>
        <v>#</v>
      </c>
      <c r="CG150" s="409">
        <f t="shared" si="191"/>
        <v>0</v>
      </c>
      <c r="CH150" s="409" t="str">
        <f t="shared" si="192"/>
        <v>#</v>
      </c>
      <c r="CI150" s="7"/>
      <c r="CJ150" s="7"/>
      <c r="CK150" s="409" t="str">
        <f t="shared" si="203"/>
        <v> </v>
      </c>
      <c r="CL150" s="409" t="str">
        <f t="shared" si="204"/>
        <v> </v>
      </c>
      <c r="CM150" s="409" t="str">
        <f t="shared" si="205"/>
        <v> </v>
      </c>
      <c r="CN150" s="409" t="str">
        <f t="shared" si="206"/>
        <v> </v>
      </c>
      <c r="CO150" s="409" t="str">
        <f t="shared" si="207"/>
        <v> </v>
      </c>
      <c r="CP150" s="409" t="str">
        <f t="shared" si="208"/>
        <v> </v>
      </c>
      <c r="CQ150" s="409" t="str">
        <f t="shared" si="209"/>
        <v> </v>
      </c>
      <c r="CR150" s="409" t="str">
        <f t="shared" si="210"/>
        <v> </v>
      </c>
      <c r="CS150" s="409"/>
      <c r="CT150" s="409">
        <f t="shared" si="193"/>
        <v>0</v>
      </c>
      <c r="CU150" s="409">
        <f t="shared" si="194"/>
        <v>143</v>
      </c>
      <c r="CV150" s="372" t="str">
        <f t="shared" si="194"/>
        <v>23IT144</v>
      </c>
      <c r="CW150" s="432" t="str">
        <f t="shared" si="194"/>
        <v>SAM MOSES B</v>
      </c>
      <c r="CX150" s="433" t="str">
        <f t="shared" si="145"/>
        <v>        </v>
      </c>
      <c r="CY150" s="409">
        <f t="shared" si="195"/>
        <v>0</v>
      </c>
      <c r="CZ150" s="7"/>
      <c r="DA150" s="409" t="str">
        <f t="shared" si="196"/>
        <v>#</v>
      </c>
      <c r="DB150" s="409">
        <f t="shared" si="197"/>
        <v>0</v>
      </c>
      <c r="DC150" s="7"/>
      <c r="DD150" s="7"/>
      <c r="DE150" s="7"/>
    </row>
    <row r="151" ht="24.75" customHeight="1" spans="1:109">
      <c r="A151" s="413">
        <v>144</v>
      </c>
      <c r="B151" s="566" t="s">
        <v>887</v>
      </c>
      <c r="C151" s="572" t="s">
        <v>888</v>
      </c>
      <c r="D151" s="442" t="s">
        <v>42</v>
      </c>
      <c r="E151" s="440" t="s">
        <v>54</v>
      </c>
      <c r="F151" s="573">
        <v>195</v>
      </c>
      <c r="G151" s="568" t="s">
        <v>58</v>
      </c>
      <c r="H151" s="569" t="s">
        <v>61</v>
      </c>
      <c r="I151" s="569" t="s">
        <v>58</v>
      </c>
      <c r="J151" s="569" t="s">
        <v>60</v>
      </c>
      <c r="K151" s="569" t="s">
        <v>61</v>
      </c>
      <c r="L151" s="569" t="s">
        <v>58</v>
      </c>
      <c r="M151" s="569" t="s">
        <v>58</v>
      </c>
      <c r="N151" s="570" t="s">
        <v>60</v>
      </c>
      <c r="O151" s="421">
        <f t="shared" si="198"/>
        <v>0</v>
      </c>
      <c r="P151" s="422"/>
      <c r="Q151" s="423">
        <f t="shared" si="146"/>
        <v>23</v>
      </c>
      <c r="R151" s="565">
        <f t="shared" si="147"/>
        <v>9.08695652173913</v>
      </c>
      <c r="S151" s="425"/>
      <c r="T151" s="426"/>
      <c r="U151" s="427"/>
      <c r="V151" s="428" t="s">
        <v>62</v>
      </c>
      <c r="W151" s="429">
        <f t="shared" si="199"/>
        <v>10</v>
      </c>
      <c r="X151" s="429">
        <f t="shared" si="199"/>
        <v>8</v>
      </c>
      <c r="Y151" s="429">
        <f t="shared" si="199"/>
        <v>10</v>
      </c>
      <c r="Z151" s="429">
        <f t="shared" si="199"/>
        <v>9</v>
      </c>
      <c r="AA151" s="429">
        <f t="shared" si="199"/>
        <v>8</v>
      </c>
      <c r="AB151" s="429">
        <f t="shared" si="199"/>
        <v>10</v>
      </c>
      <c r="AC151" s="429">
        <f t="shared" si="199"/>
        <v>10</v>
      </c>
      <c r="AD151" s="429">
        <f t="shared" si="199"/>
        <v>9</v>
      </c>
      <c r="AE151" s="429"/>
      <c r="AF151" s="429"/>
      <c r="AG151" s="430">
        <f t="shared" si="200"/>
        <v>209</v>
      </c>
      <c r="AH151" s="430">
        <f t="shared" si="201"/>
        <v>23</v>
      </c>
      <c r="AI151" s="431">
        <f t="shared" si="148"/>
        <v>9.08695652173913</v>
      </c>
      <c r="AJ151" s="408" t="str">
        <f t="shared" si="202"/>
        <v>P</v>
      </c>
      <c r="AK151" s="408">
        <f t="shared" si="149"/>
        <v>1</v>
      </c>
      <c r="AL151" s="408">
        <f t="shared" si="150"/>
        <v>0</v>
      </c>
      <c r="AM151" s="408">
        <f t="shared" si="151"/>
        <v>0</v>
      </c>
      <c r="AN151" s="408">
        <f t="shared" si="152"/>
        <v>0</v>
      </c>
      <c r="AO151" s="408">
        <f t="shared" si="153"/>
        <v>0</v>
      </c>
      <c r="AP151" s="408">
        <f t="shared" si="154"/>
        <v>0</v>
      </c>
      <c r="AQ151" s="408">
        <f t="shared" si="155"/>
        <v>0</v>
      </c>
      <c r="AR151" s="6"/>
      <c r="AS151" s="408" t="str">
        <f t="shared" si="156"/>
        <v>P</v>
      </c>
      <c r="AT151" s="408">
        <f t="shared" si="157"/>
        <v>0</v>
      </c>
      <c r="AU151" s="408">
        <f t="shared" si="158"/>
        <v>0</v>
      </c>
      <c r="AV151" s="408">
        <f t="shared" si="159"/>
        <v>0</v>
      </c>
      <c r="AW151" s="408">
        <f t="shared" si="160"/>
        <v>0</v>
      </c>
      <c r="AX151" s="408">
        <f t="shared" si="161"/>
        <v>0</v>
      </c>
      <c r="AY151" s="408">
        <f t="shared" si="162"/>
        <v>0</v>
      </c>
      <c r="AZ151" s="409" t="str">
        <f t="shared" si="163"/>
        <v>HF</v>
      </c>
      <c r="BA151" s="409" t="str">
        <f t="shared" si="164"/>
        <v>HFT</v>
      </c>
      <c r="BB151" s="409" t="str">
        <f t="shared" si="165"/>
        <v>#</v>
      </c>
      <c r="BC151" s="409" t="str">
        <f t="shared" si="166"/>
        <v>P</v>
      </c>
      <c r="BD151" s="409" t="str">
        <f t="shared" si="167"/>
        <v>#</v>
      </c>
      <c r="BE151" s="409" t="str">
        <f t="shared" si="168"/>
        <v>#</v>
      </c>
      <c r="BF151" s="409"/>
      <c r="BG151" s="409" t="str">
        <f t="shared" si="169"/>
        <v>#</v>
      </c>
      <c r="BH151" s="409">
        <f t="shared" si="170"/>
        <v>0</v>
      </c>
      <c r="BI151" s="409" t="str">
        <f t="shared" si="171"/>
        <v>#</v>
      </c>
      <c r="BJ151" s="409" t="str">
        <f t="shared" si="172"/>
        <v>#</v>
      </c>
      <c r="BK151" s="409" t="str">
        <f t="shared" si="173"/>
        <v>#</v>
      </c>
      <c r="BL151" s="409">
        <f t="shared" si="174"/>
        <v>0</v>
      </c>
      <c r="BM151" s="7"/>
      <c r="BN151" s="7"/>
      <c r="BO151" s="7"/>
      <c r="BP151" s="409" t="str">
        <f t="shared" si="175"/>
        <v>#</v>
      </c>
      <c r="BQ151" s="409" t="str">
        <f t="shared" si="176"/>
        <v>P</v>
      </c>
      <c r="BR151" s="409" t="str">
        <f t="shared" si="177"/>
        <v>#</v>
      </c>
      <c r="BS151" s="409" t="str">
        <f t="shared" si="178"/>
        <v>#</v>
      </c>
      <c r="BT151" s="409" t="str">
        <f t="shared" si="179"/>
        <v>#</v>
      </c>
      <c r="BU151" s="409" t="str">
        <f t="shared" si="180"/>
        <v>#</v>
      </c>
      <c r="BV151" s="409" t="str">
        <f t="shared" si="181"/>
        <v>#</v>
      </c>
      <c r="BW151" s="409" t="str">
        <f t="shared" si="182"/>
        <v>#</v>
      </c>
      <c r="BX151" s="409"/>
      <c r="BY151" s="409" t="str">
        <f t="shared" si="183"/>
        <v>#</v>
      </c>
      <c r="BZ151" s="409">
        <f t="shared" si="184"/>
        <v>0</v>
      </c>
      <c r="CA151" s="409" t="str">
        <f t="shared" si="185"/>
        <v>#</v>
      </c>
      <c r="CB151" s="409" t="str">
        <f t="shared" si="186"/>
        <v>#</v>
      </c>
      <c r="CC151" s="409" t="str">
        <f t="shared" si="187"/>
        <v>#</v>
      </c>
      <c r="CD151" s="409" t="str">
        <f t="shared" si="188"/>
        <v>#</v>
      </c>
      <c r="CE151" s="409" t="str">
        <f t="shared" si="189"/>
        <v>#</v>
      </c>
      <c r="CF151" s="409" t="str">
        <f t="shared" si="190"/>
        <v>#</v>
      </c>
      <c r="CG151" s="409" t="str">
        <f t="shared" si="191"/>
        <v>#</v>
      </c>
      <c r="CH151" s="409">
        <f t="shared" si="192"/>
        <v>0</v>
      </c>
      <c r="CI151" s="7"/>
      <c r="CJ151" s="7"/>
      <c r="CK151" s="409" t="str">
        <f t="shared" si="203"/>
        <v> </v>
      </c>
      <c r="CL151" s="409" t="str">
        <f t="shared" si="204"/>
        <v> </v>
      </c>
      <c r="CM151" s="409" t="str">
        <f t="shared" si="205"/>
        <v> </v>
      </c>
      <c r="CN151" s="409" t="str">
        <f t="shared" si="206"/>
        <v> </v>
      </c>
      <c r="CO151" s="409" t="str">
        <f t="shared" si="207"/>
        <v> </v>
      </c>
      <c r="CP151" s="409" t="str">
        <f t="shared" si="208"/>
        <v> </v>
      </c>
      <c r="CQ151" s="409" t="str">
        <f t="shared" si="209"/>
        <v> </v>
      </c>
      <c r="CR151" s="409" t="str">
        <f t="shared" si="210"/>
        <v> </v>
      </c>
      <c r="CS151" s="409"/>
      <c r="CT151" s="409">
        <f t="shared" si="193"/>
        <v>0</v>
      </c>
      <c r="CU151" s="409">
        <f t="shared" si="194"/>
        <v>144</v>
      </c>
      <c r="CV151" s="372" t="str">
        <f t="shared" si="194"/>
        <v>23IT145</v>
      </c>
      <c r="CW151" s="432" t="str">
        <f t="shared" si="194"/>
        <v>SANDHIYA V</v>
      </c>
      <c r="CX151" s="433" t="str">
        <f t="shared" si="145"/>
        <v>        </v>
      </c>
      <c r="CY151" s="409">
        <f t="shared" si="195"/>
        <v>0</v>
      </c>
      <c r="CZ151" s="7"/>
      <c r="DA151" s="409">
        <f t="shared" si="196"/>
        <v>0</v>
      </c>
      <c r="DB151" s="409" t="str">
        <f t="shared" si="197"/>
        <v>#</v>
      </c>
      <c r="DC151" s="7"/>
      <c r="DD151" s="7"/>
      <c r="DE151" s="7"/>
    </row>
    <row r="152" ht="24.75" customHeight="1" spans="1:109">
      <c r="A152" s="413">
        <v>145</v>
      </c>
      <c r="B152" s="566" t="s">
        <v>889</v>
      </c>
      <c r="C152" s="572" t="s">
        <v>890</v>
      </c>
      <c r="D152" s="442" t="s">
        <v>42</v>
      </c>
      <c r="E152" s="438" t="s">
        <v>55</v>
      </c>
      <c r="F152" s="573">
        <v>155</v>
      </c>
      <c r="G152" s="568" t="s">
        <v>58</v>
      </c>
      <c r="H152" s="569" t="s">
        <v>61</v>
      </c>
      <c r="I152" s="569" t="s">
        <v>61</v>
      </c>
      <c r="J152" s="569" t="s">
        <v>61</v>
      </c>
      <c r="K152" s="569" t="s">
        <v>60</v>
      </c>
      <c r="L152" s="569" t="s">
        <v>58</v>
      </c>
      <c r="M152" s="569" t="s">
        <v>61</v>
      </c>
      <c r="N152" s="570" t="s">
        <v>61</v>
      </c>
      <c r="O152" s="421">
        <f t="shared" si="198"/>
        <v>0</v>
      </c>
      <c r="P152" s="422"/>
      <c r="Q152" s="423">
        <f t="shared" si="146"/>
        <v>23</v>
      </c>
      <c r="R152" s="565">
        <f t="shared" si="147"/>
        <v>8.30434782608696</v>
      </c>
      <c r="S152" s="425"/>
      <c r="T152" s="426"/>
      <c r="U152" s="427"/>
      <c r="V152" s="428" t="s">
        <v>62</v>
      </c>
      <c r="W152" s="429">
        <f t="shared" si="199"/>
        <v>10</v>
      </c>
      <c r="X152" s="429">
        <f t="shared" si="199"/>
        <v>8</v>
      </c>
      <c r="Y152" s="429">
        <f t="shared" si="199"/>
        <v>8</v>
      </c>
      <c r="Z152" s="429">
        <f t="shared" si="199"/>
        <v>8</v>
      </c>
      <c r="AA152" s="429">
        <f t="shared" si="199"/>
        <v>9</v>
      </c>
      <c r="AB152" s="429">
        <f t="shared" si="199"/>
        <v>10</v>
      </c>
      <c r="AC152" s="429">
        <f t="shared" si="199"/>
        <v>8</v>
      </c>
      <c r="AD152" s="429">
        <f t="shared" si="199"/>
        <v>8</v>
      </c>
      <c r="AE152" s="429"/>
      <c r="AF152" s="429"/>
      <c r="AG152" s="430">
        <f t="shared" si="200"/>
        <v>191</v>
      </c>
      <c r="AH152" s="430">
        <f t="shared" si="201"/>
        <v>23</v>
      </c>
      <c r="AI152" s="431">
        <f t="shared" si="148"/>
        <v>8.30434782608696</v>
      </c>
      <c r="AJ152" s="408" t="str">
        <f t="shared" si="202"/>
        <v>P</v>
      </c>
      <c r="AK152" s="408">
        <f t="shared" si="149"/>
        <v>0</v>
      </c>
      <c r="AL152" s="408">
        <f t="shared" si="150"/>
        <v>0</v>
      </c>
      <c r="AM152" s="408">
        <f t="shared" si="151"/>
        <v>1</v>
      </c>
      <c r="AN152" s="408">
        <f t="shared" si="152"/>
        <v>0</v>
      </c>
      <c r="AO152" s="408">
        <f t="shared" si="153"/>
        <v>0</v>
      </c>
      <c r="AP152" s="408">
        <f t="shared" si="154"/>
        <v>0</v>
      </c>
      <c r="AQ152" s="408">
        <f t="shared" si="155"/>
        <v>0</v>
      </c>
      <c r="AR152" s="6"/>
      <c r="AS152" s="408">
        <f t="shared" si="156"/>
        <v>0</v>
      </c>
      <c r="AT152" s="408">
        <f t="shared" si="157"/>
        <v>0</v>
      </c>
      <c r="AU152" s="408" t="str">
        <f t="shared" si="158"/>
        <v>P</v>
      </c>
      <c r="AV152" s="408">
        <f t="shared" si="159"/>
        <v>0</v>
      </c>
      <c r="AW152" s="408">
        <f t="shared" si="160"/>
        <v>0</v>
      </c>
      <c r="AX152" s="408">
        <f t="shared" si="161"/>
        <v>0</v>
      </c>
      <c r="AY152" s="408">
        <f t="shared" si="162"/>
        <v>0</v>
      </c>
      <c r="AZ152" s="409" t="str">
        <f t="shared" si="163"/>
        <v>DF</v>
      </c>
      <c r="BA152" s="409" t="str">
        <f t="shared" si="164"/>
        <v>DFT</v>
      </c>
      <c r="BB152" s="409" t="str">
        <f t="shared" si="165"/>
        <v>#</v>
      </c>
      <c r="BC152" s="409" t="str">
        <f t="shared" si="166"/>
        <v>#</v>
      </c>
      <c r="BD152" s="409" t="str">
        <f t="shared" si="167"/>
        <v>#</v>
      </c>
      <c r="BE152" s="409" t="str">
        <f t="shared" si="168"/>
        <v>P</v>
      </c>
      <c r="BF152" s="409"/>
      <c r="BG152" s="409" t="str">
        <f t="shared" si="169"/>
        <v>#</v>
      </c>
      <c r="BH152" s="409" t="str">
        <f t="shared" si="170"/>
        <v>#</v>
      </c>
      <c r="BI152" s="409" t="str">
        <f t="shared" si="171"/>
        <v>#</v>
      </c>
      <c r="BJ152" s="409">
        <f t="shared" si="172"/>
        <v>0</v>
      </c>
      <c r="BK152" s="409" t="str">
        <f t="shared" si="173"/>
        <v>#</v>
      </c>
      <c r="BL152" s="409">
        <f t="shared" si="174"/>
        <v>0</v>
      </c>
      <c r="BM152" s="7"/>
      <c r="BN152" s="7"/>
      <c r="BO152" s="7"/>
      <c r="BP152" s="409" t="str">
        <f t="shared" si="175"/>
        <v>#</v>
      </c>
      <c r="BQ152" s="409" t="str">
        <f t="shared" si="176"/>
        <v>#</v>
      </c>
      <c r="BR152" s="409" t="str">
        <f t="shared" si="177"/>
        <v>#</v>
      </c>
      <c r="BS152" s="409" t="str">
        <f t="shared" si="178"/>
        <v>P</v>
      </c>
      <c r="BT152" s="409" t="str">
        <f t="shared" si="179"/>
        <v>#</v>
      </c>
      <c r="BU152" s="409" t="str">
        <f t="shared" si="180"/>
        <v>#</v>
      </c>
      <c r="BV152" s="409" t="str">
        <f t="shared" si="181"/>
        <v>#</v>
      </c>
      <c r="BW152" s="409" t="str">
        <f t="shared" si="182"/>
        <v>#</v>
      </c>
      <c r="BX152" s="409"/>
      <c r="BY152" s="409" t="str">
        <f t="shared" si="183"/>
        <v>#</v>
      </c>
      <c r="BZ152" s="409" t="str">
        <f t="shared" si="184"/>
        <v>#</v>
      </c>
      <c r="CA152" s="409" t="str">
        <f t="shared" si="185"/>
        <v>#</v>
      </c>
      <c r="CB152" s="409">
        <f t="shared" si="186"/>
        <v>0</v>
      </c>
      <c r="CC152" s="409" t="str">
        <f t="shared" si="187"/>
        <v>#</v>
      </c>
      <c r="CD152" s="409" t="str">
        <f t="shared" si="188"/>
        <v>#</v>
      </c>
      <c r="CE152" s="409" t="str">
        <f t="shared" si="189"/>
        <v>#</v>
      </c>
      <c r="CF152" s="409" t="str">
        <f t="shared" si="190"/>
        <v>#</v>
      </c>
      <c r="CG152" s="409" t="str">
        <f t="shared" si="191"/>
        <v>#</v>
      </c>
      <c r="CH152" s="409">
        <f t="shared" si="192"/>
        <v>0</v>
      </c>
      <c r="CI152" s="7"/>
      <c r="CJ152" s="7"/>
      <c r="CK152" s="409" t="str">
        <f t="shared" si="203"/>
        <v> </v>
      </c>
      <c r="CL152" s="409" t="str">
        <f t="shared" si="204"/>
        <v> </v>
      </c>
      <c r="CM152" s="409" t="str">
        <f t="shared" si="205"/>
        <v> </v>
      </c>
      <c r="CN152" s="409" t="str">
        <f t="shared" si="206"/>
        <v> </v>
      </c>
      <c r="CO152" s="409" t="str">
        <f t="shared" si="207"/>
        <v> </v>
      </c>
      <c r="CP152" s="409" t="str">
        <f t="shared" si="208"/>
        <v> </v>
      </c>
      <c r="CQ152" s="409" t="str">
        <f t="shared" si="209"/>
        <v> </v>
      </c>
      <c r="CR152" s="409" t="str">
        <f t="shared" si="210"/>
        <v> </v>
      </c>
      <c r="CS152" s="409"/>
      <c r="CT152" s="409">
        <f t="shared" si="193"/>
        <v>0</v>
      </c>
      <c r="CU152" s="409">
        <f t="shared" si="194"/>
        <v>145</v>
      </c>
      <c r="CV152" s="372" t="str">
        <f t="shared" si="194"/>
        <v>23IT146</v>
      </c>
      <c r="CW152" s="432" t="str">
        <f t="shared" si="194"/>
        <v>SANDRA MARIA PRINCY</v>
      </c>
      <c r="CX152" s="433" t="str">
        <f t="shared" si="145"/>
        <v>        </v>
      </c>
      <c r="CY152" s="409">
        <f t="shared" si="195"/>
        <v>0</v>
      </c>
      <c r="CZ152" s="7"/>
      <c r="DA152" s="409" t="str">
        <f t="shared" si="196"/>
        <v>#</v>
      </c>
      <c r="DB152" s="409">
        <f t="shared" si="197"/>
        <v>0</v>
      </c>
      <c r="DC152" s="7"/>
      <c r="DD152" s="7"/>
      <c r="DE152" s="7"/>
    </row>
    <row r="153" ht="24.75" customHeight="1" spans="1:109">
      <c r="A153" s="413">
        <v>146</v>
      </c>
      <c r="B153" s="566" t="s">
        <v>891</v>
      </c>
      <c r="C153" s="572" t="s">
        <v>892</v>
      </c>
      <c r="D153" s="442" t="s">
        <v>41</v>
      </c>
      <c r="E153" s="438" t="s">
        <v>55</v>
      </c>
      <c r="F153" s="573">
        <v>131</v>
      </c>
      <c r="G153" s="568" t="s">
        <v>58</v>
      </c>
      <c r="H153" s="569" t="s">
        <v>59</v>
      </c>
      <c r="I153" s="569" t="s">
        <v>59</v>
      </c>
      <c r="J153" s="569" t="s">
        <v>59</v>
      </c>
      <c r="K153" s="569" t="s">
        <v>69</v>
      </c>
      <c r="L153" s="569" t="s">
        <v>58</v>
      </c>
      <c r="M153" s="569" t="s">
        <v>69</v>
      </c>
      <c r="N153" s="570" t="s">
        <v>59</v>
      </c>
      <c r="O153" s="421">
        <f t="shared" si="198"/>
        <v>0</v>
      </c>
      <c r="P153" s="422"/>
      <c r="Q153" s="423">
        <f t="shared" si="146"/>
        <v>23</v>
      </c>
      <c r="R153" s="565">
        <f t="shared" si="147"/>
        <v>7</v>
      </c>
      <c r="S153" s="425"/>
      <c r="T153" s="426"/>
      <c r="U153" s="427"/>
      <c r="V153" s="428" t="s">
        <v>62</v>
      </c>
      <c r="W153" s="429">
        <f t="shared" si="199"/>
        <v>10</v>
      </c>
      <c r="X153" s="429">
        <f t="shared" si="199"/>
        <v>7</v>
      </c>
      <c r="Y153" s="429">
        <f t="shared" si="199"/>
        <v>7</v>
      </c>
      <c r="Z153" s="429">
        <f t="shared" si="199"/>
        <v>7</v>
      </c>
      <c r="AA153" s="429">
        <f t="shared" si="199"/>
        <v>6</v>
      </c>
      <c r="AB153" s="429">
        <f t="shared" si="199"/>
        <v>10</v>
      </c>
      <c r="AC153" s="429">
        <f t="shared" si="199"/>
        <v>6</v>
      </c>
      <c r="AD153" s="429">
        <f t="shared" si="199"/>
        <v>7</v>
      </c>
      <c r="AE153" s="429"/>
      <c r="AF153" s="429"/>
      <c r="AG153" s="430">
        <f t="shared" si="200"/>
        <v>161</v>
      </c>
      <c r="AH153" s="430">
        <f t="shared" si="201"/>
        <v>23</v>
      </c>
      <c r="AI153" s="431">
        <f t="shared" si="148"/>
        <v>7</v>
      </c>
      <c r="AJ153" s="408" t="str">
        <f t="shared" si="202"/>
        <v>P</v>
      </c>
      <c r="AK153" s="408">
        <f t="shared" si="149"/>
        <v>0</v>
      </c>
      <c r="AL153" s="408">
        <f t="shared" si="150"/>
        <v>0</v>
      </c>
      <c r="AM153" s="408">
        <f t="shared" si="151"/>
        <v>0</v>
      </c>
      <c r="AN153" s="408">
        <f t="shared" si="152"/>
        <v>1</v>
      </c>
      <c r="AO153" s="408">
        <f t="shared" si="153"/>
        <v>0</v>
      </c>
      <c r="AP153" s="408">
        <f t="shared" si="154"/>
        <v>0</v>
      </c>
      <c r="AQ153" s="408">
        <f t="shared" si="155"/>
        <v>0</v>
      </c>
      <c r="AR153" s="6"/>
      <c r="AS153" s="408">
        <f t="shared" si="156"/>
        <v>0</v>
      </c>
      <c r="AT153" s="408">
        <f t="shared" si="157"/>
        <v>0</v>
      </c>
      <c r="AU153" s="408">
        <f t="shared" si="158"/>
        <v>0</v>
      </c>
      <c r="AV153" s="408" t="str">
        <f t="shared" si="159"/>
        <v>P</v>
      </c>
      <c r="AW153" s="408">
        <f t="shared" si="160"/>
        <v>0</v>
      </c>
      <c r="AX153" s="408">
        <f t="shared" si="161"/>
        <v>0</v>
      </c>
      <c r="AY153" s="408">
        <f t="shared" si="162"/>
        <v>0</v>
      </c>
      <c r="AZ153" s="409" t="str">
        <f t="shared" si="163"/>
        <v>DM</v>
      </c>
      <c r="BA153" s="409" t="str">
        <f t="shared" si="164"/>
        <v>DMT</v>
      </c>
      <c r="BB153" s="409" t="str">
        <f t="shared" si="165"/>
        <v>#</v>
      </c>
      <c r="BC153" s="409" t="str">
        <f t="shared" si="166"/>
        <v>#</v>
      </c>
      <c r="BD153" s="409" t="str">
        <f t="shared" si="167"/>
        <v>P</v>
      </c>
      <c r="BE153" s="409" t="str">
        <f t="shared" si="168"/>
        <v>#</v>
      </c>
      <c r="BF153" s="409"/>
      <c r="BG153" s="409" t="str">
        <f t="shared" si="169"/>
        <v>#</v>
      </c>
      <c r="BH153" s="409" t="str">
        <f t="shared" si="170"/>
        <v>#</v>
      </c>
      <c r="BI153" s="409">
        <f t="shared" si="171"/>
        <v>0</v>
      </c>
      <c r="BJ153" s="409" t="str">
        <f t="shared" si="172"/>
        <v>#</v>
      </c>
      <c r="BK153" s="409">
        <f t="shared" si="173"/>
        <v>0</v>
      </c>
      <c r="BL153" s="409" t="str">
        <f t="shared" si="174"/>
        <v>#</v>
      </c>
      <c r="BM153" s="7"/>
      <c r="BN153" s="7"/>
      <c r="BO153" s="7"/>
      <c r="BP153" s="409" t="str">
        <f t="shared" si="175"/>
        <v>#</v>
      </c>
      <c r="BQ153" s="409" t="str">
        <f t="shared" si="176"/>
        <v>#</v>
      </c>
      <c r="BR153" s="409" t="str">
        <f t="shared" si="177"/>
        <v>P</v>
      </c>
      <c r="BS153" s="409" t="str">
        <f t="shared" si="178"/>
        <v>#</v>
      </c>
      <c r="BT153" s="409" t="str">
        <f t="shared" si="179"/>
        <v>#</v>
      </c>
      <c r="BU153" s="409" t="str">
        <f t="shared" si="180"/>
        <v>#</v>
      </c>
      <c r="BV153" s="409" t="str">
        <f t="shared" si="181"/>
        <v>#</v>
      </c>
      <c r="BW153" s="409" t="str">
        <f t="shared" si="182"/>
        <v>#</v>
      </c>
      <c r="BX153" s="409"/>
      <c r="BY153" s="409" t="str">
        <f t="shared" si="183"/>
        <v>#</v>
      </c>
      <c r="BZ153" s="409" t="str">
        <f t="shared" si="184"/>
        <v>#</v>
      </c>
      <c r="CA153" s="409">
        <f t="shared" si="185"/>
        <v>0</v>
      </c>
      <c r="CB153" s="409" t="str">
        <f t="shared" si="186"/>
        <v>#</v>
      </c>
      <c r="CC153" s="409" t="str">
        <f t="shared" si="187"/>
        <v>#</v>
      </c>
      <c r="CD153" s="409" t="str">
        <f t="shared" si="188"/>
        <v>#</v>
      </c>
      <c r="CE153" s="409" t="str">
        <f t="shared" si="189"/>
        <v>#</v>
      </c>
      <c r="CF153" s="409" t="str">
        <f t="shared" si="190"/>
        <v>#</v>
      </c>
      <c r="CG153" s="409">
        <f t="shared" si="191"/>
        <v>0</v>
      </c>
      <c r="CH153" s="409" t="str">
        <f t="shared" si="192"/>
        <v>#</v>
      </c>
      <c r="CI153" s="7"/>
      <c r="CJ153" s="7"/>
      <c r="CK153" s="409" t="str">
        <f t="shared" si="203"/>
        <v> </v>
      </c>
      <c r="CL153" s="409" t="str">
        <f t="shared" si="204"/>
        <v> </v>
      </c>
      <c r="CM153" s="409" t="str">
        <f t="shared" si="205"/>
        <v> </v>
      </c>
      <c r="CN153" s="409" t="str">
        <f t="shared" si="206"/>
        <v> </v>
      </c>
      <c r="CO153" s="409" t="str">
        <f t="shared" si="207"/>
        <v> </v>
      </c>
      <c r="CP153" s="409" t="str">
        <f t="shared" si="208"/>
        <v> </v>
      </c>
      <c r="CQ153" s="409" t="str">
        <f t="shared" si="209"/>
        <v> </v>
      </c>
      <c r="CR153" s="409" t="str">
        <f t="shared" si="210"/>
        <v> </v>
      </c>
      <c r="CS153" s="409"/>
      <c r="CT153" s="409">
        <f t="shared" si="193"/>
        <v>0</v>
      </c>
      <c r="CU153" s="409">
        <f t="shared" si="194"/>
        <v>146</v>
      </c>
      <c r="CV153" s="372" t="str">
        <f t="shared" si="194"/>
        <v>23IT147</v>
      </c>
      <c r="CW153" s="432" t="str">
        <f t="shared" si="194"/>
        <v>SANJAY A</v>
      </c>
      <c r="CX153" s="433" t="str">
        <f t="shared" si="145"/>
        <v>        </v>
      </c>
      <c r="CY153" s="409">
        <f t="shared" si="195"/>
        <v>0</v>
      </c>
      <c r="CZ153" s="7"/>
      <c r="DA153" s="409" t="str">
        <f t="shared" si="196"/>
        <v>#</v>
      </c>
      <c r="DB153" s="409">
        <f t="shared" si="197"/>
        <v>0</v>
      </c>
      <c r="DC153" s="7"/>
      <c r="DD153" s="7"/>
      <c r="DE153" s="7"/>
    </row>
    <row r="154" ht="24.75" customHeight="1" spans="1:109">
      <c r="A154" s="413">
        <v>147</v>
      </c>
      <c r="B154" s="566" t="s">
        <v>893</v>
      </c>
      <c r="C154" s="572" t="s">
        <v>894</v>
      </c>
      <c r="D154" s="442" t="s">
        <v>41</v>
      </c>
      <c r="E154" s="438" t="s">
        <v>55</v>
      </c>
      <c r="F154" s="573">
        <v>172.5</v>
      </c>
      <c r="G154" s="568" t="s">
        <v>58</v>
      </c>
      <c r="H154" s="569" t="s">
        <v>59</v>
      </c>
      <c r="I154" s="569" t="s">
        <v>61</v>
      </c>
      <c r="J154" s="569" t="s">
        <v>59</v>
      </c>
      <c r="K154" s="569" t="s">
        <v>59</v>
      </c>
      <c r="L154" s="569" t="s">
        <v>58</v>
      </c>
      <c r="M154" s="569" t="s">
        <v>61</v>
      </c>
      <c r="N154" s="570" t="s">
        <v>61</v>
      </c>
      <c r="O154" s="421">
        <f t="shared" si="198"/>
        <v>0</v>
      </c>
      <c r="P154" s="422"/>
      <c r="Q154" s="423">
        <f t="shared" si="146"/>
        <v>23</v>
      </c>
      <c r="R154" s="565">
        <f t="shared" si="147"/>
        <v>7.69565217391304</v>
      </c>
      <c r="S154" s="425"/>
      <c r="T154" s="426"/>
      <c r="U154" s="427"/>
      <c r="V154" s="428" t="s">
        <v>62</v>
      </c>
      <c r="W154" s="429">
        <f t="shared" si="199"/>
        <v>10</v>
      </c>
      <c r="X154" s="429">
        <f t="shared" si="199"/>
        <v>7</v>
      </c>
      <c r="Y154" s="429">
        <f t="shared" si="199"/>
        <v>8</v>
      </c>
      <c r="Z154" s="429">
        <f t="shared" si="199"/>
        <v>7</v>
      </c>
      <c r="AA154" s="429">
        <f t="shared" si="199"/>
        <v>7</v>
      </c>
      <c r="AB154" s="429">
        <f t="shared" si="199"/>
        <v>10</v>
      </c>
      <c r="AC154" s="429">
        <f t="shared" si="199"/>
        <v>8</v>
      </c>
      <c r="AD154" s="429">
        <f t="shared" si="199"/>
        <v>8</v>
      </c>
      <c r="AE154" s="429"/>
      <c r="AF154" s="429"/>
      <c r="AG154" s="430">
        <f t="shared" si="200"/>
        <v>177</v>
      </c>
      <c r="AH154" s="430">
        <f t="shared" si="201"/>
        <v>23</v>
      </c>
      <c r="AI154" s="431">
        <f t="shared" si="148"/>
        <v>7.69565217391304</v>
      </c>
      <c r="AJ154" s="408" t="str">
        <f t="shared" si="202"/>
        <v>P</v>
      </c>
      <c r="AK154" s="408">
        <f t="shared" si="149"/>
        <v>0</v>
      </c>
      <c r="AL154" s="408">
        <f t="shared" si="150"/>
        <v>1</v>
      </c>
      <c r="AM154" s="408">
        <f t="shared" si="151"/>
        <v>0</v>
      </c>
      <c r="AN154" s="408">
        <f t="shared" si="152"/>
        <v>0</v>
      </c>
      <c r="AO154" s="408">
        <f t="shared" si="153"/>
        <v>0</v>
      </c>
      <c r="AP154" s="408">
        <f t="shared" si="154"/>
        <v>0</v>
      </c>
      <c r="AQ154" s="408">
        <f t="shared" si="155"/>
        <v>0</v>
      </c>
      <c r="AR154" s="6"/>
      <c r="AS154" s="408">
        <f t="shared" si="156"/>
        <v>0</v>
      </c>
      <c r="AT154" s="408" t="str">
        <f t="shared" si="157"/>
        <v>P</v>
      </c>
      <c r="AU154" s="408">
        <f t="shared" si="158"/>
        <v>0</v>
      </c>
      <c r="AV154" s="408">
        <f t="shared" si="159"/>
        <v>0</v>
      </c>
      <c r="AW154" s="408">
        <f t="shared" si="160"/>
        <v>0</v>
      </c>
      <c r="AX154" s="408">
        <f t="shared" si="161"/>
        <v>0</v>
      </c>
      <c r="AY154" s="408">
        <f t="shared" si="162"/>
        <v>0</v>
      </c>
      <c r="AZ154" s="409" t="str">
        <f t="shared" si="163"/>
        <v>DM</v>
      </c>
      <c r="BA154" s="409" t="str">
        <f t="shared" si="164"/>
        <v>DMT</v>
      </c>
      <c r="BB154" s="409" t="str">
        <f t="shared" si="165"/>
        <v>#</v>
      </c>
      <c r="BC154" s="409" t="str">
        <f t="shared" si="166"/>
        <v>#</v>
      </c>
      <c r="BD154" s="409" t="str">
        <f t="shared" si="167"/>
        <v>P</v>
      </c>
      <c r="BE154" s="409" t="str">
        <f t="shared" si="168"/>
        <v>#</v>
      </c>
      <c r="BF154" s="409"/>
      <c r="BG154" s="409" t="str">
        <f t="shared" si="169"/>
        <v>#</v>
      </c>
      <c r="BH154" s="409" t="str">
        <f t="shared" si="170"/>
        <v>#</v>
      </c>
      <c r="BI154" s="409">
        <f t="shared" si="171"/>
        <v>0</v>
      </c>
      <c r="BJ154" s="409" t="str">
        <f t="shared" si="172"/>
        <v>#</v>
      </c>
      <c r="BK154" s="409">
        <f t="shared" si="173"/>
        <v>0</v>
      </c>
      <c r="BL154" s="409" t="str">
        <f t="shared" si="174"/>
        <v>#</v>
      </c>
      <c r="BM154" s="7"/>
      <c r="BN154" s="7"/>
      <c r="BO154" s="7"/>
      <c r="BP154" s="409" t="str">
        <f t="shared" si="175"/>
        <v>#</v>
      </c>
      <c r="BQ154" s="409" t="str">
        <f t="shared" si="176"/>
        <v>#</v>
      </c>
      <c r="BR154" s="409" t="str">
        <f t="shared" si="177"/>
        <v>P</v>
      </c>
      <c r="BS154" s="409" t="str">
        <f t="shared" si="178"/>
        <v>#</v>
      </c>
      <c r="BT154" s="409" t="str">
        <f t="shared" si="179"/>
        <v>#</v>
      </c>
      <c r="BU154" s="409" t="str">
        <f t="shared" si="180"/>
        <v>#</v>
      </c>
      <c r="BV154" s="409" t="str">
        <f t="shared" si="181"/>
        <v>#</v>
      </c>
      <c r="BW154" s="409" t="str">
        <f t="shared" si="182"/>
        <v>#</v>
      </c>
      <c r="BX154" s="409"/>
      <c r="BY154" s="409" t="str">
        <f t="shared" si="183"/>
        <v>#</v>
      </c>
      <c r="BZ154" s="409" t="str">
        <f t="shared" si="184"/>
        <v>#</v>
      </c>
      <c r="CA154" s="409">
        <f t="shared" si="185"/>
        <v>0</v>
      </c>
      <c r="CB154" s="409" t="str">
        <f t="shared" si="186"/>
        <v>#</v>
      </c>
      <c r="CC154" s="409" t="str">
        <f t="shared" si="187"/>
        <v>#</v>
      </c>
      <c r="CD154" s="409" t="str">
        <f t="shared" si="188"/>
        <v>#</v>
      </c>
      <c r="CE154" s="409" t="str">
        <f t="shared" si="189"/>
        <v>#</v>
      </c>
      <c r="CF154" s="409" t="str">
        <f t="shared" si="190"/>
        <v>#</v>
      </c>
      <c r="CG154" s="409">
        <f t="shared" si="191"/>
        <v>0</v>
      </c>
      <c r="CH154" s="409" t="str">
        <f t="shared" si="192"/>
        <v>#</v>
      </c>
      <c r="CI154" s="7"/>
      <c r="CJ154" s="7"/>
      <c r="CK154" s="409" t="str">
        <f t="shared" si="203"/>
        <v> </v>
      </c>
      <c r="CL154" s="409" t="str">
        <f t="shared" si="204"/>
        <v> </v>
      </c>
      <c r="CM154" s="409" t="str">
        <f t="shared" si="205"/>
        <v> </v>
      </c>
      <c r="CN154" s="409" t="str">
        <f t="shared" si="206"/>
        <v> </v>
      </c>
      <c r="CO154" s="409" t="str">
        <f t="shared" si="207"/>
        <v> </v>
      </c>
      <c r="CP154" s="409" t="str">
        <f t="shared" si="208"/>
        <v> </v>
      </c>
      <c r="CQ154" s="409" t="str">
        <f t="shared" si="209"/>
        <v> </v>
      </c>
      <c r="CR154" s="409" t="str">
        <f t="shared" si="210"/>
        <v> </v>
      </c>
      <c r="CS154" s="409"/>
      <c r="CT154" s="409">
        <f t="shared" si="193"/>
        <v>0</v>
      </c>
      <c r="CU154" s="409">
        <f t="shared" si="194"/>
        <v>147</v>
      </c>
      <c r="CV154" s="372" t="str">
        <f t="shared" si="194"/>
        <v>23IT148</v>
      </c>
      <c r="CW154" s="432" t="str">
        <f t="shared" si="194"/>
        <v>SANJAY M S</v>
      </c>
      <c r="CX154" s="433" t="str">
        <f t="shared" si="145"/>
        <v>        </v>
      </c>
      <c r="CY154" s="409">
        <f t="shared" si="195"/>
        <v>0</v>
      </c>
      <c r="CZ154" s="7"/>
      <c r="DA154" s="409" t="str">
        <f t="shared" si="196"/>
        <v>#</v>
      </c>
      <c r="DB154" s="409">
        <f t="shared" si="197"/>
        <v>0</v>
      </c>
      <c r="DC154" s="7"/>
      <c r="DD154" s="7"/>
      <c r="DE154" s="7"/>
    </row>
    <row r="155" ht="24.75" customHeight="1" spans="1:109">
      <c r="A155" s="413">
        <v>148</v>
      </c>
      <c r="B155" s="566" t="s">
        <v>895</v>
      </c>
      <c r="C155" s="572" t="s">
        <v>896</v>
      </c>
      <c r="D155" s="442" t="s">
        <v>41</v>
      </c>
      <c r="E155" s="438" t="s">
        <v>55</v>
      </c>
      <c r="F155" s="573">
        <v>137</v>
      </c>
      <c r="G155" s="568" t="s">
        <v>231</v>
      </c>
      <c r="H155" s="569" t="s">
        <v>231</v>
      </c>
      <c r="I155" s="569" t="s">
        <v>231</v>
      </c>
      <c r="J155" s="569" t="s">
        <v>231</v>
      </c>
      <c r="K155" s="569" t="s">
        <v>231</v>
      </c>
      <c r="L155" s="569" t="s">
        <v>231</v>
      </c>
      <c r="M155" s="569" t="s">
        <v>231</v>
      </c>
      <c r="N155" s="570" t="s">
        <v>231</v>
      </c>
      <c r="O155" s="421">
        <f t="shared" si="198"/>
        <v>0</v>
      </c>
      <c r="P155" s="422"/>
      <c r="Q155" s="423">
        <f t="shared" si="146"/>
        <v>0</v>
      </c>
      <c r="R155" s="565">
        <f t="shared" si="147"/>
        <v>0</v>
      </c>
      <c r="S155" s="425"/>
      <c r="T155" s="426"/>
      <c r="U155" s="427"/>
      <c r="V155" s="428" t="s">
        <v>62</v>
      </c>
      <c r="W155" s="429">
        <f t="shared" si="199"/>
        <v>0</v>
      </c>
      <c r="X155" s="429">
        <f t="shared" si="199"/>
        <v>0</v>
      </c>
      <c r="Y155" s="429">
        <f t="shared" si="199"/>
        <v>0</v>
      </c>
      <c r="Z155" s="429">
        <f t="shared" si="199"/>
        <v>0</v>
      </c>
      <c r="AA155" s="429">
        <f t="shared" si="199"/>
        <v>0</v>
      </c>
      <c r="AB155" s="429">
        <f t="shared" si="199"/>
        <v>0</v>
      </c>
      <c r="AC155" s="429">
        <f t="shared" si="199"/>
        <v>0</v>
      </c>
      <c r="AD155" s="429">
        <f t="shared" si="199"/>
        <v>0</v>
      </c>
      <c r="AE155" s="429"/>
      <c r="AF155" s="429"/>
      <c r="AG155" s="430">
        <f t="shared" si="200"/>
        <v>0</v>
      </c>
      <c r="AH155" s="430">
        <f t="shared" si="201"/>
        <v>0</v>
      </c>
      <c r="AI155" s="431">
        <f t="shared" si="148"/>
        <v>0</v>
      </c>
      <c r="AJ155" s="408" t="str">
        <f t="shared" si="202"/>
        <v>F</v>
      </c>
      <c r="AK155" s="408">
        <f t="shared" si="149"/>
        <v>0</v>
      </c>
      <c r="AL155" s="408">
        <f t="shared" si="150"/>
        <v>0</v>
      </c>
      <c r="AM155" s="408">
        <f t="shared" si="151"/>
        <v>0</v>
      </c>
      <c r="AN155" s="408">
        <f t="shared" si="152"/>
        <v>1</v>
      </c>
      <c r="AO155" s="408">
        <f t="shared" si="153"/>
        <v>0</v>
      </c>
      <c r="AP155" s="408">
        <f t="shared" si="154"/>
        <v>0</v>
      </c>
      <c r="AQ155" s="408">
        <f t="shared" si="155"/>
        <v>0</v>
      </c>
      <c r="AR155" s="6"/>
      <c r="AS155" s="408">
        <f t="shared" si="156"/>
        <v>0</v>
      </c>
      <c r="AT155" s="408">
        <f t="shared" si="157"/>
        <v>0</v>
      </c>
      <c r="AU155" s="408">
        <f t="shared" si="158"/>
        <v>0</v>
      </c>
      <c r="AV155" s="408" t="str">
        <f t="shared" si="159"/>
        <v>F</v>
      </c>
      <c r="AW155" s="408">
        <f t="shared" si="160"/>
        <v>0</v>
      </c>
      <c r="AX155" s="408">
        <f t="shared" si="161"/>
        <v>0</v>
      </c>
      <c r="AY155" s="408">
        <f t="shared" si="162"/>
        <v>0</v>
      </c>
      <c r="AZ155" s="409" t="str">
        <f t="shared" si="163"/>
        <v>DM</v>
      </c>
      <c r="BA155" s="409" t="str">
        <f t="shared" si="164"/>
        <v>DMT</v>
      </c>
      <c r="BB155" s="409" t="str">
        <f t="shared" si="165"/>
        <v>#</v>
      </c>
      <c r="BC155" s="409" t="str">
        <f t="shared" si="166"/>
        <v>#</v>
      </c>
      <c r="BD155" s="409" t="str">
        <f t="shared" si="167"/>
        <v>F</v>
      </c>
      <c r="BE155" s="409" t="str">
        <f t="shared" si="168"/>
        <v>#</v>
      </c>
      <c r="BF155" s="409"/>
      <c r="BG155" s="409" t="str">
        <f t="shared" si="169"/>
        <v>#</v>
      </c>
      <c r="BH155" s="409" t="str">
        <f t="shared" si="170"/>
        <v>#</v>
      </c>
      <c r="BI155" s="409">
        <f t="shared" si="171"/>
        <v>0</v>
      </c>
      <c r="BJ155" s="409" t="str">
        <f t="shared" si="172"/>
        <v>#</v>
      </c>
      <c r="BK155" s="409">
        <f t="shared" si="173"/>
        <v>0</v>
      </c>
      <c r="BL155" s="409" t="str">
        <f t="shared" si="174"/>
        <v>#</v>
      </c>
      <c r="BM155" s="7"/>
      <c r="BN155" s="7"/>
      <c r="BO155" s="7"/>
      <c r="BP155" s="409" t="str">
        <f t="shared" si="175"/>
        <v>#</v>
      </c>
      <c r="BQ155" s="409" t="str">
        <f t="shared" si="176"/>
        <v>#</v>
      </c>
      <c r="BR155" s="409" t="str">
        <f t="shared" si="177"/>
        <v>F</v>
      </c>
      <c r="BS155" s="409" t="str">
        <f t="shared" si="178"/>
        <v>#</v>
      </c>
      <c r="BT155" s="409" t="str">
        <f t="shared" si="179"/>
        <v>#</v>
      </c>
      <c r="BU155" s="409" t="str">
        <f t="shared" si="180"/>
        <v>#</v>
      </c>
      <c r="BV155" s="409" t="str">
        <f t="shared" si="181"/>
        <v>#</v>
      </c>
      <c r="BW155" s="409" t="str">
        <f t="shared" si="182"/>
        <v>#</v>
      </c>
      <c r="BX155" s="409"/>
      <c r="BY155" s="409" t="str">
        <f t="shared" si="183"/>
        <v>#</v>
      </c>
      <c r="BZ155" s="409" t="str">
        <f t="shared" si="184"/>
        <v>#</v>
      </c>
      <c r="CA155" s="409">
        <f t="shared" si="185"/>
        <v>0</v>
      </c>
      <c r="CB155" s="409" t="str">
        <f t="shared" si="186"/>
        <v>#</v>
      </c>
      <c r="CC155" s="409" t="str">
        <f t="shared" si="187"/>
        <v>#</v>
      </c>
      <c r="CD155" s="409" t="str">
        <f t="shared" si="188"/>
        <v>#</v>
      </c>
      <c r="CE155" s="409" t="str">
        <f t="shared" si="189"/>
        <v>#</v>
      </c>
      <c r="CF155" s="409" t="str">
        <f t="shared" si="190"/>
        <v>#</v>
      </c>
      <c r="CG155" s="409">
        <f t="shared" si="191"/>
        <v>0</v>
      </c>
      <c r="CH155" s="409" t="str">
        <f t="shared" si="192"/>
        <v>#</v>
      </c>
      <c r="CI155" s="7"/>
      <c r="CJ155" s="7"/>
      <c r="CK155" s="409" t="str">
        <f t="shared" si="203"/>
        <v>EEP,</v>
      </c>
      <c r="CL155" s="409" t="str">
        <f t="shared" si="204"/>
        <v>POC,</v>
      </c>
      <c r="CM155" s="409" t="str">
        <f t="shared" si="205"/>
        <v>DAV,</v>
      </c>
      <c r="CN155" s="409" t="str">
        <f t="shared" si="206"/>
        <v>EP,</v>
      </c>
      <c r="CO155" s="409" t="str">
        <f t="shared" si="207"/>
        <v>MAD,</v>
      </c>
      <c r="CP155" s="409" t="str">
        <f t="shared" si="208"/>
        <v>CCP,</v>
      </c>
      <c r="CQ155" s="409" t="str">
        <f t="shared" si="209"/>
        <v>UIUX,</v>
      </c>
      <c r="CR155" s="409" t="str">
        <f t="shared" si="210"/>
        <v>DEV,</v>
      </c>
      <c r="CS155" s="409"/>
      <c r="CT155" s="409">
        <f t="shared" si="193"/>
        <v>0</v>
      </c>
      <c r="CU155" s="409">
        <f t="shared" si="194"/>
        <v>148</v>
      </c>
      <c r="CV155" s="372" t="str">
        <f t="shared" si="194"/>
        <v>23IT149</v>
      </c>
      <c r="CW155" s="432" t="str">
        <f t="shared" si="194"/>
        <v>SANTHOSH M</v>
      </c>
      <c r="CX155" s="433" t="str">
        <f t="shared" si="145"/>
        <v>EEP,POC,DAV,EP,MAD,CCP,UIUX,DEV,</v>
      </c>
      <c r="CY155" s="409">
        <f t="shared" si="195"/>
        <v>0</v>
      </c>
      <c r="CZ155" s="7"/>
      <c r="DA155" s="409" t="str">
        <f t="shared" si="196"/>
        <v>#</v>
      </c>
      <c r="DB155" s="409">
        <f t="shared" si="197"/>
        <v>0</v>
      </c>
      <c r="DC155" s="7"/>
      <c r="DD155" s="7"/>
      <c r="DE155" s="7"/>
    </row>
    <row r="156" ht="24.75" customHeight="1" spans="1:109">
      <c r="A156" s="413">
        <v>149</v>
      </c>
      <c r="B156" s="566" t="s">
        <v>897</v>
      </c>
      <c r="C156" s="572" t="s">
        <v>898</v>
      </c>
      <c r="D156" s="442" t="s">
        <v>41</v>
      </c>
      <c r="E156" s="440" t="s">
        <v>54</v>
      </c>
      <c r="F156" s="573">
        <v>156</v>
      </c>
      <c r="G156" s="568" t="s">
        <v>58</v>
      </c>
      <c r="H156" s="569" t="s">
        <v>59</v>
      </c>
      <c r="I156" s="569" t="s">
        <v>61</v>
      </c>
      <c r="J156" s="569" t="s">
        <v>59</v>
      </c>
      <c r="K156" s="569" t="s">
        <v>61</v>
      </c>
      <c r="L156" s="569" t="s">
        <v>58</v>
      </c>
      <c r="M156" s="569" t="s">
        <v>59</v>
      </c>
      <c r="N156" s="570" t="s">
        <v>61</v>
      </c>
      <c r="O156" s="421">
        <f t="shared" si="198"/>
        <v>0</v>
      </c>
      <c r="P156" s="422"/>
      <c r="Q156" s="423">
        <f t="shared" si="146"/>
        <v>23</v>
      </c>
      <c r="R156" s="565">
        <f t="shared" si="147"/>
        <v>7.69565217391304</v>
      </c>
      <c r="S156" s="425"/>
      <c r="T156" s="426"/>
      <c r="U156" s="427"/>
      <c r="V156" s="428" t="s">
        <v>62</v>
      </c>
      <c r="W156" s="429">
        <f t="shared" si="199"/>
        <v>10</v>
      </c>
      <c r="X156" s="429">
        <f t="shared" si="199"/>
        <v>7</v>
      </c>
      <c r="Y156" s="429">
        <f t="shared" si="199"/>
        <v>8</v>
      </c>
      <c r="Z156" s="429">
        <f t="shared" si="199"/>
        <v>7</v>
      </c>
      <c r="AA156" s="429">
        <f t="shared" si="199"/>
        <v>8</v>
      </c>
      <c r="AB156" s="429">
        <f t="shared" si="199"/>
        <v>10</v>
      </c>
      <c r="AC156" s="429">
        <f t="shared" si="199"/>
        <v>7</v>
      </c>
      <c r="AD156" s="429">
        <f t="shared" si="199"/>
        <v>8</v>
      </c>
      <c r="AE156" s="429"/>
      <c r="AF156" s="429"/>
      <c r="AG156" s="430">
        <f t="shared" si="200"/>
        <v>177</v>
      </c>
      <c r="AH156" s="430">
        <f t="shared" si="201"/>
        <v>23</v>
      </c>
      <c r="AI156" s="431">
        <f t="shared" si="148"/>
        <v>7.69565217391304</v>
      </c>
      <c r="AJ156" s="408" t="str">
        <f t="shared" si="202"/>
        <v>P</v>
      </c>
      <c r="AK156" s="408">
        <f t="shared" si="149"/>
        <v>0</v>
      </c>
      <c r="AL156" s="408">
        <f t="shared" si="150"/>
        <v>0</v>
      </c>
      <c r="AM156" s="408">
        <f t="shared" si="151"/>
        <v>1</v>
      </c>
      <c r="AN156" s="408">
        <f t="shared" si="152"/>
        <v>0</v>
      </c>
      <c r="AO156" s="408">
        <f t="shared" si="153"/>
        <v>0</v>
      </c>
      <c r="AP156" s="408">
        <f t="shared" si="154"/>
        <v>0</v>
      </c>
      <c r="AQ156" s="408">
        <f t="shared" si="155"/>
        <v>0</v>
      </c>
      <c r="AR156" s="6"/>
      <c r="AS156" s="408">
        <f t="shared" si="156"/>
        <v>0</v>
      </c>
      <c r="AT156" s="408">
        <f t="shared" si="157"/>
        <v>0</v>
      </c>
      <c r="AU156" s="408" t="str">
        <f t="shared" si="158"/>
        <v>P</v>
      </c>
      <c r="AV156" s="408">
        <f t="shared" si="159"/>
        <v>0</v>
      </c>
      <c r="AW156" s="408">
        <f t="shared" si="160"/>
        <v>0</v>
      </c>
      <c r="AX156" s="408">
        <f t="shared" si="161"/>
        <v>0</v>
      </c>
      <c r="AY156" s="408">
        <f t="shared" si="162"/>
        <v>0</v>
      </c>
      <c r="AZ156" s="409" t="str">
        <f t="shared" si="163"/>
        <v>HM</v>
      </c>
      <c r="BA156" s="409" t="str">
        <f t="shared" si="164"/>
        <v>HMT</v>
      </c>
      <c r="BB156" s="409" t="str">
        <f t="shared" si="165"/>
        <v>P</v>
      </c>
      <c r="BC156" s="409" t="str">
        <f t="shared" si="166"/>
        <v>#</v>
      </c>
      <c r="BD156" s="409" t="str">
        <f t="shared" si="167"/>
        <v>#</v>
      </c>
      <c r="BE156" s="409" t="str">
        <f t="shared" si="168"/>
        <v>#</v>
      </c>
      <c r="BF156" s="409"/>
      <c r="BG156" s="409">
        <f t="shared" si="169"/>
        <v>0</v>
      </c>
      <c r="BH156" s="409" t="str">
        <f t="shared" si="170"/>
        <v>#</v>
      </c>
      <c r="BI156" s="409" t="str">
        <f t="shared" si="171"/>
        <v>#</v>
      </c>
      <c r="BJ156" s="409" t="str">
        <f t="shared" si="172"/>
        <v>#</v>
      </c>
      <c r="BK156" s="409">
        <f t="shared" si="173"/>
        <v>0</v>
      </c>
      <c r="BL156" s="409" t="str">
        <f t="shared" si="174"/>
        <v>#</v>
      </c>
      <c r="BM156" s="7"/>
      <c r="BN156" s="7"/>
      <c r="BO156" s="7"/>
      <c r="BP156" s="409" t="str">
        <f t="shared" si="175"/>
        <v>P</v>
      </c>
      <c r="BQ156" s="409" t="str">
        <f t="shared" si="176"/>
        <v>#</v>
      </c>
      <c r="BR156" s="409" t="str">
        <f t="shared" si="177"/>
        <v>#</v>
      </c>
      <c r="BS156" s="409" t="str">
        <f t="shared" si="178"/>
        <v>#</v>
      </c>
      <c r="BT156" s="409" t="str">
        <f t="shared" si="179"/>
        <v>#</v>
      </c>
      <c r="BU156" s="409" t="str">
        <f t="shared" si="180"/>
        <v>#</v>
      </c>
      <c r="BV156" s="409" t="str">
        <f t="shared" si="181"/>
        <v>#</v>
      </c>
      <c r="BW156" s="409" t="str">
        <f t="shared" si="182"/>
        <v>#</v>
      </c>
      <c r="BX156" s="409"/>
      <c r="BY156" s="409">
        <f t="shared" si="183"/>
        <v>0</v>
      </c>
      <c r="BZ156" s="409" t="str">
        <f t="shared" si="184"/>
        <v>#</v>
      </c>
      <c r="CA156" s="409" t="str">
        <f t="shared" si="185"/>
        <v>#</v>
      </c>
      <c r="CB156" s="409" t="str">
        <f t="shared" si="186"/>
        <v>#</v>
      </c>
      <c r="CC156" s="409" t="str">
        <f t="shared" si="187"/>
        <v>#</v>
      </c>
      <c r="CD156" s="409" t="str">
        <f t="shared" si="188"/>
        <v>#</v>
      </c>
      <c r="CE156" s="409" t="str">
        <f t="shared" si="189"/>
        <v>#</v>
      </c>
      <c r="CF156" s="409" t="str">
        <f t="shared" si="190"/>
        <v>#</v>
      </c>
      <c r="CG156" s="409">
        <f t="shared" si="191"/>
        <v>0</v>
      </c>
      <c r="CH156" s="409" t="str">
        <f t="shared" si="192"/>
        <v>#</v>
      </c>
      <c r="CI156" s="7"/>
      <c r="CJ156" s="7"/>
      <c r="CK156" s="409" t="str">
        <f t="shared" si="203"/>
        <v> </v>
      </c>
      <c r="CL156" s="409" t="str">
        <f t="shared" si="204"/>
        <v> </v>
      </c>
      <c r="CM156" s="409" t="str">
        <f t="shared" si="205"/>
        <v> </v>
      </c>
      <c r="CN156" s="409" t="str">
        <f t="shared" si="206"/>
        <v> </v>
      </c>
      <c r="CO156" s="409" t="str">
        <f t="shared" si="207"/>
        <v> </v>
      </c>
      <c r="CP156" s="409" t="str">
        <f t="shared" si="208"/>
        <v> </v>
      </c>
      <c r="CQ156" s="409" t="str">
        <f t="shared" si="209"/>
        <v> </v>
      </c>
      <c r="CR156" s="409" t="str">
        <f t="shared" si="210"/>
        <v> </v>
      </c>
      <c r="CS156" s="409"/>
      <c r="CT156" s="409">
        <f t="shared" si="193"/>
        <v>0</v>
      </c>
      <c r="CU156" s="409">
        <f t="shared" si="194"/>
        <v>149</v>
      </c>
      <c r="CV156" s="372" t="str">
        <f t="shared" si="194"/>
        <v>23IT150</v>
      </c>
      <c r="CW156" s="432" t="str">
        <f t="shared" si="194"/>
        <v>SARAN R</v>
      </c>
      <c r="CX156" s="433" t="str">
        <f t="shared" si="145"/>
        <v>        </v>
      </c>
      <c r="CY156" s="409">
        <f t="shared" si="195"/>
        <v>0</v>
      </c>
      <c r="CZ156" s="7"/>
      <c r="DA156" s="409">
        <f t="shared" si="196"/>
        <v>0</v>
      </c>
      <c r="DB156" s="409" t="str">
        <f t="shared" si="197"/>
        <v>#</v>
      </c>
      <c r="DC156" s="7"/>
      <c r="DD156" s="7"/>
      <c r="DE156" s="7"/>
    </row>
    <row r="157" ht="24.75" customHeight="1" spans="1:109">
      <c r="A157" s="413">
        <v>150</v>
      </c>
      <c r="B157" s="566" t="s">
        <v>899</v>
      </c>
      <c r="C157" s="572" t="s">
        <v>900</v>
      </c>
      <c r="D157" s="442" t="s">
        <v>41</v>
      </c>
      <c r="E157" s="440" t="s">
        <v>54</v>
      </c>
      <c r="F157" s="573">
        <v>193.5</v>
      </c>
      <c r="G157" s="568" t="s">
        <v>58</v>
      </c>
      <c r="H157" s="569" t="s">
        <v>61</v>
      </c>
      <c r="I157" s="569" t="s">
        <v>61</v>
      </c>
      <c r="J157" s="569" t="s">
        <v>61</v>
      </c>
      <c r="K157" s="569" t="s">
        <v>59</v>
      </c>
      <c r="L157" s="569" t="s">
        <v>58</v>
      </c>
      <c r="M157" s="569" t="s">
        <v>61</v>
      </c>
      <c r="N157" s="570" t="s">
        <v>59</v>
      </c>
      <c r="O157" s="421">
        <f t="shared" si="198"/>
        <v>0</v>
      </c>
      <c r="P157" s="422"/>
      <c r="Q157" s="423">
        <f t="shared" si="146"/>
        <v>23</v>
      </c>
      <c r="R157" s="565">
        <f t="shared" si="147"/>
        <v>7.91304347826087</v>
      </c>
      <c r="S157" s="425"/>
      <c r="T157" s="426"/>
      <c r="U157" s="427"/>
      <c r="V157" s="428" t="s">
        <v>62</v>
      </c>
      <c r="W157" s="429">
        <f t="shared" si="199"/>
        <v>10</v>
      </c>
      <c r="X157" s="429">
        <f t="shared" si="199"/>
        <v>8</v>
      </c>
      <c r="Y157" s="429">
        <f t="shared" si="199"/>
        <v>8</v>
      </c>
      <c r="Z157" s="429">
        <f t="shared" si="199"/>
        <v>8</v>
      </c>
      <c r="AA157" s="429">
        <f t="shared" si="199"/>
        <v>7</v>
      </c>
      <c r="AB157" s="429">
        <f t="shared" si="199"/>
        <v>10</v>
      </c>
      <c r="AC157" s="429">
        <f t="shared" si="199"/>
        <v>8</v>
      </c>
      <c r="AD157" s="429">
        <f t="shared" si="199"/>
        <v>7</v>
      </c>
      <c r="AE157" s="429"/>
      <c r="AF157" s="429"/>
      <c r="AG157" s="430">
        <f t="shared" si="200"/>
        <v>182</v>
      </c>
      <c r="AH157" s="430">
        <f t="shared" si="201"/>
        <v>23</v>
      </c>
      <c r="AI157" s="431">
        <f t="shared" si="148"/>
        <v>7.91304347826087</v>
      </c>
      <c r="AJ157" s="408" t="str">
        <f t="shared" si="202"/>
        <v>P</v>
      </c>
      <c r="AK157" s="408">
        <f t="shared" si="149"/>
        <v>1</v>
      </c>
      <c r="AL157" s="408">
        <f t="shared" si="150"/>
        <v>0</v>
      </c>
      <c r="AM157" s="408">
        <f t="shared" si="151"/>
        <v>0</v>
      </c>
      <c r="AN157" s="408">
        <f t="shared" si="152"/>
        <v>0</v>
      </c>
      <c r="AO157" s="408">
        <f t="shared" si="153"/>
        <v>0</v>
      </c>
      <c r="AP157" s="408">
        <f t="shared" si="154"/>
        <v>0</v>
      </c>
      <c r="AQ157" s="408">
        <f t="shared" si="155"/>
        <v>0</v>
      </c>
      <c r="AR157" s="6"/>
      <c r="AS157" s="408" t="str">
        <f t="shared" si="156"/>
        <v>P</v>
      </c>
      <c r="AT157" s="408">
        <f t="shared" si="157"/>
        <v>0</v>
      </c>
      <c r="AU157" s="408">
        <f t="shared" si="158"/>
        <v>0</v>
      </c>
      <c r="AV157" s="408">
        <f t="shared" si="159"/>
        <v>0</v>
      </c>
      <c r="AW157" s="408">
        <f t="shared" si="160"/>
        <v>0</v>
      </c>
      <c r="AX157" s="408">
        <f t="shared" si="161"/>
        <v>0</v>
      </c>
      <c r="AY157" s="408">
        <f t="shared" si="162"/>
        <v>0</v>
      </c>
      <c r="AZ157" s="409" t="str">
        <f t="shared" si="163"/>
        <v>HM</v>
      </c>
      <c r="BA157" s="409" t="str">
        <f t="shared" si="164"/>
        <v>HMT</v>
      </c>
      <c r="BB157" s="409" t="str">
        <f t="shared" si="165"/>
        <v>P</v>
      </c>
      <c r="BC157" s="409" t="str">
        <f t="shared" si="166"/>
        <v>#</v>
      </c>
      <c r="BD157" s="409" t="str">
        <f t="shared" si="167"/>
        <v>#</v>
      </c>
      <c r="BE157" s="409" t="str">
        <f t="shared" si="168"/>
        <v>#</v>
      </c>
      <c r="BF157" s="409"/>
      <c r="BG157" s="409">
        <f t="shared" si="169"/>
        <v>0</v>
      </c>
      <c r="BH157" s="409" t="str">
        <f t="shared" si="170"/>
        <v>#</v>
      </c>
      <c r="BI157" s="409" t="str">
        <f t="shared" si="171"/>
        <v>#</v>
      </c>
      <c r="BJ157" s="409" t="str">
        <f t="shared" si="172"/>
        <v>#</v>
      </c>
      <c r="BK157" s="409">
        <f t="shared" si="173"/>
        <v>0</v>
      </c>
      <c r="BL157" s="409" t="str">
        <f t="shared" si="174"/>
        <v>#</v>
      </c>
      <c r="BM157" s="7"/>
      <c r="BN157" s="7"/>
      <c r="BO157" s="7"/>
      <c r="BP157" s="409" t="str">
        <f t="shared" si="175"/>
        <v>P</v>
      </c>
      <c r="BQ157" s="409" t="str">
        <f t="shared" si="176"/>
        <v>#</v>
      </c>
      <c r="BR157" s="409" t="str">
        <f t="shared" si="177"/>
        <v>#</v>
      </c>
      <c r="BS157" s="409" t="str">
        <f t="shared" si="178"/>
        <v>#</v>
      </c>
      <c r="BT157" s="409" t="str">
        <f t="shared" si="179"/>
        <v>#</v>
      </c>
      <c r="BU157" s="409" t="str">
        <f t="shared" si="180"/>
        <v>#</v>
      </c>
      <c r="BV157" s="409" t="str">
        <f t="shared" si="181"/>
        <v>#</v>
      </c>
      <c r="BW157" s="409" t="str">
        <f t="shared" si="182"/>
        <v>#</v>
      </c>
      <c r="BX157" s="409"/>
      <c r="BY157" s="409">
        <f t="shared" si="183"/>
        <v>0</v>
      </c>
      <c r="BZ157" s="409" t="str">
        <f t="shared" si="184"/>
        <v>#</v>
      </c>
      <c r="CA157" s="409" t="str">
        <f t="shared" si="185"/>
        <v>#</v>
      </c>
      <c r="CB157" s="409" t="str">
        <f t="shared" si="186"/>
        <v>#</v>
      </c>
      <c r="CC157" s="409" t="str">
        <f t="shared" si="187"/>
        <v>#</v>
      </c>
      <c r="CD157" s="409" t="str">
        <f t="shared" si="188"/>
        <v>#</v>
      </c>
      <c r="CE157" s="409" t="str">
        <f t="shared" si="189"/>
        <v>#</v>
      </c>
      <c r="CF157" s="409" t="str">
        <f t="shared" si="190"/>
        <v>#</v>
      </c>
      <c r="CG157" s="409">
        <f t="shared" si="191"/>
        <v>0</v>
      </c>
      <c r="CH157" s="409" t="str">
        <f t="shared" si="192"/>
        <v>#</v>
      </c>
      <c r="CI157" s="7"/>
      <c r="CJ157" s="7"/>
      <c r="CK157" s="409" t="str">
        <f t="shared" si="203"/>
        <v> </v>
      </c>
      <c r="CL157" s="409" t="str">
        <f t="shared" si="204"/>
        <v> </v>
      </c>
      <c r="CM157" s="409" t="str">
        <f t="shared" si="205"/>
        <v> </v>
      </c>
      <c r="CN157" s="409" t="str">
        <f t="shared" si="206"/>
        <v> </v>
      </c>
      <c r="CO157" s="409" t="str">
        <f t="shared" si="207"/>
        <v> </v>
      </c>
      <c r="CP157" s="409" t="str">
        <f t="shared" si="208"/>
        <v> </v>
      </c>
      <c r="CQ157" s="409" t="str">
        <f t="shared" si="209"/>
        <v> </v>
      </c>
      <c r="CR157" s="409" t="str">
        <f t="shared" si="210"/>
        <v> </v>
      </c>
      <c r="CS157" s="409"/>
      <c r="CT157" s="409">
        <f t="shared" si="193"/>
        <v>0</v>
      </c>
      <c r="CU157" s="409">
        <f t="shared" si="194"/>
        <v>150</v>
      </c>
      <c r="CV157" s="372" t="str">
        <f t="shared" si="194"/>
        <v>23IT151</v>
      </c>
      <c r="CW157" s="432" t="str">
        <f t="shared" si="194"/>
        <v>SATHISHKUMAR S</v>
      </c>
      <c r="CX157" s="433" t="str">
        <f t="shared" si="145"/>
        <v>        </v>
      </c>
      <c r="CY157" s="409">
        <f t="shared" si="195"/>
        <v>0</v>
      </c>
      <c r="CZ157" s="7"/>
      <c r="DA157" s="409">
        <f t="shared" si="196"/>
        <v>0</v>
      </c>
      <c r="DB157" s="409" t="str">
        <f t="shared" si="197"/>
        <v>#</v>
      </c>
      <c r="DC157" s="7"/>
      <c r="DD157" s="7"/>
      <c r="DE157" s="7"/>
    </row>
    <row r="158" ht="24.75" customHeight="1" spans="1:109">
      <c r="A158" s="413">
        <v>151</v>
      </c>
      <c r="B158" s="566" t="s">
        <v>901</v>
      </c>
      <c r="C158" s="572" t="s">
        <v>902</v>
      </c>
      <c r="D158" s="442" t="s">
        <v>42</v>
      </c>
      <c r="E158" s="440" t="s">
        <v>54</v>
      </c>
      <c r="F158" s="573">
        <v>190</v>
      </c>
      <c r="G158" s="568" t="s">
        <v>58</v>
      </c>
      <c r="H158" s="569" t="s">
        <v>61</v>
      </c>
      <c r="I158" s="569" t="s">
        <v>58</v>
      </c>
      <c r="J158" s="569" t="s">
        <v>60</v>
      </c>
      <c r="K158" s="569" t="s">
        <v>60</v>
      </c>
      <c r="L158" s="569" t="s">
        <v>58</v>
      </c>
      <c r="M158" s="569" t="s">
        <v>58</v>
      </c>
      <c r="N158" s="570" t="s">
        <v>58</v>
      </c>
      <c r="O158" s="421">
        <f t="shared" si="198"/>
        <v>0</v>
      </c>
      <c r="P158" s="422"/>
      <c r="Q158" s="423">
        <f t="shared" si="146"/>
        <v>23</v>
      </c>
      <c r="R158" s="565">
        <f t="shared" si="147"/>
        <v>9.34782608695652</v>
      </c>
      <c r="S158" s="425"/>
      <c r="T158" s="426"/>
      <c r="U158" s="427"/>
      <c r="V158" s="428" t="s">
        <v>62</v>
      </c>
      <c r="W158" s="429">
        <f t="shared" si="199"/>
        <v>10</v>
      </c>
      <c r="X158" s="429">
        <f t="shared" si="199"/>
        <v>8</v>
      </c>
      <c r="Y158" s="429">
        <f t="shared" si="199"/>
        <v>10</v>
      </c>
      <c r="Z158" s="429">
        <f t="shared" si="199"/>
        <v>9</v>
      </c>
      <c r="AA158" s="429">
        <f t="shared" si="199"/>
        <v>9</v>
      </c>
      <c r="AB158" s="429">
        <f t="shared" si="199"/>
        <v>10</v>
      </c>
      <c r="AC158" s="429">
        <f t="shared" si="199"/>
        <v>10</v>
      </c>
      <c r="AD158" s="429">
        <f t="shared" si="199"/>
        <v>10</v>
      </c>
      <c r="AE158" s="429"/>
      <c r="AF158" s="429"/>
      <c r="AG158" s="430">
        <f t="shared" si="200"/>
        <v>215</v>
      </c>
      <c r="AH158" s="430">
        <f t="shared" si="201"/>
        <v>23</v>
      </c>
      <c r="AI158" s="431">
        <f t="shared" si="148"/>
        <v>9.34782608695652</v>
      </c>
      <c r="AJ158" s="408" t="str">
        <f t="shared" si="202"/>
        <v>P</v>
      </c>
      <c r="AK158" s="408">
        <f t="shared" si="149"/>
        <v>1</v>
      </c>
      <c r="AL158" s="408">
        <f t="shared" si="150"/>
        <v>0</v>
      </c>
      <c r="AM158" s="408">
        <f t="shared" si="151"/>
        <v>0</v>
      </c>
      <c r="AN158" s="408">
        <f t="shared" si="152"/>
        <v>0</v>
      </c>
      <c r="AO158" s="408">
        <f t="shared" si="153"/>
        <v>0</v>
      </c>
      <c r="AP158" s="408">
        <f t="shared" si="154"/>
        <v>0</v>
      </c>
      <c r="AQ158" s="408">
        <f t="shared" si="155"/>
        <v>0</v>
      </c>
      <c r="AR158" s="6"/>
      <c r="AS158" s="408" t="str">
        <f t="shared" si="156"/>
        <v>P</v>
      </c>
      <c r="AT158" s="408">
        <f t="shared" si="157"/>
        <v>0</v>
      </c>
      <c r="AU158" s="408">
        <f t="shared" si="158"/>
        <v>0</v>
      </c>
      <c r="AV158" s="408">
        <f t="shared" si="159"/>
        <v>0</v>
      </c>
      <c r="AW158" s="408">
        <f t="shared" si="160"/>
        <v>0</v>
      </c>
      <c r="AX158" s="408">
        <f t="shared" si="161"/>
        <v>0</v>
      </c>
      <c r="AY158" s="408">
        <f t="shared" si="162"/>
        <v>0</v>
      </c>
      <c r="AZ158" s="409" t="str">
        <f t="shared" si="163"/>
        <v>HF</v>
      </c>
      <c r="BA158" s="409" t="str">
        <f t="shared" si="164"/>
        <v>HFT</v>
      </c>
      <c r="BB158" s="409" t="str">
        <f t="shared" si="165"/>
        <v>#</v>
      </c>
      <c r="BC158" s="409" t="str">
        <f t="shared" si="166"/>
        <v>P</v>
      </c>
      <c r="BD158" s="409" t="str">
        <f t="shared" si="167"/>
        <v>#</v>
      </c>
      <c r="BE158" s="409" t="str">
        <f t="shared" si="168"/>
        <v>#</v>
      </c>
      <c r="BF158" s="409"/>
      <c r="BG158" s="409" t="str">
        <f t="shared" si="169"/>
        <v>#</v>
      </c>
      <c r="BH158" s="409">
        <f t="shared" si="170"/>
        <v>0</v>
      </c>
      <c r="BI158" s="409" t="str">
        <f t="shared" si="171"/>
        <v>#</v>
      </c>
      <c r="BJ158" s="409" t="str">
        <f t="shared" si="172"/>
        <v>#</v>
      </c>
      <c r="BK158" s="409" t="str">
        <f t="shared" si="173"/>
        <v>#</v>
      </c>
      <c r="BL158" s="409">
        <f t="shared" si="174"/>
        <v>0</v>
      </c>
      <c r="BM158" s="7"/>
      <c r="BN158" s="7"/>
      <c r="BO158" s="7"/>
      <c r="BP158" s="409" t="str">
        <f t="shared" si="175"/>
        <v>#</v>
      </c>
      <c r="BQ158" s="409" t="str">
        <f t="shared" si="176"/>
        <v>P</v>
      </c>
      <c r="BR158" s="409" t="str">
        <f t="shared" si="177"/>
        <v>#</v>
      </c>
      <c r="BS158" s="409" t="str">
        <f t="shared" si="178"/>
        <v>#</v>
      </c>
      <c r="BT158" s="409" t="str">
        <f t="shared" si="179"/>
        <v>#</v>
      </c>
      <c r="BU158" s="409" t="str">
        <f t="shared" si="180"/>
        <v>#</v>
      </c>
      <c r="BV158" s="409" t="str">
        <f t="shared" si="181"/>
        <v>#</v>
      </c>
      <c r="BW158" s="409" t="str">
        <f t="shared" si="182"/>
        <v>#</v>
      </c>
      <c r="BX158" s="409"/>
      <c r="BY158" s="409" t="str">
        <f t="shared" si="183"/>
        <v>#</v>
      </c>
      <c r="BZ158" s="409">
        <f t="shared" si="184"/>
        <v>0</v>
      </c>
      <c r="CA158" s="409" t="str">
        <f t="shared" si="185"/>
        <v>#</v>
      </c>
      <c r="CB158" s="409" t="str">
        <f t="shared" si="186"/>
        <v>#</v>
      </c>
      <c r="CC158" s="409" t="str">
        <f t="shared" si="187"/>
        <v>#</v>
      </c>
      <c r="CD158" s="409" t="str">
        <f t="shared" si="188"/>
        <v>#</v>
      </c>
      <c r="CE158" s="409" t="str">
        <f t="shared" si="189"/>
        <v>#</v>
      </c>
      <c r="CF158" s="409" t="str">
        <f t="shared" si="190"/>
        <v>#</v>
      </c>
      <c r="CG158" s="409" t="str">
        <f t="shared" si="191"/>
        <v>#</v>
      </c>
      <c r="CH158" s="409">
        <f t="shared" si="192"/>
        <v>0</v>
      </c>
      <c r="CI158" s="7"/>
      <c r="CJ158" s="7"/>
      <c r="CK158" s="409" t="str">
        <f t="shared" si="203"/>
        <v> </v>
      </c>
      <c r="CL158" s="409" t="str">
        <f t="shared" si="204"/>
        <v> </v>
      </c>
      <c r="CM158" s="409" t="str">
        <f t="shared" si="205"/>
        <v> </v>
      </c>
      <c r="CN158" s="409" t="str">
        <f t="shared" si="206"/>
        <v> </v>
      </c>
      <c r="CO158" s="409" t="str">
        <f t="shared" si="207"/>
        <v> </v>
      </c>
      <c r="CP158" s="409" t="str">
        <f t="shared" si="208"/>
        <v> </v>
      </c>
      <c r="CQ158" s="409" t="str">
        <f t="shared" si="209"/>
        <v> </v>
      </c>
      <c r="CR158" s="409" t="str">
        <f t="shared" si="210"/>
        <v> </v>
      </c>
      <c r="CS158" s="409"/>
      <c r="CT158" s="409">
        <f t="shared" si="193"/>
        <v>0</v>
      </c>
      <c r="CU158" s="409">
        <f t="shared" si="194"/>
        <v>151</v>
      </c>
      <c r="CV158" s="372" t="str">
        <f t="shared" si="194"/>
        <v>23IT152</v>
      </c>
      <c r="CW158" s="432" t="str">
        <f t="shared" si="194"/>
        <v>SHALINI T</v>
      </c>
      <c r="CX158" s="433" t="str">
        <f t="shared" si="145"/>
        <v>        </v>
      </c>
      <c r="CY158" s="409">
        <f t="shared" si="195"/>
        <v>0</v>
      </c>
      <c r="CZ158" s="7"/>
      <c r="DA158" s="409">
        <f t="shared" si="196"/>
        <v>0</v>
      </c>
      <c r="DB158" s="409" t="str">
        <f t="shared" si="197"/>
        <v>#</v>
      </c>
      <c r="DC158" s="7"/>
      <c r="DD158" s="7"/>
      <c r="DE158" s="7"/>
    </row>
    <row r="159" ht="24.75" customHeight="1" spans="1:109">
      <c r="A159" s="413">
        <v>152</v>
      </c>
      <c r="B159" s="566" t="s">
        <v>903</v>
      </c>
      <c r="C159" s="572" t="s">
        <v>904</v>
      </c>
      <c r="D159" s="442" t="s">
        <v>41</v>
      </c>
      <c r="E159" s="438" t="s">
        <v>55</v>
      </c>
      <c r="F159" s="573">
        <v>191</v>
      </c>
      <c r="G159" s="568" t="s">
        <v>58</v>
      </c>
      <c r="H159" s="569" t="s">
        <v>61</v>
      </c>
      <c r="I159" s="569" t="s">
        <v>61</v>
      </c>
      <c r="J159" s="569" t="s">
        <v>61</v>
      </c>
      <c r="K159" s="569" t="s">
        <v>60</v>
      </c>
      <c r="L159" s="569" t="s">
        <v>58</v>
      </c>
      <c r="M159" s="569" t="s">
        <v>60</v>
      </c>
      <c r="N159" s="570" t="s">
        <v>60</v>
      </c>
      <c r="O159" s="421">
        <f t="shared" si="198"/>
        <v>0</v>
      </c>
      <c r="P159" s="422"/>
      <c r="Q159" s="423">
        <f t="shared" si="146"/>
        <v>23</v>
      </c>
      <c r="R159" s="565">
        <f t="shared" si="147"/>
        <v>8.56521739130435</v>
      </c>
      <c r="S159" s="425"/>
      <c r="T159" s="426"/>
      <c r="U159" s="427"/>
      <c r="V159" s="428" t="s">
        <v>62</v>
      </c>
      <c r="W159" s="429">
        <f t="shared" si="199"/>
        <v>10</v>
      </c>
      <c r="X159" s="429">
        <f t="shared" si="199"/>
        <v>8</v>
      </c>
      <c r="Y159" s="429">
        <f t="shared" si="199"/>
        <v>8</v>
      </c>
      <c r="Z159" s="429">
        <f t="shared" si="199"/>
        <v>8</v>
      </c>
      <c r="AA159" s="429">
        <f t="shared" si="199"/>
        <v>9</v>
      </c>
      <c r="AB159" s="429">
        <f t="shared" si="199"/>
        <v>10</v>
      </c>
      <c r="AC159" s="429">
        <f t="shared" si="199"/>
        <v>9</v>
      </c>
      <c r="AD159" s="429">
        <f t="shared" si="199"/>
        <v>9</v>
      </c>
      <c r="AE159" s="429"/>
      <c r="AF159" s="429"/>
      <c r="AG159" s="430">
        <f t="shared" si="200"/>
        <v>197</v>
      </c>
      <c r="AH159" s="430">
        <f t="shared" si="201"/>
        <v>23</v>
      </c>
      <c r="AI159" s="431">
        <f t="shared" si="148"/>
        <v>8.56521739130435</v>
      </c>
      <c r="AJ159" s="408" t="str">
        <f t="shared" si="202"/>
        <v>P</v>
      </c>
      <c r="AK159" s="408">
        <f t="shared" si="149"/>
        <v>1</v>
      </c>
      <c r="AL159" s="408">
        <f t="shared" si="150"/>
        <v>0</v>
      </c>
      <c r="AM159" s="408">
        <f t="shared" si="151"/>
        <v>0</v>
      </c>
      <c r="AN159" s="408">
        <f t="shared" si="152"/>
        <v>0</v>
      </c>
      <c r="AO159" s="408">
        <f t="shared" si="153"/>
        <v>0</v>
      </c>
      <c r="AP159" s="408">
        <f t="shared" si="154"/>
        <v>0</v>
      </c>
      <c r="AQ159" s="408">
        <f t="shared" si="155"/>
        <v>0</v>
      </c>
      <c r="AR159" s="6"/>
      <c r="AS159" s="408" t="str">
        <f t="shared" si="156"/>
        <v>P</v>
      </c>
      <c r="AT159" s="408">
        <f t="shared" si="157"/>
        <v>0</v>
      </c>
      <c r="AU159" s="408">
        <f t="shared" si="158"/>
        <v>0</v>
      </c>
      <c r="AV159" s="408">
        <f t="shared" si="159"/>
        <v>0</v>
      </c>
      <c r="AW159" s="408">
        <f t="shared" si="160"/>
        <v>0</v>
      </c>
      <c r="AX159" s="408">
        <f t="shared" si="161"/>
        <v>0</v>
      </c>
      <c r="AY159" s="408">
        <f t="shared" si="162"/>
        <v>0</v>
      </c>
      <c r="AZ159" s="409" t="str">
        <f t="shared" si="163"/>
        <v>DM</v>
      </c>
      <c r="BA159" s="409" t="str">
        <f t="shared" si="164"/>
        <v>DMT</v>
      </c>
      <c r="BB159" s="409" t="str">
        <f t="shared" si="165"/>
        <v>#</v>
      </c>
      <c r="BC159" s="409" t="str">
        <f t="shared" si="166"/>
        <v>#</v>
      </c>
      <c r="BD159" s="409" t="str">
        <f t="shared" si="167"/>
        <v>P</v>
      </c>
      <c r="BE159" s="409" t="str">
        <f t="shared" si="168"/>
        <v>#</v>
      </c>
      <c r="BF159" s="409"/>
      <c r="BG159" s="409" t="str">
        <f t="shared" si="169"/>
        <v>#</v>
      </c>
      <c r="BH159" s="409" t="str">
        <f t="shared" si="170"/>
        <v>#</v>
      </c>
      <c r="BI159" s="409">
        <f t="shared" si="171"/>
        <v>0</v>
      </c>
      <c r="BJ159" s="409" t="str">
        <f t="shared" si="172"/>
        <v>#</v>
      </c>
      <c r="BK159" s="409">
        <f t="shared" si="173"/>
        <v>0</v>
      </c>
      <c r="BL159" s="409" t="str">
        <f t="shared" si="174"/>
        <v>#</v>
      </c>
      <c r="BM159" s="7"/>
      <c r="BN159" s="7"/>
      <c r="BO159" s="7"/>
      <c r="BP159" s="409" t="str">
        <f t="shared" si="175"/>
        <v>#</v>
      </c>
      <c r="BQ159" s="409" t="str">
        <f t="shared" si="176"/>
        <v>#</v>
      </c>
      <c r="BR159" s="409" t="str">
        <f t="shared" si="177"/>
        <v>P</v>
      </c>
      <c r="BS159" s="409" t="str">
        <f t="shared" si="178"/>
        <v>#</v>
      </c>
      <c r="BT159" s="409" t="str">
        <f t="shared" si="179"/>
        <v>#</v>
      </c>
      <c r="BU159" s="409" t="str">
        <f t="shared" si="180"/>
        <v>#</v>
      </c>
      <c r="BV159" s="409" t="str">
        <f t="shared" si="181"/>
        <v>#</v>
      </c>
      <c r="BW159" s="409" t="str">
        <f t="shared" si="182"/>
        <v>#</v>
      </c>
      <c r="BX159" s="409"/>
      <c r="BY159" s="409" t="str">
        <f t="shared" si="183"/>
        <v>#</v>
      </c>
      <c r="BZ159" s="409" t="str">
        <f t="shared" si="184"/>
        <v>#</v>
      </c>
      <c r="CA159" s="409">
        <f t="shared" si="185"/>
        <v>0</v>
      </c>
      <c r="CB159" s="409" t="str">
        <f t="shared" si="186"/>
        <v>#</v>
      </c>
      <c r="CC159" s="409" t="str">
        <f t="shared" si="187"/>
        <v>#</v>
      </c>
      <c r="CD159" s="409" t="str">
        <f t="shared" si="188"/>
        <v>#</v>
      </c>
      <c r="CE159" s="409" t="str">
        <f t="shared" si="189"/>
        <v>#</v>
      </c>
      <c r="CF159" s="409" t="str">
        <f t="shared" si="190"/>
        <v>#</v>
      </c>
      <c r="CG159" s="409">
        <f t="shared" si="191"/>
        <v>0</v>
      </c>
      <c r="CH159" s="409" t="str">
        <f t="shared" si="192"/>
        <v>#</v>
      </c>
      <c r="CI159" s="7"/>
      <c r="CJ159" s="7"/>
      <c r="CK159" s="409" t="str">
        <f t="shared" si="203"/>
        <v> </v>
      </c>
      <c r="CL159" s="409" t="str">
        <f t="shared" si="204"/>
        <v> </v>
      </c>
      <c r="CM159" s="409" t="str">
        <f t="shared" si="205"/>
        <v> </v>
      </c>
      <c r="CN159" s="409" t="str">
        <f t="shared" si="206"/>
        <v> </v>
      </c>
      <c r="CO159" s="409" t="str">
        <f t="shared" si="207"/>
        <v> </v>
      </c>
      <c r="CP159" s="409" t="str">
        <f t="shared" si="208"/>
        <v> </v>
      </c>
      <c r="CQ159" s="409" t="str">
        <f t="shared" si="209"/>
        <v> </v>
      </c>
      <c r="CR159" s="409" t="str">
        <f t="shared" si="210"/>
        <v> </v>
      </c>
      <c r="CS159" s="409"/>
      <c r="CT159" s="409">
        <f t="shared" si="193"/>
        <v>0</v>
      </c>
      <c r="CU159" s="409">
        <f t="shared" si="194"/>
        <v>152</v>
      </c>
      <c r="CV159" s="372" t="str">
        <f t="shared" si="194"/>
        <v>23IT153</v>
      </c>
      <c r="CW159" s="432" t="str">
        <f t="shared" si="194"/>
        <v>SHANKAR S R</v>
      </c>
      <c r="CX159" s="433" t="str">
        <f t="shared" si="145"/>
        <v>        </v>
      </c>
      <c r="CY159" s="409">
        <f t="shared" si="195"/>
        <v>0</v>
      </c>
      <c r="CZ159" s="7"/>
      <c r="DA159" s="409" t="str">
        <f t="shared" si="196"/>
        <v>#</v>
      </c>
      <c r="DB159" s="409">
        <f t="shared" si="197"/>
        <v>0</v>
      </c>
      <c r="DC159" s="7"/>
      <c r="DD159" s="7"/>
      <c r="DE159" s="7"/>
    </row>
    <row r="160" ht="24.75" customHeight="1" spans="1:109">
      <c r="A160" s="413">
        <v>153</v>
      </c>
      <c r="B160" s="566" t="s">
        <v>905</v>
      </c>
      <c r="C160" s="572" t="s">
        <v>906</v>
      </c>
      <c r="D160" s="442" t="s">
        <v>41</v>
      </c>
      <c r="E160" s="440" t="s">
        <v>54</v>
      </c>
      <c r="F160" s="573">
        <v>171.5</v>
      </c>
      <c r="G160" s="568" t="s">
        <v>58</v>
      </c>
      <c r="H160" s="569" t="s">
        <v>61</v>
      </c>
      <c r="I160" s="569" t="s">
        <v>60</v>
      </c>
      <c r="J160" s="569" t="s">
        <v>61</v>
      </c>
      <c r="K160" s="569" t="s">
        <v>61</v>
      </c>
      <c r="L160" s="569" t="s">
        <v>58</v>
      </c>
      <c r="M160" s="569" t="s">
        <v>61</v>
      </c>
      <c r="N160" s="570" t="s">
        <v>61</v>
      </c>
      <c r="O160" s="421">
        <f t="shared" si="198"/>
        <v>0</v>
      </c>
      <c r="P160" s="422"/>
      <c r="Q160" s="423">
        <f t="shared" si="146"/>
        <v>23</v>
      </c>
      <c r="R160" s="565">
        <f t="shared" si="147"/>
        <v>8.34782608695652</v>
      </c>
      <c r="S160" s="425"/>
      <c r="T160" s="426"/>
      <c r="U160" s="427"/>
      <c r="V160" s="428" t="s">
        <v>62</v>
      </c>
      <c r="W160" s="429">
        <f t="shared" si="199"/>
        <v>10</v>
      </c>
      <c r="X160" s="429">
        <f t="shared" si="199"/>
        <v>8</v>
      </c>
      <c r="Y160" s="429">
        <f t="shared" si="199"/>
        <v>9</v>
      </c>
      <c r="Z160" s="429">
        <f t="shared" si="199"/>
        <v>8</v>
      </c>
      <c r="AA160" s="429">
        <f t="shared" si="199"/>
        <v>8</v>
      </c>
      <c r="AB160" s="429">
        <f t="shared" si="199"/>
        <v>10</v>
      </c>
      <c r="AC160" s="429">
        <f t="shared" si="199"/>
        <v>8</v>
      </c>
      <c r="AD160" s="429">
        <f t="shared" si="199"/>
        <v>8</v>
      </c>
      <c r="AE160" s="429"/>
      <c r="AF160" s="429"/>
      <c r="AG160" s="430">
        <f t="shared" si="200"/>
        <v>192</v>
      </c>
      <c r="AH160" s="430">
        <f t="shared" si="201"/>
        <v>23</v>
      </c>
      <c r="AI160" s="431">
        <f t="shared" si="148"/>
        <v>8.34782608695652</v>
      </c>
      <c r="AJ160" s="408" t="str">
        <f t="shared" si="202"/>
        <v>P</v>
      </c>
      <c r="AK160" s="408">
        <f t="shared" si="149"/>
        <v>0</v>
      </c>
      <c r="AL160" s="408">
        <f t="shared" si="150"/>
        <v>1</v>
      </c>
      <c r="AM160" s="408">
        <f t="shared" si="151"/>
        <v>0</v>
      </c>
      <c r="AN160" s="408">
        <f t="shared" si="152"/>
        <v>0</v>
      </c>
      <c r="AO160" s="408">
        <f t="shared" si="153"/>
        <v>0</v>
      </c>
      <c r="AP160" s="408">
        <f t="shared" si="154"/>
        <v>0</v>
      </c>
      <c r="AQ160" s="408">
        <f t="shared" si="155"/>
        <v>0</v>
      </c>
      <c r="AR160" s="6"/>
      <c r="AS160" s="408">
        <f t="shared" si="156"/>
        <v>0</v>
      </c>
      <c r="AT160" s="408" t="str">
        <f t="shared" si="157"/>
        <v>P</v>
      </c>
      <c r="AU160" s="408">
        <f t="shared" si="158"/>
        <v>0</v>
      </c>
      <c r="AV160" s="408">
        <f t="shared" si="159"/>
        <v>0</v>
      </c>
      <c r="AW160" s="408">
        <f t="shared" si="160"/>
        <v>0</v>
      </c>
      <c r="AX160" s="408">
        <f t="shared" si="161"/>
        <v>0</v>
      </c>
      <c r="AY160" s="408">
        <f t="shared" si="162"/>
        <v>0</v>
      </c>
      <c r="AZ160" s="409" t="str">
        <f t="shared" si="163"/>
        <v>HM</v>
      </c>
      <c r="BA160" s="409" t="str">
        <f t="shared" si="164"/>
        <v>HMT</v>
      </c>
      <c r="BB160" s="409" t="str">
        <f t="shared" si="165"/>
        <v>P</v>
      </c>
      <c r="BC160" s="409" t="str">
        <f t="shared" si="166"/>
        <v>#</v>
      </c>
      <c r="BD160" s="409" t="str">
        <f t="shared" si="167"/>
        <v>#</v>
      </c>
      <c r="BE160" s="409" t="str">
        <f t="shared" si="168"/>
        <v>#</v>
      </c>
      <c r="BF160" s="409"/>
      <c r="BG160" s="409">
        <f t="shared" si="169"/>
        <v>0</v>
      </c>
      <c r="BH160" s="409" t="str">
        <f t="shared" si="170"/>
        <v>#</v>
      </c>
      <c r="BI160" s="409" t="str">
        <f t="shared" si="171"/>
        <v>#</v>
      </c>
      <c r="BJ160" s="409" t="str">
        <f t="shared" si="172"/>
        <v>#</v>
      </c>
      <c r="BK160" s="409">
        <f t="shared" si="173"/>
        <v>0</v>
      </c>
      <c r="BL160" s="409" t="str">
        <f t="shared" si="174"/>
        <v>#</v>
      </c>
      <c r="BM160" s="7"/>
      <c r="BN160" s="7"/>
      <c r="BO160" s="7"/>
      <c r="BP160" s="409" t="str">
        <f t="shared" si="175"/>
        <v>P</v>
      </c>
      <c r="BQ160" s="409" t="str">
        <f t="shared" si="176"/>
        <v>#</v>
      </c>
      <c r="BR160" s="409" t="str">
        <f t="shared" si="177"/>
        <v>#</v>
      </c>
      <c r="BS160" s="409" t="str">
        <f t="shared" si="178"/>
        <v>#</v>
      </c>
      <c r="BT160" s="409" t="str">
        <f t="shared" si="179"/>
        <v>#</v>
      </c>
      <c r="BU160" s="409" t="str">
        <f t="shared" si="180"/>
        <v>#</v>
      </c>
      <c r="BV160" s="409" t="str">
        <f t="shared" si="181"/>
        <v>#</v>
      </c>
      <c r="BW160" s="409" t="str">
        <f t="shared" si="182"/>
        <v>#</v>
      </c>
      <c r="BX160" s="409"/>
      <c r="BY160" s="409">
        <f t="shared" si="183"/>
        <v>0</v>
      </c>
      <c r="BZ160" s="409" t="str">
        <f t="shared" si="184"/>
        <v>#</v>
      </c>
      <c r="CA160" s="409" t="str">
        <f t="shared" si="185"/>
        <v>#</v>
      </c>
      <c r="CB160" s="409" t="str">
        <f t="shared" si="186"/>
        <v>#</v>
      </c>
      <c r="CC160" s="409" t="str">
        <f t="shared" si="187"/>
        <v>#</v>
      </c>
      <c r="CD160" s="409" t="str">
        <f t="shared" si="188"/>
        <v>#</v>
      </c>
      <c r="CE160" s="409" t="str">
        <f t="shared" si="189"/>
        <v>#</v>
      </c>
      <c r="CF160" s="409" t="str">
        <f t="shared" si="190"/>
        <v>#</v>
      </c>
      <c r="CG160" s="409">
        <f t="shared" si="191"/>
        <v>0</v>
      </c>
      <c r="CH160" s="409" t="str">
        <f t="shared" si="192"/>
        <v>#</v>
      </c>
      <c r="CI160" s="7"/>
      <c r="CJ160" s="7"/>
      <c r="CK160" s="409" t="str">
        <f t="shared" si="203"/>
        <v> </v>
      </c>
      <c r="CL160" s="409" t="str">
        <f t="shared" si="204"/>
        <v> </v>
      </c>
      <c r="CM160" s="409" t="str">
        <f t="shared" si="205"/>
        <v> </v>
      </c>
      <c r="CN160" s="409" t="str">
        <f t="shared" si="206"/>
        <v> </v>
      </c>
      <c r="CO160" s="409" t="str">
        <f t="shared" si="207"/>
        <v> </v>
      </c>
      <c r="CP160" s="409" t="str">
        <f t="shared" si="208"/>
        <v> </v>
      </c>
      <c r="CQ160" s="409" t="str">
        <f t="shared" si="209"/>
        <v> </v>
      </c>
      <c r="CR160" s="409" t="str">
        <f t="shared" si="210"/>
        <v> </v>
      </c>
      <c r="CS160" s="409"/>
      <c r="CT160" s="409">
        <f t="shared" si="193"/>
        <v>0</v>
      </c>
      <c r="CU160" s="409">
        <f t="shared" si="194"/>
        <v>153</v>
      </c>
      <c r="CV160" s="372" t="str">
        <f t="shared" si="194"/>
        <v>23IT154</v>
      </c>
      <c r="CW160" s="432" t="str">
        <f t="shared" si="194"/>
        <v>SHARAN YASWANT</v>
      </c>
      <c r="CX160" s="433" t="str">
        <f t="shared" si="145"/>
        <v>        </v>
      </c>
      <c r="CY160" s="409">
        <f t="shared" si="195"/>
        <v>0</v>
      </c>
      <c r="CZ160" s="7"/>
      <c r="DA160" s="409">
        <f t="shared" si="196"/>
        <v>0</v>
      </c>
      <c r="DB160" s="409" t="str">
        <f t="shared" si="197"/>
        <v>#</v>
      </c>
      <c r="DC160" s="7"/>
      <c r="DD160" s="7"/>
      <c r="DE160" s="7"/>
    </row>
    <row r="161" ht="24.75" customHeight="1" spans="1:109">
      <c r="A161" s="413">
        <v>154</v>
      </c>
      <c r="B161" s="566" t="s">
        <v>907</v>
      </c>
      <c r="C161" s="572" t="s">
        <v>908</v>
      </c>
      <c r="D161" s="442" t="s">
        <v>41</v>
      </c>
      <c r="E161" s="440" t="s">
        <v>54</v>
      </c>
      <c r="F161" s="573">
        <v>175</v>
      </c>
      <c r="G161" s="568" t="s">
        <v>58</v>
      </c>
      <c r="H161" s="569" t="s">
        <v>61</v>
      </c>
      <c r="I161" s="569" t="s">
        <v>61</v>
      </c>
      <c r="J161" s="569" t="s">
        <v>61</v>
      </c>
      <c r="K161" s="569" t="s">
        <v>61</v>
      </c>
      <c r="L161" s="569" t="s">
        <v>58</v>
      </c>
      <c r="M161" s="569" t="s">
        <v>61</v>
      </c>
      <c r="N161" s="570" t="s">
        <v>61</v>
      </c>
      <c r="O161" s="421">
        <f t="shared" si="198"/>
        <v>0</v>
      </c>
      <c r="P161" s="422"/>
      <c r="Q161" s="423">
        <f t="shared" si="146"/>
        <v>23</v>
      </c>
      <c r="R161" s="565">
        <f t="shared" si="147"/>
        <v>8.17391304347826</v>
      </c>
      <c r="S161" s="425"/>
      <c r="T161" s="426"/>
      <c r="U161" s="427"/>
      <c r="V161" s="428" t="s">
        <v>62</v>
      </c>
      <c r="W161" s="429">
        <f t="shared" si="199"/>
        <v>10</v>
      </c>
      <c r="X161" s="429">
        <f t="shared" si="199"/>
        <v>8</v>
      </c>
      <c r="Y161" s="429">
        <f t="shared" si="199"/>
        <v>8</v>
      </c>
      <c r="Z161" s="429">
        <f t="shared" si="199"/>
        <v>8</v>
      </c>
      <c r="AA161" s="429">
        <f t="shared" si="199"/>
        <v>8</v>
      </c>
      <c r="AB161" s="429">
        <f t="shared" si="199"/>
        <v>10</v>
      </c>
      <c r="AC161" s="429">
        <f t="shared" si="199"/>
        <v>8</v>
      </c>
      <c r="AD161" s="429">
        <f t="shared" si="199"/>
        <v>8</v>
      </c>
      <c r="AE161" s="429"/>
      <c r="AF161" s="429"/>
      <c r="AG161" s="430">
        <f t="shared" si="200"/>
        <v>188</v>
      </c>
      <c r="AH161" s="430">
        <f t="shared" si="201"/>
        <v>23</v>
      </c>
      <c r="AI161" s="431">
        <f t="shared" si="148"/>
        <v>8.17391304347826</v>
      </c>
      <c r="AJ161" s="408" t="str">
        <f t="shared" si="202"/>
        <v>P</v>
      </c>
      <c r="AK161" s="408">
        <f t="shared" si="149"/>
        <v>0</v>
      </c>
      <c r="AL161" s="408">
        <f t="shared" si="150"/>
        <v>1</v>
      </c>
      <c r="AM161" s="408">
        <f t="shared" si="151"/>
        <v>0</v>
      </c>
      <c r="AN161" s="408">
        <f t="shared" si="152"/>
        <v>0</v>
      </c>
      <c r="AO161" s="408">
        <f t="shared" si="153"/>
        <v>0</v>
      </c>
      <c r="AP161" s="408">
        <f t="shared" si="154"/>
        <v>0</v>
      </c>
      <c r="AQ161" s="408">
        <f t="shared" si="155"/>
        <v>0</v>
      </c>
      <c r="AR161" s="6"/>
      <c r="AS161" s="408">
        <f t="shared" si="156"/>
        <v>0</v>
      </c>
      <c r="AT161" s="408" t="str">
        <f t="shared" si="157"/>
        <v>P</v>
      </c>
      <c r="AU161" s="408">
        <f t="shared" si="158"/>
        <v>0</v>
      </c>
      <c r="AV161" s="408">
        <f t="shared" si="159"/>
        <v>0</v>
      </c>
      <c r="AW161" s="408">
        <f t="shared" si="160"/>
        <v>0</v>
      </c>
      <c r="AX161" s="408">
        <f t="shared" si="161"/>
        <v>0</v>
      </c>
      <c r="AY161" s="408">
        <f t="shared" si="162"/>
        <v>0</v>
      </c>
      <c r="AZ161" s="409" t="str">
        <f t="shared" si="163"/>
        <v>HM</v>
      </c>
      <c r="BA161" s="409" t="str">
        <f t="shared" si="164"/>
        <v>HMT</v>
      </c>
      <c r="BB161" s="409" t="str">
        <f t="shared" si="165"/>
        <v>P</v>
      </c>
      <c r="BC161" s="409" t="str">
        <f t="shared" si="166"/>
        <v>#</v>
      </c>
      <c r="BD161" s="409" t="str">
        <f t="shared" si="167"/>
        <v>#</v>
      </c>
      <c r="BE161" s="409" t="str">
        <f t="shared" si="168"/>
        <v>#</v>
      </c>
      <c r="BF161" s="409"/>
      <c r="BG161" s="409">
        <f t="shared" si="169"/>
        <v>0</v>
      </c>
      <c r="BH161" s="409" t="str">
        <f t="shared" si="170"/>
        <v>#</v>
      </c>
      <c r="BI161" s="409" t="str">
        <f t="shared" si="171"/>
        <v>#</v>
      </c>
      <c r="BJ161" s="409" t="str">
        <f t="shared" si="172"/>
        <v>#</v>
      </c>
      <c r="BK161" s="409">
        <f t="shared" si="173"/>
        <v>0</v>
      </c>
      <c r="BL161" s="409" t="str">
        <f t="shared" si="174"/>
        <v>#</v>
      </c>
      <c r="BM161" s="7"/>
      <c r="BN161" s="7"/>
      <c r="BO161" s="7"/>
      <c r="BP161" s="409" t="str">
        <f t="shared" si="175"/>
        <v>P</v>
      </c>
      <c r="BQ161" s="409" t="str">
        <f t="shared" si="176"/>
        <v>#</v>
      </c>
      <c r="BR161" s="409" t="str">
        <f t="shared" si="177"/>
        <v>#</v>
      </c>
      <c r="BS161" s="409" t="str">
        <f t="shared" si="178"/>
        <v>#</v>
      </c>
      <c r="BT161" s="409" t="str">
        <f t="shared" si="179"/>
        <v>#</v>
      </c>
      <c r="BU161" s="409" t="str">
        <f t="shared" si="180"/>
        <v>#</v>
      </c>
      <c r="BV161" s="409" t="str">
        <f t="shared" si="181"/>
        <v>#</v>
      </c>
      <c r="BW161" s="409" t="str">
        <f t="shared" si="182"/>
        <v>#</v>
      </c>
      <c r="BX161" s="409"/>
      <c r="BY161" s="409">
        <f t="shared" si="183"/>
        <v>0</v>
      </c>
      <c r="BZ161" s="409" t="str">
        <f t="shared" si="184"/>
        <v>#</v>
      </c>
      <c r="CA161" s="409" t="str">
        <f t="shared" si="185"/>
        <v>#</v>
      </c>
      <c r="CB161" s="409" t="str">
        <f t="shared" si="186"/>
        <v>#</v>
      </c>
      <c r="CC161" s="409" t="str">
        <f t="shared" si="187"/>
        <v>#</v>
      </c>
      <c r="CD161" s="409" t="str">
        <f t="shared" si="188"/>
        <v>#</v>
      </c>
      <c r="CE161" s="409" t="str">
        <f t="shared" si="189"/>
        <v>#</v>
      </c>
      <c r="CF161" s="409" t="str">
        <f t="shared" si="190"/>
        <v>#</v>
      </c>
      <c r="CG161" s="409">
        <f t="shared" si="191"/>
        <v>0</v>
      </c>
      <c r="CH161" s="409" t="str">
        <f t="shared" si="192"/>
        <v>#</v>
      </c>
      <c r="CI161" s="7"/>
      <c r="CJ161" s="7"/>
      <c r="CK161" s="409" t="str">
        <f t="shared" si="203"/>
        <v> </v>
      </c>
      <c r="CL161" s="409" t="str">
        <f t="shared" si="204"/>
        <v> </v>
      </c>
      <c r="CM161" s="409" t="str">
        <f t="shared" si="205"/>
        <v> </v>
      </c>
      <c r="CN161" s="409" t="str">
        <f t="shared" si="206"/>
        <v> </v>
      </c>
      <c r="CO161" s="409" t="str">
        <f t="shared" si="207"/>
        <v> </v>
      </c>
      <c r="CP161" s="409" t="str">
        <f t="shared" si="208"/>
        <v> </v>
      </c>
      <c r="CQ161" s="409" t="str">
        <f t="shared" si="209"/>
        <v> </v>
      </c>
      <c r="CR161" s="409" t="str">
        <f t="shared" si="210"/>
        <v> </v>
      </c>
      <c r="CS161" s="409"/>
      <c r="CT161" s="409">
        <f t="shared" si="193"/>
        <v>0</v>
      </c>
      <c r="CU161" s="409">
        <f t="shared" si="194"/>
        <v>154</v>
      </c>
      <c r="CV161" s="372" t="str">
        <f t="shared" si="194"/>
        <v>23IT155</v>
      </c>
      <c r="CW161" s="432" t="str">
        <f t="shared" si="194"/>
        <v>SHARGESH R</v>
      </c>
      <c r="CX161" s="433" t="str">
        <f t="shared" si="145"/>
        <v>        </v>
      </c>
      <c r="CY161" s="409">
        <f t="shared" si="195"/>
        <v>0</v>
      </c>
      <c r="CZ161" s="7"/>
      <c r="DA161" s="409">
        <f t="shared" si="196"/>
        <v>0</v>
      </c>
      <c r="DB161" s="409" t="str">
        <f t="shared" si="197"/>
        <v>#</v>
      </c>
      <c r="DC161" s="7"/>
      <c r="DD161" s="7"/>
      <c r="DE161" s="7"/>
    </row>
    <row r="162" ht="24.75" customHeight="1" spans="1:109">
      <c r="A162" s="413">
        <v>155</v>
      </c>
      <c r="B162" s="566" t="s">
        <v>909</v>
      </c>
      <c r="C162" s="572" t="s">
        <v>910</v>
      </c>
      <c r="D162" s="442" t="s">
        <v>41</v>
      </c>
      <c r="E162" s="438" t="s">
        <v>55</v>
      </c>
      <c r="F162" s="573">
        <v>150</v>
      </c>
      <c r="G162" s="568" t="s">
        <v>58</v>
      </c>
      <c r="H162" s="569" t="s">
        <v>59</v>
      </c>
      <c r="I162" s="569" t="s">
        <v>61</v>
      </c>
      <c r="J162" s="569" t="s">
        <v>61</v>
      </c>
      <c r="K162" s="569" t="s">
        <v>61</v>
      </c>
      <c r="L162" s="569" t="s">
        <v>58</v>
      </c>
      <c r="M162" s="569" t="s">
        <v>61</v>
      </c>
      <c r="N162" s="570" t="s">
        <v>61</v>
      </c>
      <c r="O162" s="421">
        <f t="shared" si="198"/>
        <v>0</v>
      </c>
      <c r="P162" s="422"/>
      <c r="Q162" s="423">
        <f t="shared" si="146"/>
        <v>23</v>
      </c>
      <c r="R162" s="565">
        <f t="shared" si="147"/>
        <v>8</v>
      </c>
      <c r="S162" s="425"/>
      <c r="T162" s="426"/>
      <c r="U162" s="427"/>
      <c r="V162" s="428" t="s">
        <v>62</v>
      </c>
      <c r="W162" s="429">
        <f t="shared" si="199"/>
        <v>10</v>
      </c>
      <c r="X162" s="429">
        <f t="shared" si="199"/>
        <v>7</v>
      </c>
      <c r="Y162" s="429">
        <f t="shared" si="199"/>
        <v>8</v>
      </c>
      <c r="Z162" s="429">
        <f t="shared" si="199"/>
        <v>8</v>
      </c>
      <c r="AA162" s="429">
        <f t="shared" si="199"/>
        <v>8</v>
      </c>
      <c r="AB162" s="429">
        <f t="shared" si="199"/>
        <v>10</v>
      </c>
      <c r="AC162" s="429">
        <f t="shared" si="199"/>
        <v>8</v>
      </c>
      <c r="AD162" s="429">
        <f t="shared" si="199"/>
        <v>8</v>
      </c>
      <c r="AE162" s="429"/>
      <c r="AF162" s="429"/>
      <c r="AG162" s="430">
        <f t="shared" si="200"/>
        <v>184</v>
      </c>
      <c r="AH162" s="430">
        <f t="shared" si="201"/>
        <v>23</v>
      </c>
      <c r="AI162" s="431">
        <f t="shared" si="148"/>
        <v>8</v>
      </c>
      <c r="AJ162" s="408" t="str">
        <f t="shared" si="202"/>
        <v>P</v>
      </c>
      <c r="AK162" s="408">
        <f t="shared" si="149"/>
        <v>0</v>
      </c>
      <c r="AL162" s="408">
        <f t="shared" si="150"/>
        <v>0</v>
      </c>
      <c r="AM162" s="408">
        <f t="shared" si="151"/>
        <v>1</v>
      </c>
      <c r="AN162" s="408">
        <f t="shared" si="152"/>
        <v>0</v>
      </c>
      <c r="AO162" s="408">
        <f t="shared" si="153"/>
        <v>0</v>
      </c>
      <c r="AP162" s="408">
        <f t="shared" si="154"/>
        <v>0</v>
      </c>
      <c r="AQ162" s="408">
        <f t="shared" si="155"/>
        <v>0</v>
      </c>
      <c r="AR162" s="6"/>
      <c r="AS162" s="408">
        <f t="shared" si="156"/>
        <v>0</v>
      </c>
      <c r="AT162" s="408">
        <f t="shared" si="157"/>
        <v>0</v>
      </c>
      <c r="AU162" s="408" t="str">
        <f t="shared" si="158"/>
        <v>P</v>
      </c>
      <c r="AV162" s="408">
        <f t="shared" si="159"/>
        <v>0</v>
      </c>
      <c r="AW162" s="408">
        <f t="shared" si="160"/>
        <v>0</v>
      </c>
      <c r="AX162" s="408">
        <f t="shared" si="161"/>
        <v>0</v>
      </c>
      <c r="AY162" s="408">
        <f t="shared" si="162"/>
        <v>0</v>
      </c>
      <c r="AZ162" s="409" t="str">
        <f t="shared" si="163"/>
        <v>DM</v>
      </c>
      <c r="BA162" s="409" t="str">
        <f t="shared" si="164"/>
        <v>DMT</v>
      </c>
      <c r="BB162" s="409" t="str">
        <f t="shared" si="165"/>
        <v>#</v>
      </c>
      <c r="BC162" s="409" t="str">
        <f t="shared" si="166"/>
        <v>#</v>
      </c>
      <c r="BD162" s="409" t="str">
        <f t="shared" si="167"/>
        <v>P</v>
      </c>
      <c r="BE162" s="409" t="str">
        <f t="shared" si="168"/>
        <v>#</v>
      </c>
      <c r="BF162" s="409"/>
      <c r="BG162" s="409" t="str">
        <f t="shared" si="169"/>
        <v>#</v>
      </c>
      <c r="BH162" s="409" t="str">
        <f t="shared" si="170"/>
        <v>#</v>
      </c>
      <c r="BI162" s="409">
        <f t="shared" si="171"/>
        <v>0</v>
      </c>
      <c r="BJ162" s="409" t="str">
        <f t="shared" si="172"/>
        <v>#</v>
      </c>
      <c r="BK162" s="409">
        <f t="shared" si="173"/>
        <v>0</v>
      </c>
      <c r="BL162" s="409" t="str">
        <f t="shared" si="174"/>
        <v>#</v>
      </c>
      <c r="BM162" s="7"/>
      <c r="BN162" s="7"/>
      <c r="BO162" s="7"/>
      <c r="BP162" s="409" t="str">
        <f t="shared" si="175"/>
        <v>#</v>
      </c>
      <c r="BQ162" s="409" t="str">
        <f t="shared" si="176"/>
        <v>#</v>
      </c>
      <c r="BR162" s="409" t="str">
        <f t="shared" si="177"/>
        <v>P</v>
      </c>
      <c r="BS162" s="409" t="str">
        <f t="shared" si="178"/>
        <v>#</v>
      </c>
      <c r="BT162" s="409" t="str">
        <f t="shared" si="179"/>
        <v>#</v>
      </c>
      <c r="BU162" s="409" t="str">
        <f t="shared" si="180"/>
        <v>#</v>
      </c>
      <c r="BV162" s="409" t="str">
        <f t="shared" si="181"/>
        <v>#</v>
      </c>
      <c r="BW162" s="409" t="str">
        <f t="shared" si="182"/>
        <v>#</v>
      </c>
      <c r="BX162" s="409"/>
      <c r="BY162" s="409" t="str">
        <f t="shared" si="183"/>
        <v>#</v>
      </c>
      <c r="BZ162" s="409" t="str">
        <f t="shared" si="184"/>
        <v>#</v>
      </c>
      <c r="CA162" s="409">
        <f t="shared" si="185"/>
        <v>0</v>
      </c>
      <c r="CB162" s="409" t="str">
        <f t="shared" si="186"/>
        <v>#</v>
      </c>
      <c r="CC162" s="409" t="str">
        <f t="shared" si="187"/>
        <v>#</v>
      </c>
      <c r="CD162" s="409" t="str">
        <f t="shared" si="188"/>
        <v>#</v>
      </c>
      <c r="CE162" s="409" t="str">
        <f t="shared" si="189"/>
        <v>#</v>
      </c>
      <c r="CF162" s="409" t="str">
        <f t="shared" si="190"/>
        <v>#</v>
      </c>
      <c r="CG162" s="409">
        <f t="shared" si="191"/>
        <v>0</v>
      </c>
      <c r="CH162" s="409" t="str">
        <f t="shared" si="192"/>
        <v>#</v>
      </c>
      <c r="CI162" s="7"/>
      <c r="CJ162" s="7"/>
      <c r="CK162" s="409" t="str">
        <f t="shared" si="203"/>
        <v> </v>
      </c>
      <c r="CL162" s="409" t="str">
        <f t="shared" si="204"/>
        <v> </v>
      </c>
      <c r="CM162" s="409" t="str">
        <f t="shared" si="205"/>
        <v> </v>
      </c>
      <c r="CN162" s="409" t="str">
        <f t="shared" si="206"/>
        <v> </v>
      </c>
      <c r="CO162" s="409" t="str">
        <f t="shared" si="207"/>
        <v> </v>
      </c>
      <c r="CP162" s="409" t="str">
        <f t="shared" si="208"/>
        <v> </v>
      </c>
      <c r="CQ162" s="409" t="str">
        <f t="shared" si="209"/>
        <v> </v>
      </c>
      <c r="CR162" s="409" t="str">
        <f t="shared" si="210"/>
        <v> </v>
      </c>
      <c r="CS162" s="409"/>
      <c r="CT162" s="409">
        <f t="shared" si="193"/>
        <v>0</v>
      </c>
      <c r="CU162" s="409">
        <f t="shared" si="194"/>
        <v>155</v>
      </c>
      <c r="CV162" s="372" t="str">
        <f t="shared" si="194"/>
        <v>23IT156</v>
      </c>
      <c r="CW162" s="432" t="str">
        <f t="shared" si="194"/>
        <v>SHARVESH P S</v>
      </c>
      <c r="CX162" s="433" t="str">
        <f t="shared" si="145"/>
        <v>        </v>
      </c>
      <c r="CY162" s="409">
        <f t="shared" si="195"/>
        <v>0</v>
      </c>
      <c r="CZ162" s="7"/>
      <c r="DA162" s="409" t="str">
        <f t="shared" si="196"/>
        <v>#</v>
      </c>
      <c r="DB162" s="409">
        <f t="shared" si="197"/>
        <v>0</v>
      </c>
      <c r="DC162" s="7"/>
      <c r="DD162" s="7"/>
      <c r="DE162" s="7"/>
    </row>
    <row r="163" ht="24.75" customHeight="1" spans="1:109">
      <c r="A163" s="413">
        <v>156</v>
      </c>
      <c r="B163" s="566" t="s">
        <v>911</v>
      </c>
      <c r="C163" s="572" t="s">
        <v>912</v>
      </c>
      <c r="D163" s="442" t="s">
        <v>42</v>
      </c>
      <c r="E163" s="438" t="s">
        <v>55</v>
      </c>
      <c r="F163" s="573">
        <v>192</v>
      </c>
      <c r="G163" s="568" t="s">
        <v>58</v>
      </c>
      <c r="H163" s="569" t="s">
        <v>61</v>
      </c>
      <c r="I163" s="569" t="s">
        <v>60</v>
      </c>
      <c r="J163" s="569" t="s">
        <v>60</v>
      </c>
      <c r="K163" s="569" t="s">
        <v>61</v>
      </c>
      <c r="L163" s="569" t="s">
        <v>58</v>
      </c>
      <c r="M163" s="569" t="s">
        <v>60</v>
      </c>
      <c r="N163" s="570" t="s">
        <v>60</v>
      </c>
      <c r="O163" s="421">
        <f t="shared" si="198"/>
        <v>0</v>
      </c>
      <c r="P163" s="422"/>
      <c r="Q163" s="423">
        <f t="shared" si="146"/>
        <v>23</v>
      </c>
      <c r="R163" s="565">
        <f t="shared" si="147"/>
        <v>8.78260869565217</v>
      </c>
      <c r="S163" s="425"/>
      <c r="T163" s="426"/>
      <c r="U163" s="427"/>
      <c r="V163" s="428" t="s">
        <v>62</v>
      </c>
      <c r="W163" s="429">
        <f t="shared" si="199"/>
        <v>10</v>
      </c>
      <c r="X163" s="429">
        <f t="shared" si="199"/>
        <v>8</v>
      </c>
      <c r="Y163" s="429">
        <f t="shared" si="199"/>
        <v>9</v>
      </c>
      <c r="Z163" s="429">
        <f t="shared" si="199"/>
        <v>9</v>
      </c>
      <c r="AA163" s="429">
        <f t="shared" si="199"/>
        <v>8</v>
      </c>
      <c r="AB163" s="429">
        <f t="shared" si="199"/>
        <v>10</v>
      </c>
      <c r="AC163" s="429">
        <f t="shared" si="199"/>
        <v>9</v>
      </c>
      <c r="AD163" s="429">
        <f t="shared" si="199"/>
        <v>9</v>
      </c>
      <c r="AE163" s="429"/>
      <c r="AF163" s="429"/>
      <c r="AG163" s="430">
        <f t="shared" si="200"/>
        <v>202</v>
      </c>
      <c r="AH163" s="430">
        <f t="shared" si="201"/>
        <v>23</v>
      </c>
      <c r="AI163" s="431">
        <f t="shared" si="148"/>
        <v>8.78260869565217</v>
      </c>
      <c r="AJ163" s="408" t="str">
        <f t="shared" si="202"/>
        <v>P</v>
      </c>
      <c r="AK163" s="408">
        <f t="shared" si="149"/>
        <v>1</v>
      </c>
      <c r="AL163" s="408">
        <f t="shared" si="150"/>
        <v>0</v>
      </c>
      <c r="AM163" s="408">
        <f t="shared" si="151"/>
        <v>0</v>
      </c>
      <c r="AN163" s="408">
        <f t="shared" si="152"/>
        <v>0</v>
      </c>
      <c r="AO163" s="408">
        <f t="shared" si="153"/>
        <v>0</v>
      </c>
      <c r="AP163" s="408">
        <f t="shared" si="154"/>
        <v>0</v>
      </c>
      <c r="AQ163" s="408">
        <f t="shared" si="155"/>
        <v>0</v>
      </c>
      <c r="AR163" s="6"/>
      <c r="AS163" s="408" t="str">
        <f t="shared" si="156"/>
        <v>P</v>
      </c>
      <c r="AT163" s="408">
        <f t="shared" si="157"/>
        <v>0</v>
      </c>
      <c r="AU163" s="408">
        <f t="shared" si="158"/>
        <v>0</v>
      </c>
      <c r="AV163" s="408">
        <f t="shared" si="159"/>
        <v>0</v>
      </c>
      <c r="AW163" s="408">
        <f t="shared" si="160"/>
        <v>0</v>
      </c>
      <c r="AX163" s="408">
        <f t="shared" si="161"/>
        <v>0</v>
      </c>
      <c r="AY163" s="408">
        <f t="shared" si="162"/>
        <v>0</v>
      </c>
      <c r="AZ163" s="409" t="str">
        <f t="shared" si="163"/>
        <v>DF</v>
      </c>
      <c r="BA163" s="409" t="str">
        <f t="shared" si="164"/>
        <v>DFT</v>
      </c>
      <c r="BB163" s="409" t="str">
        <f t="shared" si="165"/>
        <v>#</v>
      </c>
      <c r="BC163" s="409" t="str">
        <f t="shared" si="166"/>
        <v>#</v>
      </c>
      <c r="BD163" s="409" t="str">
        <f t="shared" si="167"/>
        <v>#</v>
      </c>
      <c r="BE163" s="409" t="str">
        <f t="shared" si="168"/>
        <v>P</v>
      </c>
      <c r="BF163" s="409"/>
      <c r="BG163" s="409" t="str">
        <f t="shared" si="169"/>
        <v>#</v>
      </c>
      <c r="BH163" s="409" t="str">
        <f t="shared" si="170"/>
        <v>#</v>
      </c>
      <c r="BI163" s="409" t="str">
        <f t="shared" si="171"/>
        <v>#</v>
      </c>
      <c r="BJ163" s="409">
        <f t="shared" si="172"/>
        <v>0</v>
      </c>
      <c r="BK163" s="409" t="str">
        <f t="shared" si="173"/>
        <v>#</v>
      </c>
      <c r="BL163" s="409">
        <f t="shared" si="174"/>
        <v>0</v>
      </c>
      <c r="BM163" s="7"/>
      <c r="BN163" s="7"/>
      <c r="BO163" s="7"/>
      <c r="BP163" s="409" t="str">
        <f t="shared" si="175"/>
        <v>#</v>
      </c>
      <c r="BQ163" s="409" t="str">
        <f t="shared" si="176"/>
        <v>#</v>
      </c>
      <c r="BR163" s="409" t="str">
        <f t="shared" si="177"/>
        <v>#</v>
      </c>
      <c r="BS163" s="409" t="str">
        <f t="shared" si="178"/>
        <v>P</v>
      </c>
      <c r="BT163" s="409" t="str">
        <f t="shared" si="179"/>
        <v>#</v>
      </c>
      <c r="BU163" s="409" t="str">
        <f t="shared" si="180"/>
        <v>#</v>
      </c>
      <c r="BV163" s="409" t="str">
        <f t="shared" si="181"/>
        <v>#</v>
      </c>
      <c r="BW163" s="409" t="str">
        <f t="shared" si="182"/>
        <v>#</v>
      </c>
      <c r="BX163" s="409"/>
      <c r="BY163" s="409" t="str">
        <f t="shared" si="183"/>
        <v>#</v>
      </c>
      <c r="BZ163" s="409" t="str">
        <f t="shared" si="184"/>
        <v>#</v>
      </c>
      <c r="CA163" s="409" t="str">
        <f t="shared" si="185"/>
        <v>#</v>
      </c>
      <c r="CB163" s="409">
        <f t="shared" si="186"/>
        <v>0</v>
      </c>
      <c r="CC163" s="409" t="str">
        <f t="shared" si="187"/>
        <v>#</v>
      </c>
      <c r="CD163" s="409" t="str">
        <f t="shared" si="188"/>
        <v>#</v>
      </c>
      <c r="CE163" s="409" t="str">
        <f t="shared" si="189"/>
        <v>#</v>
      </c>
      <c r="CF163" s="409" t="str">
        <f t="shared" si="190"/>
        <v>#</v>
      </c>
      <c r="CG163" s="409" t="str">
        <f t="shared" si="191"/>
        <v>#</v>
      </c>
      <c r="CH163" s="409">
        <f t="shared" si="192"/>
        <v>0</v>
      </c>
      <c r="CI163" s="7"/>
      <c r="CJ163" s="7"/>
      <c r="CK163" s="409" t="str">
        <f t="shared" si="203"/>
        <v> </v>
      </c>
      <c r="CL163" s="409" t="str">
        <f t="shared" si="204"/>
        <v> </v>
      </c>
      <c r="CM163" s="409" t="str">
        <f t="shared" si="205"/>
        <v> </v>
      </c>
      <c r="CN163" s="409" t="str">
        <f t="shared" si="206"/>
        <v> </v>
      </c>
      <c r="CO163" s="409" t="str">
        <f t="shared" si="207"/>
        <v> </v>
      </c>
      <c r="CP163" s="409" t="str">
        <f t="shared" si="208"/>
        <v> </v>
      </c>
      <c r="CQ163" s="409" t="str">
        <f t="shared" si="209"/>
        <v> </v>
      </c>
      <c r="CR163" s="409" t="str">
        <f t="shared" si="210"/>
        <v> </v>
      </c>
      <c r="CS163" s="409"/>
      <c r="CT163" s="409">
        <f t="shared" si="193"/>
        <v>0</v>
      </c>
      <c r="CU163" s="409">
        <f t="shared" si="194"/>
        <v>156</v>
      </c>
      <c r="CV163" s="372" t="str">
        <f t="shared" si="194"/>
        <v>23IT157</v>
      </c>
      <c r="CW163" s="432" t="str">
        <f t="shared" si="194"/>
        <v>SHIPANI S</v>
      </c>
      <c r="CX163" s="433" t="str">
        <f t="shared" si="145"/>
        <v>        </v>
      </c>
      <c r="CY163" s="409">
        <f t="shared" si="195"/>
        <v>0</v>
      </c>
      <c r="CZ163" s="7"/>
      <c r="DA163" s="409" t="str">
        <f t="shared" si="196"/>
        <v>#</v>
      </c>
      <c r="DB163" s="409">
        <f t="shared" si="197"/>
        <v>0</v>
      </c>
      <c r="DC163" s="7"/>
      <c r="DD163" s="7"/>
      <c r="DE163" s="7"/>
    </row>
    <row r="164" ht="24.75" customHeight="1" spans="1:109">
      <c r="A164" s="413">
        <v>157</v>
      </c>
      <c r="B164" s="566" t="s">
        <v>913</v>
      </c>
      <c r="C164" s="572" t="s">
        <v>914</v>
      </c>
      <c r="D164" s="442" t="s">
        <v>42</v>
      </c>
      <c r="E164" s="438" t="s">
        <v>55</v>
      </c>
      <c r="F164" s="573">
        <v>192</v>
      </c>
      <c r="G164" s="568" t="s">
        <v>58</v>
      </c>
      <c r="H164" s="569" t="s">
        <v>61</v>
      </c>
      <c r="I164" s="569" t="s">
        <v>60</v>
      </c>
      <c r="J164" s="569" t="s">
        <v>60</v>
      </c>
      <c r="K164" s="569" t="s">
        <v>61</v>
      </c>
      <c r="L164" s="569" t="s">
        <v>58</v>
      </c>
      <c r="M164" s="569" t="s">
        <v>60</v>
      </c>
      <c r="N164" s="570" t="s">
        <v>61</v>
      </c>
      <c r="O164" s="421">
        <f t="shared" si="198"/>
        <v>0</v>
      </c>
      <c r="P164" s="422"/>
      <c r="Q164" s="423">
        <f t="shared" si="146"/>
        <v>23</v>
      </c>
      <c r="R164" s="565">
        <f t="shared" si="147"/>
        <v>8.65217391304348</v>
      </c>
      <c r="S164" s="425"/>
      <c r="T164" s="426"/>
      <c r="U164" s="427"/>
      <c r="V164" s="428" t="s">
        <v>62</v>
      </c>
      <c r="W164" s="429">
        <f t="shared" si="199"/>
        <v>10</v>
      </c>
      <c r="X164" s="429">
        <f t="shared" si="199"/>
        <v>8</v>
      </c>
      <c r="Y164" s="429">
        <f t="shared" si="199"/>
        <v>9</v>
      </c>
      <c r="Z164" s="429">
        <f t="shared" si="199"/>
        <v>9</v>
      </c>
      <c r="AA164" s="429">
        <f t="shared" si="199"/>
        <v>8</v>
      </c>
      <c r="AB164" s="429">
        <f t="shared" si="199"/>
        <v>10</v>
      </c>
      <c r="AC164" s="429">
        <f t="shared" si="199"/>
        <v>9</v>
      </c>
      <c r="AD164" s="429">
        <f t="shared" si="199"/>
        <v>8</v>
      </c>
      <c r="AE164" s="429"/>
      <c r="AF164" s="429"/>
      <c r="AG164" s="430">
        <f t="shared" si="200"/>
        <v>199</v>
      </c>
      <c r="AH164" s="430">
        <f t="shared" si="201"/>
        <v>23</v>
      </c>
      <c r="AI164" s="431">
        <f t="shared" si="148"/>
        <v>8.65217391304348</v>
      </c>
      <c r="AJ164" s="408" t="str">
        <f t="shared" si="202"/>
        <v>P</v>
      </c>
      <c r="AK164" s="408">
        <f t="shared" si="149"/>
        <v>1</v>
      </c>
      <c r="AL164" s="408">
        <f t="shared" si="150"/>
        <v>0</v>
      </c>
      <c r="AM164" s="408">
        <f t="shared" si="151"/>
        <v>0</v>
      </c>
      <c r="AN164" s="408">
        <f t="shared" si="152"/>
        <v>0</v>
      </c>
      <c r="AO164" s="408">
        <f t="shared" si="153"/>
        <v>0</v>
      </c>
      <c r="AP164" s="408">
        <f t="shared" si="154"/>
        <v>0</v>
      </c>
      <c r="AQ164" s="408">
        <f t="shared" si="155"/>
        <v>0</v>
      </c>
      <c r="AR164" s="6"/>
      <c r="AS164" s="408" t="str">
        <f t="shared" si="156"/>
        <v>P</v>
      </c>
      <c r="AT164" s="408">
        <f t="shared" si="157"/>
        <v>0</v>
      </c>
      <c r="AU164" s="408">
        <f t="shared" si="158"/>
        <v>0</v>
      </c>
      <c r="AV164" s="408">
        <f t="shared" si="159"/>
        <v>0</v>
      </c>
      <c r="AW164" s="408">
        <f t="shared" si="160"/>
        <v>0</v>
      </c>
      <c r="AX164" s="408">
        <f t="shared" si="161"/>
        <v>0</v>
      </c>
      <c r="AY164" s="408">
        <f t="shared" si="162"/>
        <v>0</v>
      </c>
      <c r="AZ164" s="409" t="str">
        <f t="shared" si="163"/>
        <v>DF</v>
      </c>
      <c r="BA164" s="409" t="str">
        <f t="shared" si="164"/>
        <v>DFT</v>
      </c>
      <c r="BB164" s="409" t="str">
        <f t="shared" si="165"/>
        <v>#</v>
      </c>
      <c r="BC164" s="409" t="str">
        <f t="shared" si="166"/>
        <v>#</v>
      </c>
      <c r="BD164" s="409" t="str">
        <f t="shared" si="167"/>
        <v>#</v>
      </c>
      <c r="BE164" s="409" t="str">
        <f t="shared" si="168"/>
        <v>P</v>
      </c>
      <c r="BF164" s="409"/>
      <c r="BG164" s="409" t="str">
        <f t="shared" si="169"/>
        <v>#</v>
      </c>
      <c r="BH164" s="409" t="str">
        <f t="shared" si="170"/>
        <v>#</v>
      </c>
      <c r="BI164" s="409" t="str">
        <f t="shared" si="171"/>
        <v>#</v>
      </c>
      <c r="BJ164" s="409">
        <f t="shared" si="172"/>
        <v>0</v>
      </c>
      <c r="BK164" s="409" t="str">
        <f t="shared" si="173"/>
        <v>#</v>
      </c>
      <c r="BL164" s="409">
        <f t="shared" si="174"/>
        <v>0</v>
      </c>
      <c r="BM164" s="7"/>
      <c r="BN164" s="7"/>
      <c r="BO164" s="7"/>
      <c r="BP164" s="409" t="str">
        <f t="shared" si="175"/>
        <v>#</v>
      </c>
      <c r="BQ164" s="409" t="str">
        <f t="shared" si="176"/>
        <v>#</v>
      </c>
      <c r="BR164" s="409" t="str">
        <f t="shared" si="177"/>
        <v>#</v>
      </c>
      <c r="BS164" s="409" t="str">
        <f t="shared" si="178"/>
        <v>P</v>
      </c>
      <c r="BT164" s="409" t="str">
        <f t="shared" si="179"/>
        <v>#</v>
      </c>
      <c r="BU164" s="409" t="str">
        <f t="shared" si="180"/>
        <v>#</v>
      </c>
      <c r="BV164" s="409" t="str">
        <f t="shared" si="181"/>
        <v>#</v>
      </c>
      <c r="BW164" s="409" t="str">
        <f t="shared" si="182"/>
        <v>#</v>
      </c>
      <c r="BX164" s="409"/>
      <c r="BY164" s="409" t="str">
        <f t="shared" si="183"/>
        <v>#</v>
      </c>
      <c r="BZ164" s="409" t="str">
        <f t="shared" si="184"/>
        <v>#</v>
      </c>
      <c r="CA164" s="409" t="str">
        <f t="shared" si="185"/>
        <v>#</v>
      </c>
      <c r="CB164" s="409">
        <f t="shared" si="186"/>
        <v>0</v>
      </c>
      <c r="CC164" s="409" t="str">
        <f t="shared" si="187"/>
        <v>#</v>
      </c>
      <c r="CD164" s="409" t="str">
        <f t="shared" si="188"/>
        <v>#</v>
      </c>
      <c r="CE164" s="409" t="str">
        <f t="shared" si="189"/>
        <v>#</v>
      </c>
      <c r="CF164" s="409" t="str">
        <f t="shared" si="190"/>
        <v>#</v>
      </c>
      <c r="CG164" s="409" t="str">
        <f t="shared" si="191"/>
        <v>#</v>
      </c>
      <c r="CH164" s="409">
        <f t="shared" si="192"/>
        <v>0</v>
      </c>
      <c r="CI164" s="7"/>
      <c r="CJ164" s="7"/>
      <c r="CK164" s="409" t="str">
        <f t="shared" si="203"/>
        <v> </v>
      </c>
      <c r="CL164" s="409" t="str">
        <f t="shared" si="204"/>
        <v> </v>
      </c>
      <c r="CM164" s="409" t="str">
        <f t="shared" si="205"/>
        <v> </v>
      </c>
      <c r="CN164" s="409" t="str">
        <f t="shared" si="206"/>
        <v> </v>
      </c>
      <c r="CO164" s="409" t="str">
        <f t="shared" si="207"/>
        <v> </v>
      </c>
      <c r="CP164" s="409" t="str">
        <f t="shared" si="208"/>
        <v> </v>
      </c>
      <c r="CQ164" s="409" t="str">
        <f t="shared" si="209"/>
        <v> </v>
      </c>
      <c r="CR164" s="409" t="str">
        <f t="shared" si="210"/>
        <v> </v>
      </c>
      <c r="CS164" s="409"/>
      <c r="CT164" s="409">
        <f t="shared" si="193"/>
        <v>0</v>
      </c>
      <c r="CU164" s="409">
        <f t="shared" si="194"/>
        <v>157</v>
      </c>
      <c r="CV164" s="372" t="str">
        <f t="shared" si="194"/>
        <v>23IT158</v>
      </c>
      <c r="CW164" s="432" t="str">
        <f t="shared" si="194"/>
        <v>SHRADHA S</v>
      </c>
      <c r="CX164" s="433" t="str">
        <f t="shared" si="145"/>
        <v>        </v>
      </c>
      <c r="CY164" s="409">
        <f t="shared" si="195"/>
        <v>0</v>
      </c>
      <c r="CZ164" s="7"/>
      <c r="DA164" s="409" t="str">
        <f t="shared" si="196"/>
        <v>#</v>
      </c>
      <c r="DB164" s="409">
        <f t="shared" si="197"/>
        <v>0</v>
      </c>
      <c r="DC164" s="7"/>
      <c r="DD164" s="7"/>
      <c r="DE164" s="7"/>
    </row>
    <row r="165" ht="24.75" customHeight="1" spans="1:109">
      <c r="A165" s="413">
        <v>158</v>
      </c>
      <c r="B165" s="566" t="s">
        <v>915</v>
      </c>
      <c r="C165" s="572" t="s">
        <v>916</v>
      </c>
      <c r="D165" s="442" t="s">
        <v>42</v>
      </c>
      <c r="E165" s="440" t="s">
        <v>54</v>
      </c>
      <c r="F165" s="573">
        <v>152.5</v>
      </c>
      <c r="G165" s="568" t="s">
        <v>58</v>
      </c>
      <c r="H165" s="569" t="s">
        <v>61</v>
      </c>
      <c r="I165" s="569" t="s">
        <v>58</v>
      </c>
      <c r="J165" s="569" t="s">
        <v>61</v>
      </c>
      <c r="K165" s="569" t="s">
        <v>60</v>
      </c>
      <c r="L165" s="569" t="s">
        <v>58</v>
      </c>
      <c r="M165" s="569" t="s">
        <v>61</v>
      </c>
      <c r="N165" s="570" t="s">
        <v>60</v>
      </c>
      <c r="O165" s="421">
        <f t="shared" si="198"/>
        <v>0</v>
      </c>
      <c r="P165" s="422"/>
      <c r="Q165" s="423">
        <f t="shared" si="146"/>
        <v>23</v>
      </c>
      <c r="R165" s="565">
        <f t="shared" si="147"/>
        <v>8.78260869565217</v>
      </c>
      <c r="S165" s="425"/>
      <c r="T165" s="426"/>
      <c r="U165" s="427"/>
      <c r="V165" s="428" t="s">
        <v>62</v>
      </c>
      <c r="W165" s="429">
        <f t="shared" si="199"/>
        <v>10</v>
      </c>
      <c r="X165" s="429">
        <f t="shared" si="199"/>
        <v>8</v>
      </c>
      <c r="Y165" s="429">
        <f t="shared" si="199"/>
        <v>10</v>
      </c>
      <c r="Z165" s="429">
        <f t="shared" si="199"/>
        <v>8</v>
      </c>
      <c r="AA165" s="429">
        <f t="shared" si="199"/>
        <v>9</v>
      </c>
      <c r="AB165" s="429">
        <f t="shared" si="199"/>
        <v>10</v>
      </c>
      <c r="AC165" s="429">
        <f t="shared" si="199"/>
        <v>8</v>
      </c>
      <c r="AD165" s="429">
        <f t="shared" si="199"/>
        <v>9</v>
      </c>
      <c r="AE165" s="429"/>
      <c r="AF165" s="429"/>
      <c r="AG165" s="430">
        <f t="shared" si="200"/>
        <v>202</v>
      </c>
      <c r="AH165" s="430">
        <f t="shared" si="201"/>
        <v>23</v>
      </c>
      <c r="AI165" s="431">
        <f t="shared" si="148"/>
        <v>8.78260869565217</v>
      </c>
      <c r="AJ165" s="408" t="str">
        <f t="shared" si="202"/>
        <v>P</v>
      </c>
      <c r="AK165" s="408">
        <f t="shared" si="149"/>
        <v>0</v>
      </c>
      <c r="AL165" s="408">
        <f t="shared" si="150"/>
        <v>0</v>
      </c>
      <c r="AM165" s="408">
        <f t="shared" si="151"/>
        <v>1</v>
      </c>
      <c r="AN165" s="408">
        <f t="shared" si="152"/>
        <v>0</v>
      </c>
      <c r="AO165" s="408">
        <f t="shared" si="153"/>
        <v>0</v>
      </c>
      <c r="AP165" s="408">
        <f t="shared" si="154"/>
        <v>0</v>
      </c>
      <c r="AQ165" s="408">
        <f t="shared" si="155"/>
        <v>0</v>
      </c>
      <c r="AR165" s="6"/>
      <c r="AS165" s="408">
        <f t="shared" si="156"/>
        <v>0</v>
      </c>
      <c r="AT165" s="408">
        <f t="shared" si="157"/>
        <v>0</v>
      </c>
      <c r="AU165" s="408" t="str">
        <f t="shared" si="158"/>
        <v>P</v>
      </c>
      <c r="AV165" s="408">
        <f t="shared" si="159"/>
        <v>0</v>
      </c>
      <c r="AW165" s="408">
        <f t="shared" si="160"/>
        <v>0</v>
      </c>
      <c r="AX165" s="408">
        <f t="shared" si="161"/>
        <v>0</v>
      </c>
      <c r="AY165" s="408">
        <f t="shared" si="162"/>
        <v>0</v>
      </c>
      <c r="AZ165" s="409" t="str">
        <f t="shared" si="163"/>
        <v>HF</v>
      </c>
      <c r="BA165" s="409" t="str">
        <f t="shared" si="164"/>
        <v>HFT</v>
      </c>
      <c r="BB165" s="409" t="str">
        <f t="shared" si="165"/>
        <v>#</v>
      </c>
      <c r="BC165" s="409" t="str">
        <f t="shared" si="166"/>
        <v>P</v>
      </c>
      <c r="BD165" s="409" t="str">
        <f t="shared" si="167"/>
        <v>#</v>
      </c>
      <c r="BE165" s="409" t="str">
        <f t="shared" si="168"/>
        <v>#</v>
      </c>
      <c r="BF165" s="409"/>
      <c r="BG165" s="409" t="str">
        <f t="shared" si="169"/>
        <v>#</v>
      </c>
      <c r="BH165" s="409">
        <f t="shared" si="170"/>
        <v>0</v>
      </c>
      <c r="BI165" s="409" t="str">
        <f t="shared" si="171"/>
        <v>#</v>
      </c>
      <c r="BJ165" s="409" t="str">
        <f t="shared" si="172"/>
        <v>#</v>
      </c>
      <c r="BK165" s="409" t="str">
        <f t="shared" si="173"/>
        <v>#</v>
      </c>
      <c r="BL165" s="409">
        <f t="shared" si="174"/>
        <v>0</v>
      </c>
      <c r="BM165" s="7"/>
      <c r="BN165" s="7"/>
      <c r="BO165" s="7"/>
      <c r="BP165" s="409" t="str">
        <f t="shared" si="175"/>
        <v>#</v>
      </c>
      <c r="BQ165" s="409" t="str">
        <f t="shared" si="176"/>
        <v>P</v>
      </c>
      <c r="BR165" s="409" t="str">
        <f t="shared" si="177"/>
        <v>#</v>
      </c>
      <c r="BS165" s="409" t="str">
        <f t="shared" si="178"/>
        <v>#</v>
      </c>
      <c r="BT165" s="409" t="str">
        <f t="shared" si="179"/>
        <v>#</v>
      </c>
      <c r="BU165" s="409" t="str">
        <f t="shared" si="180"/>
        <v>#</v>
      </c>
      <c r="BV165" s="409" t="str">
        <f t="shared" si="181"/>
        <v>#</v>
      </c>
      <c r="BW165" s="409" t="str">
        <f t="shared" si="182"/>
        <v>#</v>
      </c>
      <c r="BX165" s="409"/>
      <c r="BY165" s="409" t="str">
        <f t="shared" si="183"/>
        <v>#</v>
      </c>
      <c r="BZ165" s="409">
        <f t="shared" si="184"/>
        <v>0</v>
      </c>
      <c r="CA165" s="409" t="str">
        <f t="shared" si="185"/>
        <v>#</v>
      </c>
      <c r="CB165" s="409" t="str">
        <f t="shared" si="186"/>
        <v>#</v>
      </c>
      <c r="CC165" s="409" t="str">
        <f t="shared" si="187"/>
        <v>#</v>
      </c>
      <c r="CD165" s="409" t="str">
        <f t="shared" si="188"/>
        <v>#</v>
      </c>
      <c r="CE165" s="409" t="str">
        <f t="shared" si="189"/>
        <v>#</v>
      </c>
      <c r="CF165" s="409" t="str">
        <f t="shared" si="190"/>
        <v>#</v>
      </c>
      <c r="CG165" s="409" t="str">
        <f t="shared" si="191"/>
        <v>#</v>
      </c>
      <c r="CH165" s="409">
        <f t="shared" si="192"/>
        <v>0</v>
      </c>
      <c r="CI165" s="7"/>
      <c r="CJ165" s="7"/>
      <c r="CK165" s="409" t="str">
        <f t="shared" si="203"/>
        <v> </v>
      </c>
      <c r="CL165" s="409" t="str">
        <f t="shared" si="204"/>
        <v> </v>
      </c>
      <c r="CM165" s="409" t="str">
        <f t="shared" si="205"/>
        <v> </v>
      </c>
      <c r="CN165" s="409" t="str">
        <f t="shared" si="206"/>
        <v> </v>
      </c>
      <c r="CO165" s="409" t="str">
        <f t="shared" si="207"/>
        <v> </v>
      </c>
      <c r="CP165" s="409" t="str">
        <f t="shared" si="208"/>
        <v> </v>
      </c>
      <c r="CQ165" s="409" t="str">
        <f t="shared" si="209"/>
        <v> </v>
      </c>
      <c r="CR165" s="409" t="str">
        <f t="shared" si="210"/>
        <v> </v>
      </c>
      <c r="CS165" s="409"/>
      <c r="CT165" s="409">
        <f t="shared" si="193"/>
        <v>0</v>
      </c>
      <c r="CU165" s="409">
        <f t="shared" si="194"/>
        <v>158</v>
      </c>
      <c r="CV165" s="372" t="str">
        <f t="shared" si="194"/>
        <v>23IT159</v>
      </c>
      <c r="CW165" s="432" t="str">
        <f t="shared" si="194"/>
        <v>SONAA SHREE V S</v>
      </c>
      <c r="CX165" s="433" t="str">
        <f t="shared" si="145"/>
        <v>        </v>
      </c>
      <c r="CY165" s="409">
        <f t="shared" si="195"/>
        <v>0</v>
      </c>
      <c r="CZ165" s="7"/>
      <c r="DA165" s="409">
        <f t="shared" si="196"/>
        <v>0</v>
      </c>
      <c r="DB165" s="409" t="str">
        <f t="shared" si="197"/>
        <v>#</v>
      </c>
      <c r="DC165" s="7"/>
      <c r="DD165" s="7"/>
      <c r="DE165" s="7"/>
    </row>
    <row r="166" ht="24.75" customHeight="1" spans="1:109">
      <c r="A166" s="413">
        <v>159</v>
      </c>
      <c r="B166" s="566" t="s">
        <v>917</v>
      </c>
      <c r="C166" s="572" t="s">
        <v>918</v>
      </c>
      <c r="D166" s="442" t="s">
        <v>41</v>
      </c>
      <c r="E166" s="440" t="s">
        <v>54</v>
      </c>
      <c r="F166" s="573">
        <v>128</v>
      </c>
      <c r="G166" s="568" t="s">
        <v>58</v>
      </c>
      <c r="H166" s="569" t="s">
        <v>59</v>
      </c>
      <c r="I166" s="569" t="s">
        <v>61</v>
      </c>
      <c r="J166" s="569" t="s">
        <v>61</v>
      </c>
      <c r="K166" s="569" t="s">
        <v>59</v>
      </c>
      <c r="L166" s="569" t="s">
        <v>58</v>
      </c>
      <c r="M166" s="569" t="s">
        <v>61</v>
      </c>
      <c r="N166" s="570" t="s">
        <v>61</v>
      </c>
      <c r="O166" s="421">
        <f t="shared" si="198"/>
        <v>0</v>
      </c>
      <c r="P166" s="422"/>
      <c r="Q166" s="423">
        <f t="shared" si="146"/>
        <v>23</v>
      </c>
      <c r="R166" s="565">
        <f t="shared" si="147"/>
        <v>7.8695652173913</v>
      </c>
      <c r="S166" s="425"/>
      <c r="T166" s="426"/>
      <c r="U166" s="427"/>
      <c r="V166" s="428" t="s">
        <v>62</v>
      </c>
      <c r="W166" s="429">
        <f t="shared" si="199"/>
        <v>10</v>
      </c>
      <c r="X166" s="429">
        <f t="shared" si="199"/>
        <v>7</v>
      </c>
      <c r="Y166" s="429">
        <f t="shared" si="199"/>
        <v>8</v>
      </c>
      <c r="Z166" s="429">
        <f t="shared" si="199"/>
        <v>8</v>
      </c>
      <c r="AA166" s="429">
        <f t="shared" si="199"/>
        <v>7</v>
      </c>
      <c r="AB166" s="429">
        <f t="shared" si="199"/>
        <v>10</v>
      </c>
      <c r="AC166" s="429">
        <f t="shared" si="199"/>
        <v>8</v>
      </c>
      <c r="AD166" s="429">
        <f t="shared" si="199"/>
        <v>8</v>
      </c>
      <c r="AE166" s="429"/>
      <c r="AF166" s="429"/>
      <c r="AG166" s="430">
        <f t="shared" si="200"/>
        <v>181</v>
      </c>
      <c r="AH166" s="430">
        <f t="shared" si="201"/>
        <v>23</v>
      </c>
      <c r="AI166" s="431">
        <f t="shared" si="148"/>
        <v>7.8695652173913</v>
      </c>
      <c r="AJ166" s="408" t="str">
        <f t="shared" si="202"/>
        <v>P</v>
      </c>
      <c r="AK166" s="408">
        <f t="shared" si="149"/>
        <v>0</v>
      </c>
      <c r="AL166" s="408">
        <f t="shared" si="150"/>
        <v>0</v>
      </c>
      <c r="AM166" s="408">
        <f t="shared" si="151"/>
        <v>0</v>
      </c>
      <c r="AN166" s="408">
        <f t="shared" si="152"/>
        <v>1</v>
      </c>
      <c r="AO166" s="408">
        <f t="shared" si="153"/>
        <v>0</v>
      </c>
      <c r="AP166" s="408">
        <f t="shared" si="154"/>
        <v>0</v>
      </c>
      <c r="AQ166" s="408">
        <f t="shared" si="155"/>
        <v>0</v>
      </c>
      <c r="AR166" s="6"/>
      <c r="AS166" s="408">
        <f t="shared" si="156"/>
        <v>0</v>
      </c>
      <c r="AT166" s="408">
        <f t="shared" si="157"/>
        <v>0</v>
      </c>
      <c r="AU166" s="408">
        <f t="shared" si="158"/>
        <v>0</v>
      </c>
      <c r="AV166" s="408" t="str">
        <f t="shared" si="159"/>
        <v>P</v>
      </c>
      <c r="AW166" s="408">
        <f t="shared" si="160"/>
        <v>0</v>
      </c>
      <c r="AX166" s="408">
        <f t="shared" si="161"/>
        <v>0</v>
      </c>
      <c r="AY166" s="408">
        <f t="shared" si="162"/>
        <v>0</v>
      </c>
      <c r="AZ166" s="409" t="str">
        <f t="shared" si="163"/>
        <v>HM</v>
      </c>
      <c r="BA166" s="409" t="str">
        <f t="shared" si="164"/>
        <v>HMT</v>
      </c>
      <c r="BB166" s="409" t="str">
        <f t="shared" si="165"/>
        <v>P</v>
      </c>
      <c r="BC166" s="409" t="str">
        <f t="shared" si="166"/>
        <v>#</v>
      </c>
      <c r="BD166" s="409" t="str">
        <f t="shared" si="167"/>
        <v>#</v>
      </c>
      <c r="BE166" s="409" t="str">
        <f t="shared" si="168"/>
        <v>#</v>
      </c>
      <c r="BF166" s="409"/>
      <c r="BG166" s="409">
        <f t="shared" si="169"/>
        <v>0</v>
      </c>
      <c r="BH166" s="409" t="str">
        <f t="shared" si="170"/>
        <v>#</v>
      </c>
      <c r="BI166" s="409" t="str">
        <f t="shared" si="171"/>
        <v>#</v>
      </c>
      <c r="BJ166" s="409" t="str">
        <f t="shared" si="172"/>
        <v>#</v>
      </c>
      <c r="BK166" s="409">
        <f t="shared" si="173"/>
        <v>0</v>
      </c>
      <c r="BL166" s="409" t="str">
        <f t="shared" si="174"/>
        <v>#</v>
      </c>
      <c r="BM166" s="7"/>
      <c r="BN166" s="7"/>
      <c r="BO166" s="7"/>
      <c r="BP166" s="409" t="str">
        <f t="shared" si="175"/>
        <v>P</v>
      </c>
      <c r="BQ166" s="409" t="str">
        <f t="shared" si="176"/>
        <v>#</v>
      </c>
      <c r="BR166" s="409" t="str">
        <f t="shared" si="177"/>
        <v>#</v>
      </c>
      <c r="BS166" s="409" t="str">
        <f t="shared" si="178"/>
        <v>#</v>
      </c>
      <c r="BT166" s="409" t="str">
        <f t="shared" si="179"/>
        <v>#</v>
      </c>
      <c r="BU166" s="409" t="str">
        <f t="shared" si="180"/>
        <v>#</v>
      </c>
      <c r="BV166" s="409" t="str">
        <f t="shared" si="181"/>
        <v>#</v>
      </c>
      <c r="BW166" s="409" t="str">
        <f t="shared" si="182"/>
        <v>#</v>
      </c>
      <c r="BX166" s="409"/>
      <c r="BY166" s="409">
        <f t="shared" si="183"/>
        <v>0</v>
      </c>
      <c r="BZ166" s="409" t="str">
        <f t="shared" si="184"/>
        <v>#</v>
      </c>
      <c r="CA166" s="409" t="str">
        <f t="shared" si="185"/>
        <v>#</v>
      </c>
      <c r="CB166" s="409" t="str">
        <f t="shared" si="186"/>
        <v>#</v>
      </c>
      <c r="CC166" s="409" t="str">
        <f t="shared" si="187"/>
        <v>#</v>
      </c>
      <c r="CD166" s="409" t="str">
        <f t="shared" si="188"/>
        <v>#</v>
      </c>
      <c r="CE166" s="409" t="str">
        <f t="shared" si="189"/>
        <v>#</v>
      </c>
      <c r="CF166" s="409" t="str">
        <f t="shared" si="190"/>
        <v>#</v>
      </c>
      <c r="CG166" s="409">
        <f t="shared" si="191"/>
        <v>0</v>
      </c>
      <c r="CH166" s="409" t="str">
        <f t="shared" si="192"/>
        <v>#</v>
      </c>
      <c r="CI166" s="7"/>
      <c r="CJ166" s="7"/>
      <c r="CK166" s="409" t="str">
        <f t="shared" si="203"/>
        <v> </v>
      </c>
      <c r="CL166" s="409" t="str">
        <f t="shared" si="204"/>
        <v> </v>
      </c>
      <c r="CM166" s="409" t="str">
        <f t="shared" si="205"/>
        <v> </v>
      </c>
      <c r="CN166" s="409" t="str">
        <f t="shared" si="206"/>
        <v> </v>
      </c>
      <c r="CO166" s="409" t="str">
        <f t="shared" si="207"/>
        <v> </v>
      </c>
      <c r="CP166" s="409" t="str">
        <f t="shared" si="208"/>
        <v> </v>
      </c>
      <c r="CQ166" s="409" t="str">
        <f t="shared" si="209"/>
        <v> </v>
      </c>
      <c r="CR166" s="409" t="str">
        <f t="shared" si="210"/>
        <v> </v>
      </c>
      <c r="CS166" s="409"/>
      <c r="CT166" s="409">
        <f t="shared" si="193"/>
        <v>0</v>
      </c>
      <c r="CU166" s="409">
        <f t="shared" si="194"/>
        <v>159</v>
      </c>
      <c r="CV166" s="372" t="str">
        <f t="shared" si="194"/>
        <v>23IT160</v>
      </c>
      <c r="CW166" s="432" t="str">
        <f t="shared" si="194"/>
        <v>SRIRAM B</v>
      </c>
      <c r="CX166" s="433" t="str">
        <f t="shared" si="145"/>
        <v>        </v>
      </c>
      <c r="CY166" s="409">
        <f t="shared" si="195"/>
        <v>0</v>
      </c>
      <c r="CZ166" s="7"/>
      <c r="DA166" s="409">
        <f t="shared" si="196"/>
        <v>0</v>
      </c>
      <c r="DB166" s="409" t="str">
        <f t="shared" si="197"/>
        <v>#</v>
      </c>
      <c r="DC166" s="7"/>
      <c r="DD166" s="7"/>
      <c r="DE166" s="7"/>
    </row>
    <row r="167" ht="24.75" customHeight="1" spans="1:109">
      <c r="A167" s="413">
        <v>160</v>
      </c>
      <c r="B167" s="566" t="s">
        <v>919</v>
      </c>
      <c r="C167" s="572" t="s">
        <v>920</v>
      </c>
      <c r="D167" s="442" t="s">
        <v>41</v>
      </c>
      <c r="E167" s="438" t="s">
        <v>55</v>
      </c>
      <c r="F167" s="573">
        <v>171</v>
      </c>
      <c r="G167" s="568" t="s">
        <v>58</v>
      </c>
      <c r="H167" s="569" t="s">
        <v>59</v>
      </c>
      <c r="I167" s="569" t="s">
        <v>61</v>
      </c>
      <c r="J167" s="569" t="s">
        <v>61</v>
      </c>
      <c r="K167" s="569" t="s">
        <v>61</v>
      </c>
      <c r="L167" s="569" t="s">
        <v>58</v>
      </c>
      <c r="M167" s="569" t="s">
        <v>61</v>
      </c>
      <c r="N167" s="570" t="s">
        <v>59</v>
      </c>
      <c r="O167" s="421">
        <f t="shared" si="198"/>
        <v>0</v>
      </c>
      <c r="P167" s="422"/>
      <c r="Q167" s="423">
        <f t="shared" si="146"/>
        <v>23</v>
      </c>
      <c r="R167" s="565">
        <f t="shared" si="147"/>
        <v>7.8695652173913</v>
      </c>
      <c r="S167" s="425"/>
      <c r="T167" s="426"/>
      <c r="U167" s="427"/>
      <c r="V167" s="428" t="s">
        <v>62</v>
      </c>
      <c r="W167" s="429">
        <f t="shared" si="199"/>
        <v>10</v>
      </c>
      <c r="X167" s="429">
        <f t="shared" si="199"/>
        <v>7</v>
      </c>
      <c r="Y167" s="429">
        <f t="shared" si="199"/>
        <v>8</v>
      </c>
      <c r="Z167" s="429">
        <f t="shared" si="199"/>
        <v>8</v>
      </c>
      <c r="AA167" s="429">
        <f t="shared" si="199"/>
        <v>8</v>
      </c>
      <c r="AB167" s="429">
        <f t="shared" si="199"/>
        <v>10</v>
      </c>
      <c r="AC167" s="429">
        <f t="shared" si="199"/>
        <v>8</v>
      </c>
      <c r="AD167" s="429">
        <f t="shared" si="199"/>
        <v>7</v>
      </c>
      <c r="AE167" s="429"/>
      <c r="AF167" s="429"/>
      <c r="AG167" s="430">
        <f t="shared" si="200"/>
        <v>181</v>
      </c>
      <c r="AH167" s="430">
        <f t="shared" si="201"/>
        <v>23</v>
      </c>
      <c r="AI167" s="431">
        <f t="shared" si="148"/>
        <v>7.8695652173913</v>
      </c>
      <c r="AJ167" s="408" t="str">
        <f t="shared" si="202"/>
        <v>P</v>
      </c>
      <c r="AK167" s="408">
        <f t="shared" si="149"/>
        <v>0</v>
      </c>
      <c r="AL167" s="408">
        <f t="shared" si="150"/>
        <v>1</v>
      </c>
      <c r="AM167" s="408">
        <f t="shared" si="151"/>
        <v>0</v>
      </c>
      <c r="AN167" s="408">
        <f t="shared" si="152"/>
        <v>0</v>
      </c>
      <c r="AO167" s="408">
        <f t="shared" si="153"/>
        <v>0</v>
      </c>
      <c r="AP167" s="408">
        <f t="shared" si="154"/>
        <v>0</v>
      </c>
      <c r="AQ167" s="408">
        <f t="shared" si="155"/>
        <v>0</v>
      </c>
      <c r="AR167" s="6"/>
      <c r="AS167" s="408">
        <f t="shared" si="156"/>
        <v>0</v>
      </c>
      <c r="AT167" s="408" t="str">
        <f t="shared" si="157"/>
        <v>P</v>
      </c>
      <c r="AU167" s="408">
        <f t="shared" si="158"/>
        <v>0</v>
      </c>
      <c r="AV167" s="408">
        <f t="shared" si="159"/>
        <v>0</v>
      </c>
      <c r="AW167" s="408">
        <f t="shared" si="160"/>
        <v>0</v>
      </c>
      <c r="AX167" s="408">
        <f t="shared" si="161"/>
        <v>0</v>
      </c>
      <c r="AY167" s="408">
        <f t="shared" si="162"/>
        <v>0</v>
      </c>
      <c r="AZ167" s="409" t="str">
        <f t="shared" si="163"/>
        <v>DM</v>
      </c>
      <c r="BA167" s="409" t="str">
        <f t="shared" si="164"/>
        <v>DMT</v>
      </c>
      <c r="BB167" s="409" t="str">
        <f t="shared" si="165"/>
        <v>#</v>
      </c>
      <c r="BC167" s="409" t="str">
        <f t="shared" si="166"/>
        <v>#</v>
      </c>
      <c r="BD167" s="409" t="str">
        <f t="shared" si="167"/>
        <v>P</v>
      </c>
      <c r="BE167" s="409" t="str">
        <f t="shared" si="168"/>
        <v>#</v>
      </c>
      <c r="BF167" s="409"/>
      <c r="BG167" s="409" t="str">
        <f t="shared" si="169"/>
        <v>#</v>
      </c>
      <c r="BH167" s="409" t="str">
        <f t="shared" si="170"/>
        <v>#</v>
      </c>
      <c r="BI167" s="409">
        <f t="shared" si="171"/>
        <v>0</v>
      </c>
      <c r="BJ167" s="409" t="str">
        <f t="shared" si="172"/>
        <v>#</v>
      </c>
      <c r="BK167" s="409">
        <f t="shared" si="173"/>
        <v>0</v>
      </c>
      <c r="BL167" s="409" t="str">
        <f t="shared" si="174"/>
        <v>#</v>
      </c>
      <c r="BM167" s="7"/>
      <c r="BN167" s="7"/>
      <c r="BO167" s="7"/>
      <c r="BP167" s="409" t="str">
        <f t="shared" si="175"/>
        <v>#</v>
      </c>
      <c r="BQ167" s="409" t="str">
        <f t="shared" si="176"/>
        <v>#</v>
      </c>
      <c r="BR167" s="409" t="str">
        <f t="shared" si="177"/>
        <v>P</v>
      </c>
      <c r="BS167" s="409" t="str">
        <f t="shared" si="178"/>
        <v>#</v>
      </c>
      <c r="BT167" s="409" t="str">
        <f t="shared" si="179"/>
        <v>#</v>
      </c>
      <c r="BU167" s="409" t="str">
        <f t="shared" si="180"/>
        <v>#</v>
      </c>
      <c r="BV167" s="409" t="str">
        <f t="shared" si="181"/>
        <v>#</v>
      </c>
      <c r="BW167" s="409" t="str">
        <f t="shared" si="182"/>
        <v>#</v>
      </c>
      <c r="BX167" s="409"/>
      <c r="BY167" s="409" t="str">
        <f t="shared" si="183"/>
        <v>#</v>
      </c>
      <c r="BZ167" s="409" t="str">
        <f t="shared" si="184"/>
        <v>#</v>
      </c>
      <c r="CA167" s="409">
        <f t="shared" si="185"/>
        <v>0</v>
      </c>
      <c r="CB167" s="409" t="str">
        <f t="shared" si="186"/>
        <v>#</v>
      </c>
      <c r="CC167" s="409" t="str">
        <f t="shared" si="187"/>
        <v>#</v>
      </c>
      <c r="CD167" s="409" t="str">
        <f t="shared" si="188"/>
        <v>#</v>
      </c>
      <c r="CE167" s="409" t="str">
        <f t="shared" si="189"/>
        <v>#</v>
      </c>
      <c r="CF167" s="409" t="str">
        <f t="shared" si="190"/>
        <v>#</v>
      </c>
      <c r="CG167" s="409">
        <f t="shared" si="191"/>
        <v>0</v>
      </c>
      <c r="CH167" s="409" t="str">
        <f t="shared" si="192"/>
        <v>#</v>
      </c>
      <c r="CI167" s="7"/>
      <c r="CJ167" s="7"/>
      <c r="CK167" s="409" t="str">
        <f t="shared" si="203"/>
        <v> </v>
      </c>
      <c r="CL167" s="409" t="str">
        <f t="shared" si="204"/>
        <v> </v>
      </c>
      <c r="CM167" s="409" t="str">
        <f t="shared" si="205"/>
        <v> </v>
      </c>
      <c r="CN167" s="409" t="str">
        <f t="shared" si="206"/>
        <v> </v>
      </c>
      <c r="CO167" s="409" t="str">
        <f t="shared" si="207"/>
        <v> </v>
      </c>
      <c r="CP167" s="409" t="str">
        <f t="shared" si="208"/>
        <v> </v>
      </c>
      <c r="CQ167" s="409" t="str">
        <f t="shared" si="209"/>
        <v> </v>
      </c>
      <c r="CR167" s="409" t="str">
        <f t="shared" si="210"/>
        <v> </v>
      </c>
      <c r="CS167" s="409"/>
      <c r="CT167" s="409">
        <f t="shared" si="193"/>
        <v>0</v>
      </c>
      <c r="CU167" s="409">
        <f t="shared" si="194"/>
        <v>160</v>
      </c>
      <c r="CV167" s="372" t="str">
        <f t="shared" si="194"/>
        <v>23IT161</v>
      </c>
      <c r="CW167" s="432" t="str">
        <f t="shared" si="194"/>
        <v>SUDHANKUMAR R</v>
      </c>
      <c r="CX167" s="433" t="str">
        <f t="shared" si="145"/>
        <v>        </v>
      </c>
      <c r="CY167" s="409">
        <f t="shared" si="195"/>
        <v>0</v>
      </c>
      <c r="CZ167" s="7"/>
      <c r="DA167" s="409" t="str">
        <f t="shared" si="196"/>
        <v>#</v>
      </c>
      <c r="DB167" s="409">
        <f t="shared" si="197"/>
        <v>0</v>
      </c>
      <c r="DC167" s="7"/>
      <c r="DD167" s="7"/>
      <c r="DE167" s="7"/>
    </row>
    <row r="168" ht="24.75" customHeight="1" spans="1:109">
      <c r="A168" s="413">
        <v>161</v>
      </c>
      <c r="B168" s="566" t="s">
        <v>921</v>
      </c>
      <c r="C168" s="572" t="s">
        <v>922</v>
      </c>
      <c r="D168" s="442" t="s">
        <v>42</v>
      </c>
      <c r="E168" s="438" t="s">
        <v>55</v>
      </c>
      <c r="F168" s="573">
        <v>120</v>
      </c>
      <c r="G168" s="568" t="s">
        <v>58</v>
      </c>
      <c r="H168" s="569" t="s">
        <v>69</v>
      </c>
      <c r="I168" s="569" t="s">
        <v>61</v>
      </c>
      <c r="J168" s="569" t="s">
        <v>61</v>
      </c>
      <c r="K168" s="569" t="s">
        <v>59</v>
      </c>
      <c r="L168" s="569" t="s">
        <v>58</v>
      </c>
      <c r="M168" s="569" t="s">
        <v>59</v>
      </c>
      <c r="N168" s="570" t="s">
        <v>59</v>
      </c>
      <c r="O168" s="421">
        <f t="shared" si="198"/>
        <v>0</v>
      </c>
      <c r="P168" s="422"/>
      <c r="Q168" s="423">
        <f t="shared" si="146"/>
        <v>23</v>
      </c>
      <c r="R168" s="565">
        <f t="shared" si="147"/>
        <v>7.43478260869565</v>
      </c>
      <c r="S168" s="425"/>
      <c r="T168" s="426"/>
      <c r="U168" s="427"/>
      <c r="V168" s="428" t="s">
        <v>62</v>
      </c>
      <c r="W168" s="429">
        <f t="shared" si="199"/>
        <v>10</v>
      </c>
      <c r="X168" s="429">
        <f t="shared" si="199"/>
        <v>6</v>
      </c>
      <c r="Y168" s="429">
        <f t="shared" si="199"/>
        <v>8</v>
      </c>
      <c r="Z168" s="429">
        <f t="shared" si="199"/>
        <v>8</v>
      </c>
      <c r="AA168" s="429">
        <f t="shared" si="199"/>
        <v>7</v>
      </c>
      <c r="AB168" s="429">
        <f t="shared" si="199"/>
        <v>10</v>
      </c>
      <c r="AC168" s="429">
        <f t="shared" si="199"/>
        <v>7</v>
      </c>
      <c r="AD168" s="429">
        <f t="shared" ref="AD168:AD200" si="211">IF(N168="O",10,IF(N168="A+",9,IF(N168="A",8,IF(N168="B+",7,IF(N168="B",6,IF(N168="C",5,IF(N168="RA",0,IF(N168="U",0,IF(N168="UA",0,0)))))))))</f>
        <v>7</v>
      </c>
      <c r="AE168" s="429"/>
      <c r="AF168" s="429"/>
      <c r="AG168" s="430">
        <f t="shared" si="200"/>
        <v>171</v>
      </c>
      <c r="AH168" s="430">
        <f t="shared" si="201"/>
        <v>23</v>
      </c>
      <c r="AI168" s="431">
        <f t="shared" si="148"/>
        <v>7.43478260869565</v>
      </c>
      <c r="AJ168" s="408" t="str">
        <f t="shared" si="202"/>
        <v>P</v>
      </c>
      <c r="AK168" s="408">
        <f t="shared" si="149"/>
        <v>0</v>
      </c>
      <c r="AL168" s="408">
        <f t="shared" si="150"/>
        <v>0</v>
      </c>
      <c r="AM168" s="408">
        <f t="shared" si="151"/>
        <v>0</v>
      </c>
      <c r="AN168" s="408">
        <f t="shared" si="152"/>
        <v>1</v>
      </c>
      <c r="AO168" s="408">
        <f t="shared" si="153"/>
        <v>0</v>
      </c>
      <c r="AP168" s="408">
        <f t="shared" si="154"/>
        <v>0</v>
      </c>
      <c r="AQ168" s="408">
        <f t="shared" si="155"/>
        <v>0</v>
      </c>
      <c r="AR168" s="6"/>
      <c r="AS168" s="408">
        <f t="shared" si="156"/>
        <v>0</v>
      </c>
      <c r="AT168" s="408">
        <f t="shared" si="157"/>
        <v>0</v>
      </c>
      <c r="AU168" s="408">
        <f t="shared" si="158"/>
        <v>0</v>
      </c>
      <c r="AV168" s="408" t="str">
        <f t="shared" si="159"/>
        <v>P</v>
      </c>
      <c r="AW168" s="408">
        <f t="shared" si="160"/>
        <v>0</v>
      </c>
      <c r="AX168" s="408">
        <f t="shared" si="161"/>
        <v>0</v>
      </c>
      <c r="AY168" s="408">
        <f t="shared" si="162"/>
        <v>0</v>
      </c>
      <c r="AZ168" s="409" t="str">
        <f t="shared" si="163"/>
        <v>DF</v>
      </c>
      <c r="BA168" s="409" t="str">
        <f t="shared" si="164"/>
        <v>DFT</v>
      </c>
      <c r="BB168" s="409" t="str">
        <f t="shared" si="165"/>
        <v>#</v>
      </c>
      <c r="BC168" s="409" t="str">
        <f t="shared" si="166"/>
        <v>#</v>
      </c>
      <c r="BD168" s="409" t="str">
        <f t="shared" si="167"/>
        <v>#</v>
      </c>
      <c r="BE168" s="409" t="str">
        <f t="shared" si="168"/>
        <v>P</v>
      </c>
      <c r="BF168" s="409"/>
      <c r="BG168" s="409" t="str">
        <f t="shared" si="169"/>
        <v>#</v>
      </c>
      <c r="BH168" s="409" t="str">
        <f t="shared" si="170"/>
        <v>#</v>
      </c>
      <c r="BI168" s="409" t="str">
        <f t="shared" si="171"/>
        <v>#</v>
      </c>
      <c r="BJ168" s="409">
        <f t="shared" si="172"/>
        <v>0</v>
      </c>
      <c r="BK168" s="409" t="str">
        <f t="shared" si="173"/>
        <v>#</v>
      </c>
      <c r="BL168" s="409">
        <f t="shared" si="174"/>
        <v>0</v>
      </c>
      <c r="BM168" s="7"/>
      <c r="BN168" s="7"/>
      <c r="BO168" s="7"/>
      <c r="BP168" s="409" t="str">
        <f t="shared" si="175"/>
        <v>#</v>
      </c>
      <c r="BQ168" s="409" t="str">
        <f t="shared" si="176"/>
        <v>#</v>
      </c>
      <c r="BR168" s="409" t="str">
        <f t="shared" si="177"/>
        <v>#</v>
      </c>
      <c r="BS168" s="409" t="str">
        <f t="shared" si="178"/>
        <v>P</v>
      </c>
      <c r="BT168" s="409" t="str">
        <f t="shared" si="179"/>
        <v>#</v>
      </c>
      <c r="BU168" s="409" t="str">
        <f t="shared" si="180"/>
        <v>#</v>
      </c>
      <c r="BV168" s="409" t="str">
        <f t="shared" si="181"/>
        <v>#</v>
      </c>
      <c r="BW168" s="409" t="str">
        <f t="shared" si="182"/>
        <v>#</v>
      </c>
      <c r="BX168" s="409"/>
      <c r="BY168" s="409" t="str">
        <f t="shared" si="183"/>
        <v>#</v>
      </c>
      <c r="BZ168" s="409" t="str">
        <f t="shared" si="184"/>
        <v>#</v>
      </c>
      <c r="CA168" s="409" t="str">
        <f t="shared" si="185"/>
        <v>#</v>
      </c>
      <c r="CB168" s="409">
        <f t="shared" si="186"/>
        <v>0</v>
      </c>
      <c r="CC168" s="409" t="str">
        <f t="shared" si="187"/>
        <v>#</v>
      </c>
      <c r="CD168" s="409" t="str">
        <f t="shared" si="188"/>
        <v>#</v>
      </c>
      <c r="CE168" s="409" t="str">
        <f t="shared" si="189"/>
        <v>#</v>
      </c>
      <c r="CF168" s="409" t="str">
        <f t="shared" si="190"/>
        <v>#</v>
      </c>
      <c r="CG168" s="409" t="str">
        <f t="shared" si="191"/>
        <v>#</v>
      </c>
      <c r="CH168" s="409">
        <f t="shared" si="192"/>
        <v>0</v>
      </c>
      <c r="CI168" s="7"/>
      <c r="CJ168" s="7"/>
      <c r="CK168" s="409" t="str">
        <f t="shared" si="203"/>
        <v> </v>
      </c>
      <c r="CL168" s="409" t="str">
        <f t="shared" si="204"/>
        <v> </v>
      </c>
      <c r="CM168" s="409" t="str">
        <f t="shared" si="205"/>
        <v> </v>
      </c>
      <c r="CN168" s="409" t="str">
        <f t="shared" si="206"/>
        <v> </v>
      </c>
      <c r="CO168" s="409" t="str">
        <f t="shared" si="207"/>
        <v> </v>
      </c>
      <c r="CP168" s="409" t="str">
        <f t="shared" si="208"/>
        <v> </v>
      </c>
      <c r="CQ168" s="409" t="str">
        <f t="shared" si="209"/>
        <v> </v>
      </c>
      <c r="CR168" s="409" t="str">
        <f t="shared" si="210"/>
        <v> </v>
      </c>
      <c r="CS168" s="409"/>
      <c r="CT168" s="409">
        <f t="shared" si="193"/>
        <v>0</v>
      </c>
      <c r="CU168" s="409">
        <f t="shared" ref="CU168:CW200" si="212">A168</f>
        <v>161</v>
      </c>
      <c r="CV168" s="372" t="str">
        <f t="shared" si="212"/>
        <v>23IT162</v>
      </c>
      <c r="CW168" s="432" t="str">
        <f t="shared" si="212"/>
        <v>SUDHARSHNA K</v>
      </c>
      <c r="CX168" s="433" t="str">
        <f t="shared" si="145"/>
        <v>        </v>
      </c>
      <c r="CY168" s="409">
        <f t="shared" si="195"/>
        <v>0</v>
      </c>
      <c r="CZ168" s="7"/>
      <c r="DA168" s="409" t="str">
        <f t="shared" si="196"/>
        <v>#</v>
      </c>
      <c r="DB168" s="409">
        <f t="shared" si="197"/>
        <v>0</v>
      </c>
      <c r="DC168" s="7"/>
      <c r="DD168" s="7"/>
      <c r="DE168" s="7"/>
    </row>
    <row r="169" ht="24.75" customHeight="1" spans="1:109">
      <c r="A169" s="413">
        <v>162</v>
      </c>
      <c r="B169" s="566" t="s">
        <v>923</v>
      </c>
      <c r="C169" s="572" t="s">
        <v>924</v>
      </c>
      <c r="D169" s="442" t="s">
        <v>41</v>
      </c>
      <c r="E169" s="438" t="s">
        <v>55</v>
      </c>
      <c r="F169" s="573">
        <v>167</v>
      </c>
      <c r="G169" s="568" t="s">
        <v>58</v>
      </c>
      <c r="H169" s="569" t="s">
        <v>61</v>
      </c>
      <c r="I169" s="569" t="s">
        <v>61</v>
      </c>
      <c r="J169" s="569" t="s">
        <v>61</v>
      </c>
      <c r="K169" s="569" t="s">
        <v>61</v>
      </c>
      <c r="L169" s="569" t="s">
        <v>58</v>
      </c>
      <c r="M169" s="569" t="s">
        <v>60</v>
      </c>
      <c r="N169" s="570" t="s">
        <v>61</v>
      </c>
      <c r="O169" s="421">
        <f t="shared" si="198"/>
        <v>0</v>
      </c>
      <c r="P169" s="422"/>
      <c r="Q169" s="423">
        <f t="shared" si="146"/>
        <v>23</v>
      </c>
      <c r="R169" s="565">
        <f t="shared" si="147"/>
        <v>8.30434782608696</v>
      </c>
      <c r="S169" s="425"/>
      <c r="T169" s="426"/>
      <c r="U169" s="427"/>
      <c r="V169" s="428" t="s">
        <v>62</v>
      </c>
      <c r="W169" s="429">
        <f t="shared" ref="W169:AC200" si="213">IF(G169="O",10,IF(G169="A+",9,IF(G169="A",8,IF(G169="B+",7,IF(G169="B",6,IF(G169="C",5,IF(G169="RA",0,IF(G169="U",0,IF(G169="UA",0,0)))))))))</f>
        <v>10</v>
      </c>
      <c r="X169" s="429">
        <f t="shared" si="213"/>
        <v>8</v>
      </c>
      <c r="Y169" s="429">
        <f t="shared" si="213"/>
        <v>8</v>
      </c>
      <c r="Z169" s="429">
        <f t="shared" si="213"/>
        <v>8</v>
      </c>
      <c r="AA169" s="429">
        <f t="shared" si="213"/>
        <v>8</v>
      </c>
      <c r="AB169" s="429">
        <f t="shared" si="213"/>
        <v>10</v>
      </c>
      <c r="AC169" s="429">
        <f t="shared" si="213"/>
        <v>9</v>
      </c>
      <c r="AD169" s="429">
        <f t="shared" si="211"/>
        <v>8</v>
      </c>
      <c r="AE169" s="429"/>
      <c r="AF169" s="429"/>
      <c r="AG169" s="430">
        <f t="shared" si="200"/>
        <v>191</v>
      </c>
      <c r="AH169" s="430">
        <f t="shared" si="201"/>
        <v>23</v>
      </c>
      <c r="AI169" s="431">
        <f t="shared" si="148"/>
        <v>8.30434782608696</v>
      </c>
      <c r="AJ169" s="408" t="str">
        <f t="shared" si="202"/>
        <v>P</v>
      </c>
      <c r="AK169" s="408">
        <f t="shared" si="149"/>
        <v>0</v>
      </c>
      <c r="AL169" s="408">
        <f t="shared" si="150"/>
        <v>1</v>
      </c>
      <c r="AM169" s="408">
        <f t="shared" si="151"/>
        <v>0</v>
      </c>
      <c r="AN169" s="408">
        <f t="shared" si="152"/>
        <v>0</v>
      </c>
      <c r="AO169" s="408">
        <f t="shared" si="153"/>
        <v>0</v>
      </c>
      <c r="AP169" s="408">
        <f t="shared" si="154"/>
        <v>0</v>
      </c>
      <c r="AQ169" s="408">
        <f t="shared" si="155"/>
        <v>0</v>
      </c>
      <c r="AR169" s="6"/>
      <c r="AS169" s="408">
        <f t="shared" si="156"/>
        <v>0</v>
      </c>
      <c r="AT169" s="408" t="str">
        <f t="shared" si="157"/>
        <v>P</v>
      </c>
      <c r="AU169" s="408">
        <f t="shared" si="158"/>
        <v>0</v>
      </c>
      <c r="AV169" s="408">
        <f t="shared" si="159"/>
        <v>0</v>
      </c>
      <c r="AW169" s="408">
        <f t="shared" si="160"/>
        <v>0</v>
      </c>
      <c r="AX169" s="408">
        <f t="shared" si="161"/>
        <v>0</v>
      </c>
      <c r="AY169" s="408">
        <f t="shared" si="162"/>
        <v>0</v>
      </c>
      <c r="AZ169" s="409" t="str">
        <f t="shared" si="163"/>
        <v>DM</v>
      </c>
      <c r="BA169" s="409" t="str">
        <f t="shared" si="164"/>
        <v>DMT</v>
      </c>
      <c r="BB169" s="409" t="str">
        <f t="shared" si="165"/>
        <v>#</v>
      </c>
      <c r="BC169" s="409" t="str">
        <f t="shared" si="166"/>
        <v>#</v>
      </c>
      <c r="BD169" s="409" t="str">
        <f t="shared" si="167"/>
        <v>P</v>
      </c>
      <c r="BE169" s="409" t="str">
        <f t="shared" si="168"/>
        <v>#</v>
      </c>
      <c r="BF169" s="409"/>
      <c r="BG169" s="409" t="str">
        <f t="shared" si="169"/>
        <v>#</v>
      </c>
      <c r="BH169" s="409" t="str">
        <f t="shared" si="170"/>
        <v>#</v>
      </c>
      <c r="BI169" s="409">
        <f t="shared" si="171"/>
        <v>0</v>
      </c>
      <c r="BJ169" s="409" t="str">
        <f t="shared" si="172"/>
        <v>#</v>
      </c>
      <c r="BK169" s="409">
        <f t="shared" si="173"/>
        <v>0</v>
      </c>
      <c r="BL169" s="409" t="str">
        <f t="shared" si="174"/>
        <v>#</v>
      </c>
      <c r="BM169" s="7"/>
      <c r="BN169" s="7"/>
      <c r="BO169" s="7"/>
      <c r="BP169" s="409" t="str">
        <f t="shared" si="175"/>
        <v>#</v>
      </c>
      <c r="BQ169" s="409" t="str">
        <f t="shared" si="176"/>
        <v>#</v>
      </c>
      <c r="BR169" s="409" t="str">
        <f t="shared" si="177"/>
        <v>P</v>
      </c>
      <c r="BS169" s="409" t="str">
        <f t="shared" si="178"/>
        <v>#</v>
      </c>
      <c r="BT169" s="409" t="str">
        <f t="shared" si="179"/>
        <v>#</v>
      </c>
      <c r="BU169" s="409" t="str">
        <f t="shared" si="180"/>
        <v>#</v>
      </c>
      <c r="BV169" s="409" t="str">
        <f t="shared" si="181"/>
        <v>#</v>
      </c>
      <c r="BW169" s="409" t="str">
        <f t="shared" si="182"/>
        <v>#</v>
      </c>
      <c r="BX169" s="409"/>
      <c r="BY169" s="409" t="str">
        <f t="shared" si="183"/>
        <v>#</v>
      </c>
      <c r="BZ169" s="409" t="str">
        <f t="shared" si="184"/>
        <v>#</v>
      </c>
      <c r="CA169" s="409">
        <f t="shared" si="185"/>
        <v>0</v>
      </c>
      <c r="CB169" s="409" t="str">
        <f t="shared" si="186"/>
        <v>#</v>
      </c>
      <c r="CC169" s="409" t="str">
        <f t="shared" si="187"/>
        <v>#</v>
      </c>
      <c r="CD169" s="409" t="str">
        <f t="shared" si="188"/>
        <v>#</v>
      </c>
      <c r="CE169" s="409" t="str">
        <f t="shared" si="189"/>
        <v>#</v>
      </c>
      <c r="CF169" s="409" t="str">
        <f t="shared" si="190"/>
        <v>#</v>
      </c>
      <c r="CG169" s="409">
        <f t="shared" si="191"/>
        <v>0</v>
      </c>
      <c r="CH169" s="409" t="str">
        <f t="shared" si="192"/>
        <v>#</v>
      </c>
      <c r="CI169" s="7"/>
      <c r="CJ169" s="7"/>
      <c r="CK169" s="409" t="str">
        <f t="shared" si="203"/>
        <v> </v>
      </c>
      <c r="CL169" s="409" t="str">
        <f t="shared" si="204"/>
        <v> </v>
      </c>
      <c r="CM169" s="409" t="str">
        <f t="shared" si="205"/>
        <v> </v>
      </c>
      <c r="CN169" s="409" t="str">
        <f t="shared" si="206"/>
        <v> </v>
      </c>
      <c r="CO169" s="409" t="str">
        <f t="shared" si="207"/>
        <v> </v>
      </c>
      <c r="CP169" s="409" t="str">
        <f t="shared" si="208"/>
        <v> </v>
      </c>
      <c r="CQ169" s="409" t="str">
        <f t="shared" si="209"/>
        <v> </v>
      </c>
      <c r="CR169" s="409" t="str">
        <f t="shared" si="210"/>
        <v> </v>
      </c>
      <c r="CS169" s="409"/>
      <c r="CT169" s="409">
        <f t="shared" si="193"/>
        <v>0</v>
      </c>
      <c r="CU169" s="409">
        <f t="shared" si="212"/>
        <v>162</v>
      </c>
      <c r="CV169" s="372" t="str">
        <f t="shared" si="212"/>
        <v>23IT163</v>
      </c>
      <c r="CW169" s="432" t="str">
        <f t="shared" si="212"/>
        <v>SUGASH R</v>
      </c>
      <c r="CX169" s="433" t="str">
        <f t="shared" si="145"/>
        <v>        </v>
      </c>
      <c r="CY169" s="409">
        <f t="shared" si="195"/>
        <v>0</v>
      </c>
      <c r="CZ169" s="7"/>
      <c r="DA169" s="409" t="str">
        <f t="shared" si="196"/>
        <v>#</v>
      </c>
      <c r="DB169" s="409">
        <f t="shared" si="197"/>
        <v>0</v>
      </c>
      <c r="DC169" s="7"/>
      <c r="DD169" s="7"/>
      <c r="DE169" s="7"/>
    </row>
    <row r="170" ht="24.75" customHeight="1" spans="1:109">
      <c r="A170" s="413">
        <v>163</v>
      </c>
      <c r="B170" s="566" t="s">
        <v>925</v>
      </c>
      <c r="C170" s="572" t="s">
        <v>926</v>
      </c>
      <c r="D170" s="442" t="s">
        <v>41</v>
      </c>
      <c r="E170" s="440" t="s">
        <v>54</v>
      </c>
      <c r="F170" s="573">
        <v>173</v>
      </c>
      <c r="G170" s="568" t="s">
        <v>58</v>
      </c>
      <c r="H170" s="569" t="s">
        <v>61</v>
      </c>
      <c r="I170" s="569" t="s">
        <v>60</v>
      </c>
      <c r="J170" s="569" t="s">
        <v>59</v>
      </c>
      <c r="K170" s="569" t="s">
        <v>61</v>
      </c>
      <c r="L170" s="569" t="s">
        <v>58</v>
      </c>
      <c r="M170" s="569" t="s">
        <v>61</v>
      </c>
      <c r="N170" s="570" t="s">
        <v>61</v>
      </c>
      <c r="O170" s="421">
        <f t="shared" si="198"/>
        <v>0</v>
      </c>
      <c r="P170" s="422"/>
      <c r="Q170" s="423">
        <f t="shared" si="146"/>
        <v>23</v>
      </c>
      <c r="R170" s="565">
        <f t="shared" si="147"/>
        <v>8.17391304347826</v>
      </c>
      <c r="S170" s="425"/>
      <c r="T170" s="426"/>
      <c r="U170" s="427"/>
      <c r="V170" s="428" t="s">
        <v>62</v>
      </c>
      <c r="W170" s="429">
        <f t="shared" si="213"/>
        <v>10</v>
      </c>
      <c r="X170" s="429">
        <f t="shared" si="213"/>
        <v>8</v>
      </c>
      <c r="Y170" s="429">
        <f t="shared" si="213"/>
        <v>9</v>
      </c>
      <c r="Z170" s="429">
        <f t="shared" si="213"/>
        <v>7</v>
      </c>
      <c r="AA170" s="429">
        <f t="shared" si="213"/>
        <v>8</v>
      </c>
      <c r="AB170" s="429">
        <f t="shared" si="213"/>
        <v>10</v>
      </c>
      <c r="AC170" s="429">
        <f t="shared" si="213"/>
        <v>8</v>
      </c>
      <c r="AD170" s="429">
        <f t="shared" si="211"/>
        <v>8</v>
      </c>
      <c r="AE170" s="429"/>
      <c r="AF170" s="429"/>
      <c r="AG170" s="430">
        <f t="shared" si="200"/>
        <v>188</v>
      </c>
      <c r="AH170" s="430">
        <f t="shared" si="201"/>
        <v>23</v>
      </c>
      <c r="AI170" s="431">
        <f t="shared" si="148"/>
        <v>8.17391304347826</v>
      </c>
      <c r="AJ170" s="408" t="str">
        <f t="shared" si="202"/>
        <v>P</v>
      </c>
      <c r="AK170" s="408">
        <f t="shared" si="149"/>
        <v>0</v>
      </c>
      <c r="AL170" s="408">
        <f t="shared" si="150"/>
        <v>1</v>
      </c>
      <c r="AM170" s="408">
        <f t="shared" si="151"/>
        <v>0</v>
      </c>
      <c r="AN170" s="408">
        <f t="shared" si="152"/>
        <v>0</v>
      </c>
      <c r="AO170" s="408">
        <f t="shared" si="153"/>
        <v>0</v>
      </c>
      <c r="AP170" s="408">
        <f t="shared" si="154"/>
        <v>0</v>
      </c>
      <c r="AQ170" s="408">
        <f t="shared" si="155"/>
        <v>0</v>
      </c>
      <c r="AR170" s="6"/>
      <c r="AS170" s="408">
        <f t="shared" si="156"/>
        <v>0</v>
      </c>
      <c r="AT170" s="408" t="str">
        <f t="shared" si="157"/>
        <v>P</v>
      </c>
      <c r="AU170" s="408">
        <f t="shared" si="158"/>
        <v>0</v>
      </c>
      <c r="AV170" s="408">
        <f t="shared" si="159"/>
        <v>0</v>
      </c>
      <c r="AW170" s="408">
        <f t="shared" si="160"/>
        <v>0</v>
      </c>
      <c r="AX170" s="408">
        <f t="shared" si="161"/>
        <v>0</v>
      </c>
      <c r="AY170" s="408">
        <f t="shared" si="162"/>
        <v>0</v>
      </c>
      <c r="AZ170" s="409" t="str">
        <f t="shared" si="163"/>
        <v>HM</v>
      </c>
      <c r="BA170" s="409" t="str">
        <f t="shared" si="164"/>
        <v>HMT</v>
      </c>
      <c r="BB170" s="409" t="str">
        <f t="shared" si="165"/>
        <v>P</v>
      </c>
      <c r="BC170" s="409" t="str">
        <f t="shared" si="166"/>
        <v>#</v>
      </c>
      <c r="BD170" s="409" t="str">
        <f t="shared" si="167"/>
        <v>#</v>
      </c>
      <c r="BE170" s="409" t="str">
        <f t="shared" si="168"/>
        <v>#</v>
      </c>
      <c r="BF170" s="409"/>
      <c r="BG170" s="409">
        <f t="shared" si="169"/>
        <v>0</v>
      </c>
      <c r="BH170" s="409" t="str">
        <f t="shared" si="170"/>
        <v>#</v>
      </c>
      <c r="BI170" s="409" t="str">
        <f t="shared" si="171"/>
        <v>#</v>
      </c>
      <c r="BJ170" s="409" t="str">
        <f t="shared" si="172"/>
        <v>#</v>
      </c>
      <c r="BK170" s="409">
        <f t="shared" si="173"/>
        <v>0</v>
      </c>
      <c r="BL170" s="409" t="str">
        <f t="shared" si="174"/>
        <v>#</v>
      </c>
      <c r="BM170" s="7"/>
      <c r="BN170" s="7"/>
      <c r="BO170" s="7"/>
      <c r="BP170" s="409" t="str">
        <f t="shared" si="175"/>
        <v>P</v>
      </c>
      <c r="BQ170" s="409" t="str">
        <f t="shared" si="176"/>
        <v>#</v>
      </c>
      <c r="BR170" s="409" t="str">
        <f t="shared" si="177"/>
        <v>#</v>
      </c>
      <c r="BS170" s="409" t="str">
        <f t="shared" si="178"/>
        <v>#</v>
      </c>
      <c r="BT170" s="409" t="str">
        <f t="shared" si="179"/>
        <v>#</v>
      </c>
      <c r="BU170" s="409" t="str">
        <f t="shared" si="180"/>
        <v>#</v>
      </c>
      <c r="BV170" s="409" t="str">
        <f t="shared" si="181"/>
        <v>#</v>
      </c>
      <c r="BW170" s="409" t="str">
        <f t="shared" si="182"/>
        <v>#</v>
      </c>
      <c r="BX170" s="409"/>
      <c r="BY170" s="409">
        <f t="shared" si="183"/>
        <v>0</v>
      </c>
      <c r="BZ170" s="409" t="str">
        <f t="shared" si="184"/>
        <v>#</v>
      </c>
      <c r="CA170" s="409" t="str">
        <f t="shared" si="185"/>
        <v>#</v>
      </c>
      <c r="CB170" s="409" t="str">
        <f t="shared" si="186"/>
        <v>#</v>
      </c>
      <c r="CC170" s="409" t="str">
        <f t="shared" si="187"/>
        <v>#</v>
      </c>
      <c r="CD170" s="409" t="str">
        <f t="shared" si="188"/>
        <v>#</v>
      </c>
      <c r="CE170" s="409" t="str">
        <f t="shared" si="189"/>
        <v>#</v>
      </c>
      <c r="CF170" s="409" t="str">
        <f t="shared" si="190"/>
        <v>#</v>
      </c>
      <c r="CG170" s="409">
        <f t="shared" si="191"/>
        <v>0</v>
      </c>
      <c r="CH170" s="409" t="str">
        <f t="shared" si="192"/>
        <v>#</v>
      </c>
      <c r="CI170" s="7"/>
      <c r="CJ170" s="7"/>
      <c r="CK170" s="409" t="str">
        <f t="shared" si="203"/>
        <v> </v>
      </c>
      <c r="CL170" s="409" t="str">
        <f t="shared" si="204"/>
        <v> </v>
      </c>
      <c r="CM170" s="409" t="str">
        <f t="shared" si="205"/>
        <v> </v>
      </c>
      <c r="CN170" s="409" t="str">
        <f t="shared" si="206"/>
        <v> </v>
      </c>
      <c r="CO170" s="409" t="str">
        <f t="shared" si="207"/>
        <v> </v>
      </c>
      <c r="CP170" s="409" t="str">
        <f t="shared" si="208"/>
        <v> </v>
      </c>
      <c r="CQ170" s="409" t="str">
        <f t="shared" si="209"/>
        <v> </v>
      </c>
      <c r="CR170" s="409" t="str">
        <f t="shared" si="210"/>
        <v> </v>
      </c>
      <c r="CS170" s="409"/>
      <c r="CT170" s="409">
        <f t="shared" si="193"/>
        <v>0</v>
      </c>
      <c r="CU170" s="409">
        <f t="shared" si="212"/>
        <v>163</v>
      </c>
      <c r="CV170" s="372" t="str">
        <f t="shared" si="212"/>
        <v>23IT164</v>
      </c>
      <c r="CW170" s="432" t="str">
        <f t="shared" si="212"/>
        <v>SUHAS C</v>
      </c>
      <c r="CX170" s="433" t="str">
        <f t="shared" si="145"/>
        <v>        </v>
      </c>
      <c r="CY170" s="409">
        <f t="shared" si="195"/>
        <v>0</v>
      </c>
      <c r="CZ170" s="7"/>
      <c r="DA170" s="409">
        <f t="shared" si="196"/>
        <v>0</v>
      </c>
      <c r="DB170" s="409" t="str">
        <f t="shared" si="197"/>
        <v>#</v>
      </c>
      <c r="DC170" s="7"/>
      <c r="DD170" s="7"/>
      <c r="DE170" s="7"/>
    </row>
    <row r="171" ht="24.75" customHeight="1" spans="1:109">
      <c r="A171" s="413">
        <v>164</v>
      </c>
      <c r="B171" s="566" t="s">
        <v>927</v>
      </c>
      <c r="C171" s="572" t="s">
        <v>928</v>
      </c>
      <c r="D171" s="442" t="s">
        <v>42</v>
      </c>
      <c r="E171" s="438" t="s">
        <v>55</v>
      </c>
      <c r="F171" s="573">
        <v>179</v>
      </c>
      <c r="G171" s="568" t="s">
        <v>58</v>
      </c>
      <c r="H171" s="569" t="s">
        <v>61</v>
      </c>
      <c r="I171" s="569" t="s">
        <v>61</v>
      </c>
      <c r="J171" s="569" t="s">
        <v>61</v>
      </c>
      <c r="K171" s="569" t="s">
        <v>61</v>
      </c>
      <c r="L171" s="569" t="s">
        <v>58</v>
      </c>
      <c r="M171" s="569" t="s">
        <v>61</v>
      </c>
      <c r="N171" s="570" t="s">
        <v>61</v>
      </c>
      <c r="O171" s="421">
        <f t="shared" si="198"/>
        <v>0</v>
      </c>
      <c r="P171" s="422"/>
      <c r="Q171" s="423">
        <f t="shared" si="146"/>
        <v>23</v>
      </c>
      <c r="R171" s="565">
        <f t="shared" si="147"/>
        <v>8.17391304347826</v>
      </c>
      <c r="S171" s="425"/>
      <c r="T171" s="426"/>
      <c r="U171" s="427"/>
      <c r="V171" s="428" t="s">
        <v>62</v>
      </c>
      <c r="W171" s="429">
        <f t="shared" si="213"/>
        <v>10</v>
      </c>
      <c r="X171" s="429">
        <f t="shared" si="213"/>
        <v>8</v>
      </c>
      <c r="Y171" s="429">
        <f t="shared" si="213"/>
        <v>8</v>
      </c>
      <c r="Z171" s="429">
        <f t="shared" si="213"/>
        <v>8</v>
      </c>
      <c r="AA171" s="429">
        <f t="shared" si="213"/>
        <v>8</v>
      </c>
      <c r="AB171" s="429">
        <f t="shared" si="213"/>
        <v>10</v>
      </c>
      <c r="AC171" s="429">
        <f t="shared" si="213"/>
        <v>8</v>
      </c>
      <c r="AD171" s="429">
        <f t="shared" si="211"/>
        <v>8</v>
      </c>
      <c r="AE171" s="429"/>
      <c r="AF171" s="429"/>
      <c r="AG171" s="430">
        <f t="shared" si="200"/>
        <v>188</v>
      </c>
      <c r="AH171" s="430">
        <f t="shared" si="201"/>
        <v>23</v>
      </c>
      <c r="AI171" s="431">
        <f t="shared" si="148"/>
        <v>8.17391304347826</v>
      </c>
      <c r="AJ171" s="408" t="str">
        <f t="shared" si="202"/>
        <v>P</v>
      </c>
      <c r="AK171" s="408">
        <f t="shared" si="149"/>
        <v>0</v>
      </c>
      <c r="AL171" s="408">
        <f t="shared" si="150"/>
        <v>1</v>
      </c>
      <c r="AM171" s="408">
        <f t="shared" si="151"/>
        <v>0</v>
      </c>
      <c r="AN171" s="408">
        <f t="shared" si="152"/>
        <v>0</v>
      </c>
      <c r="AO171" s="408">
        <f t="shared" si="153"/>
        <v>0</v>
      </c>
      <c r="AP171" s="408">
        <f t="shared" si="154"/>
        <v>0</v>
      </c>
      <c r="AQ171" s="408">
        <f t="shared" si="155"/>
        <v>0</v>
      </c>
      <c r="AR171" s="6"/>
      <c r="AS171" s="408">
        <f t="shared" si="156"/>
        <v>0</v>
      </c>
      <c r="AT171" s="408" t="str">
        <f t="shared" si="157"/>
        <v>P</v>
      </c>
      <c r="AU171" s="408">
        <f t="shared" si="158"/>
        <v>0</v>
      </c>
      <c r="AV171" s="408">
        <f t="shared" si="159"/>
        <v>0</v>
      </c>
      <c r="AW171" s="408">
        <f t="shared" si="160"/>
        <v>0</v>
      </c>
      <c r="AX171" s="408">
        <f t="shared" si="161"/>
        <v>0</v>
      </c>
      <c r="AY171" s="408">
        <f t="shared" si="162"/>
        <v>0</v>
      </c>
      <c r="AZ171" s="409" t="str">
        <f t="shared" si="163"/>
        <v>DF</v>
      </c>
      <c r="BA171" s="409" t="str">
        <f t="shared" si="164"/>
        <v>DFT</v>
      </c>
      <c r="BB171" s="409" t="str">
        <f t="shared" si="165"/>
        <v>#</v>
      </c>
      <c r="BC171" s="409" t="str">
        <f t="shared" si="166"/>
        <v>#</v>
      </c>
      <c r="BD171" s="409" t="str">
        <f t="shared" si="167"/>
        <v>#</v>
      </c>
      <c r="BE171" s="409" t="str">
        <f t="shared" si="168"/>
        <v>P</v>
      </c>
      <c r="BF171" s="409"/>
      <c r="BG171" s="409" t="str">
        <f t="shared" si="169"/>
        <v>#</v>
      </c>
      <c r="BH171" s="409" t="str">
        <f t="shared" si="170"/>
        <v>#</v>
      </c>
      <c r="BI171" s="409" t="str">
        <f t="shared" si="171"/>
        <v>#</v>
      </c>
      <c r="BJ171" s="409">
        <f t="shared" si="172"/>
        <v>0</v>
      </c>
      <c r="BK171" s="409" t="str">
        <f t="shared" si="173"/>
        <v>#</v>
      </c>
      <c r="BL171" s="409">
        <f t="shared" si="174"/>
        <v>0</v>
      </c>
      <c r="BM171" s="7"/>
      <c r="BN171" s="7"/>
      <c r="BO171" s="7"/>
      <c r="BP171" s="409" t="str">
        <f t="shared" si="175"/>
        <v>#</v>
      </c>
      <c r="BQ171" s="409" t="str">
        <f t="shared" si="176"/>
        <v>#</v>
      </c>
      <c r="BR171" s="409" t="str">
        <f t="shared" si="177"/>
        <v>#</v>
      </c>
      <c r="BS171" s="409" t="str">
        <f t="shared" si="178"/>
        <v>P</v>
      </c>
      <c r="BT171" s="409" t="str">
        <f t="shared" si="179"/>
        <v>#</v>
      </c>
      <c r="BU171" s="409" t="str">
        <f t="shared" si="180"/>
        <v>#</v>
      </c>
      <c r="BV171" s="409" t="str">
        <f t="shared" si="181"/>
        <v>#</v>
      </c>
      <c r="BW171" s="409" t="str">
        <f t="shared" si="182"/>
        <v>#</v>
      </c>
      <c r="BX171" s="409"/>
      <c r="BY171" s="409" t="str">
        <f t="shared" si="183"/>
        <v>#</v>
      </c>
      <c r="BZ171" s="409" t="str">
        <f t="shared" si="184"/>
        <v>#</v>
      </c>
      <c r="CA171" s="409" t="str">
        <f t="shared" si="185"/>
        <v>#</v>
      </c>
      <c r="CB171" s="409">
        <f t="shared" si="186"/>
        <v>0</v>
      </c>
      <c r="CC171" s="409" t="str">
        <f t="shared" si="187"/>
        <v>#</v>
      </c>
      <c r="CD171" s="409" t="str">
        <f t="shared" si="188"/>
        <v>#</v>
      </c>
      <c r="CE171" s="409" t="str">
        <f t="shared" si="189"/>
        <v>#</v>
      </c>
      <c r="CF171" s="409" t="str">
        <f t="shared" si="190"/>
        <v>#</v>
      </c>
      <c r="CG171" s="409" t="str">
        <f t="shared" si="191"/>
        <v>#</v>
      </c>
      <c r="CH171" s="409">
        <f t="shared" si="192"/>
        <v>0</v>
      </c>
      <c r="CI171" s="7"/>
      <c r="CJ171" s="7"/>
      <c r="CK171" s="409" t="str">
        <f t="shared" si="203"/>
        <v> </v>
      </c>
      <c r="CL171" s="409" t="str">
        <f t="shared" si="204"/>
        <v> </v>
      </c>
      <c r="CM171" s="409" t="str">
        <f t="shared" si="205"/>
        <v> </v>
      </c>
      <c r="CN171" s="409" t="str">
        <f t="shared" si="206"/>
        <v> </v>
      </c>
      <c r="CO171" s="409" t="str">
        <f t="shared" si="207"/>
        <v> </v>
      </c>
      <c r="CP171" s="409" t="str">
        <f t="shared" si="208"/>
        <v> </v>
      </c>
      <c r="CQ171" s="409" t="str">
        <f t="shared" si="209"/>
        <v> </v>
      </c>
      <c r="CR171" s="409" t="str">
        <f t="shared" si="210"/>
        <v> </v>
      </c>
      <c r="CS171" s="409"/>
      <c r="CT171" s="409">
        <f t="shared" si="193"/>
        <v>0</v>
      </c>
      <c r="CU171" s="409">
        <f t="shared" si="212"/>
        <v>164</v>
      </c>
      <c r="CV171" s="372" t="str">
        <f t="shared" si="212"/>
        <v>23IT165</v>
      </c>
      <c r="CW171" s="432" t="str">
        <f t="shared" si="212"/>
        <v>SUJITHA K</v>
      </c>
      <c r="CX171" s="433" t="str">
        <f t="shared" si="145"/>
        <v>        </v>
      </c>
      <c r="CY171" s="409">
        <f t="shared" si="195"/>
        <v>0</v>
      </c>
      <c r="CZ171" s="7"/>
      <c r="DA171" s="409" t="str">
        <f t="shared" si="196"/>
        <v>#</v>
      </c>
      <c r="DB171" s="409">
        <f t="shared" si="197"/>
        <v>0</v>
      </c>
      <c r="DC171" s="7"/>
      <c r="DD171" s="7"/>
      <c r="DE171" s="7"/>
    </row>
    <row r="172" ht="24.75" customHeight="1" spans="1:109">
      <c r="A172" s="413">
        <v>165</v>
      </c>
      <c r="B172" s="566" t="s">
        <v>929</v>
      </c>
      <c r="C172" s="572" t="s">
        <v>930</v>
      </c>
      <c r="D172" s="442" t="s">
        <v>42</v>
      </c>
      <c r="E172" s="438" t="s">
        <v>55</v>
      </c>
      <c r="F172" s="573">
        <v>125</v>
      </c>
      <c r="G172" s="568" t="s">
        <v>58</v>
      </c>
      <c r="H172" s="569" t="s">
        <v>61</v>
      </c>
      <c r="I172" s="569" t="s">
        <v>60</v>
      </c>
      <c r="J172" s="569" t="s">
        <v>60</v>
      </c>
      <c r="K172" s="569" t="s">
        <v>61</v>
      </c>
      <c r="L172" s="569" t="s">
        <v>58</v>
      </c>
      <c r="M172" s="569" t="s">
        <v>60</v>
      </c>
      <c r="N172" s="570" t="s">
        <v>61</v>
      </c>
      <c r="O172" s="421">
        <f t="shared" si="198"/>
        <v>0</v>
      </c>
      <c r="P172" s="422"/>
      <c r="Q172" s="423">
        <f t="shared" si="146"/>
        <v>23</v>
      </c>
      <c r="R172" s="565">
        <f t="shared" si="147"/>
        <v>8.65217391304348</v>
      </c>
      <c r="S172" s="425"/>
      <c r="T172" s="426"/>
      <c r="U172" s="427"/>
      <c r="V172" s="428" t="s">
        <v>62</v>
      </c>
      <c r="W172" s="429">
        <f t="shared" si="213"/>
        <v>10</v>
      </c>
      <c r="X172" s="429">
        <f t="shared" si="213"/>
        <v>8</v>
      </c>
      <c r="Y172" s="429">
        <f t="shared" si="213"/>
        <v>9</v>
      </c>
      <c r="Z172" s="429">
        <f t="shared" si="213"/>
        <v>9</v>
      </c>
      <c r="AA172" s="429">
        <f t="shared" si="213"/>
        <v>8</v>
      </c>
      <c r="AB172" s="429">
        <f t="shared" si="213"/>
        <v>10</v>
      </c>
      <c r="AC172" s="429">
        <f t="shared" si="213"/>
        <v>9</v>
      </c>
      <c r="AD172" s="429">
        <f t="shared" si="211"/>
        <v>8</v>
      </c>
      <c r="AE172" s="429"/>
      <c r="AF172" s="429"/>
      <c r="AG172" s="430">
        <f t="shared" si="200"/>
        <v>199</v>
      </c>
      <c r="AH172" s="430">
        <f t="shared" si="201"/>
        <v>23</v>
      </c>
      <c r="AI172" s="431">
        <f t="shared" si="148"/>
        <v>8.65217391304348</v>
      </c>
      <c r="AJ172" s="408" t="str">
        <f t="shared" si="202"/>
        <v>P</v>
      </c>
      <c r="AK172" s="408">
        <f t="shared" si="149"/>
        <v>0</v>
      </c>
      <c r="AL172" s="408">
        <f t="shared" si="150"/>
        <v>0</v>
      </c>
      <c r="AM172" s="408">
        <f t="shared" si="151"/>
        <v>0</v>
      </c>
      <c r="AN172" s="408">
        <f t="shared" si="152"/>
        <v>1</v>
      </c>
      <c r="AO172" s="408">
        <f t="shared" si="153"/>
        <v>0</v>
      </c>
      <c r="AP172" s="408">
        <f t="shared" si="154"/>
        <v>0</v>
      </c>
      <c r="AQ172" s="408">
        <f t="shared" si="155"/>
        <v>0</v>
      </c>
      <c r="AR172" s="6"/>
      <c r="AS172" s="408">
        <f t="shared" si="156"/>
        <v>0</v>
      </c>
      <c r="AT172" s="408">
        <f t="shared" si="157"/>
        <v>0</v>
      </c>
      <c r="AU172" s="408">
        <f t="shared" si="158"/>
        <v>0</v>
      </c>
      <c r="AV172" s="408" t="str">
        <f t="shared" si="159"/>
        <v>P</v>
      </c>
      <c r="AW172" s="408">
        <f t="shared" si="160"/>
        <v>0</v>
      </c>
      <c r="AX172" s="408">
        <f t="shared" si="161"/>
        <v>0</v>
      </c>
      <c r="AY172" s="408">
        <f t="shared" si="162"/>
        <v>0</v>
      </c>
      <c r="AZ172" s="409" t="str">
        <f t="shared" si="163"/>
        <v>DF</v>
      </c>
      <c r="BA172" s="409" t="str">
        <f t="shared" si="164"/>
        <v>DFT</v>
      </c>
      <c r="BB172" s="409" t="str">
        <f t="shared" si="165"/>
        <v>#</v>
      </c>
      <c r="BC172" s="409" t="str">
        <f t="shared" si="166"/>
        <v>#</v>
      </c>
      <c r="BD172" s="409" t="str">
        <f t="shared" si="167"/>
        <v>#</v>
      </c>
      <c r="BE172" s="409" t="str">
        <f t="shared" si="168"/>
        <v>P</v>
      </c>
      <c r="BF172" s="409"/>
      <c r="BG172" s="409" t="str">
        <f t="shared" si="169"/>
        <v>#</v>
      </c>
      <c r="BH172" s="409" t="str">
        <f t="shared" si="170"/>
        <v>#</v>
      </c>
      <c r="BI172" s="409" t="str">
        <f t="shared" si="171"/>
        <v>#</v>
      </c>
      <c r="BJ172" s="409">
        <f t="shared" si="172"/>
        <v>0</v>
      </c>
      <c r="BK172" s="409" t="str">
        <f t="shared" si="173"/>
        <v>#</v>
      </c>
      <c r="BL172" s="409">
        <f t="shared" si="174"/>
        <v>0</v>
      </c>
      <c r="BM172" s="7"/>
      <c r="BN172" s="7"/>
      <c r="BO172" s="7"/>
      <c r="BP172" s="409" t="str">
        <f t="shared" si="175"/>
        <v>#</v>
      </c>
      <c r="BQ172" s="409" t="str">
        <f t="shared" si="176"/>
        <v>#</v>
      </c>
      <c r="BR172" s="409" t="str">
        <f t="shared" si="177"/>
        <v>#</v>
      </c>
      <c r="BS172" s="409" t="str">
        <f t="shared" si="178"/>
        <v>P</v>
      </c>
      <c r="BT172" s="409" t="str">
        <f t="shared" si="179"/>
        <v>#</v>
      </c>
      <c r="BU172" s="409" t="str">
        <f t="shared" si="180"/>
        <v>#</v>
      </c>
      <c r="BV172" s="409" t="str">
        <f t="shared" si="181"/>
        <v>#</v>
      </c>
      <c r="BW172" s="409" t="str">
        <f t="shared" si="182"/>
        <v>#</v>
      </c>
      <c r="BX172" s="409"/>
      <c r="BY172" s="409" t="str">
        <f t="shared" si="183"/>
        <v>#</v>
      </c>
      <c r="BZ172" s="409" t="str">
        <f t="shared" si="184"/>
        <v>#</v>
      </c>
      <c r="CA172" s="409" t="str">
        <f t="shared" si="185"/>
        <v>#</v>
      </c>
      <c r="CB172" s="409">
        <f t="shared" si="186"/>
        <v>0</v>
      </c>
      <c r="CC172" s="409" t="str">
        <f t="shared" si="187"/>
        <v>#</v>
      </c>
      <c r="CD172" s="409" t="str">
        <f t="shared" si="188"/>
        <v>#</v>
      </c>
      <c r="CE172" s="409" t="str">
        <f t="shared" si="189"/>
        <v>#</v>
      </c>
      <c r="CF172" s="409" t="str">
        <f t="shared" si="190"/>
        <v>#</v>
      </c>
      <c r="CG172" s="409" t="str">
        <f t="shared" si="191"/>
        <v>#</v>
      </c>
      <c r="CH172" s="409">
        <f t="shared" si="192"/>
        <v>0</v>
      </c>
      <c r="CI172" s="7"/>
      <c r="CJ172" s="7"/>
      <c r="CK172" s="409" t="str">
        <f t="shared" si="203"/>
        <v> </v>
      </c>
      <c r="CL172" s="409" t="str">
        <f t="shared" si="204"/>
        <v> </v>
      </c>
      <c r="CM172" s="409" t="str">
        <f t="shared" si="205"/>
        <v> </v>
      </c>
      <c r="CN172" s="409" t="str">
        <f t="shared" si="206"/>
        <v> </v>
      </c>
      <c r="CO172" s="409" t="str">
        <f t="shared" si="207"/>
        <v> </v>
      </c>
      <c r="CP172" s="409" t="str">
        <f t="shared" si="208"/>
        <v> </v>
      </c>
      <c r="CQ172" s="409" t="str">
        <f t="shared" si="209"/>
        <v> </v>
      </c>
      <c r="CR172" s="409" t="str">
        <f t="shared" si="210"/>
        <v> </v>
      </c>
      <c r="CS172" s="409"/>
      <c r="CT172" s="409">
        <f t="shared" si="193"/>
        <v>0</v>
      </c>
      <c r="CU172" s="409">
        <f t="shared" si="212"/>
        <v>165</v>
      </c>
      <c r="CV172" s="372" t="str">
        <f t="shared" si="212"/>
        <v>23IT166</v>
      </c>
      <c r="CW172" s="432" t="str">
        <f t="shared" si="212"/>
        <v>SUNDARI A</v>
      </c>
      <c r="CX172" s="433" t="str">
        <f t="shared" si="145"/>
        <v>        </v>
      </c>
      <c r="CY172" s="409">
        <f t="shared" si="195"/>
        <v>0</v>
      </c>
      <c r="CZ172" s="7"/>
      <c r="DA172" s="409" t="str">
        <f t="shared" si="196"/>
        <v>#</v>
      </c>
      <c r="DB172" s="409">
        <f t="shared" si="197"/>
        <v>0</v>
      </c>
      <c r="DC172" s="7"/>
      <c r="DD172" s="7"/>
      <c r="DE172" s="7"/>
    </row>
    <row r="173" ht="24.75" customHeight="1" spans="1:109">
      <c r="A173" s="413">
        <v>166</v>
      </c>
      <c r="B173" s="566" t="s">
        <v>931</v>
      </c>
      <c r="C173" s="572" t="s">
        <v>932</v>
      </c>
      <c r="D173" s="442" t="s">
        <v>42</v>
      </c>
      <c r="E173" s="438" t="s">
        <v>55</v>
      </c>
      <c r="F173" s="573">
        <v>161</v>
      </c>
      <c r="G173" s="568" t="s">
        <v>58</v>
      </c>
      <c r="H173" s="569" t="s">
        <v>61</v>
      </c>
      <c r="I173" s="569" t="s">
        <v>61</v>
      </c>
      <c r="J173" s="569" t="s">
        <v>61</v>
      </c>
      <c r="K173" s="569" t="s">
        <v>59</v>
      </c>
      <c r="L173" s="569" t="s">
        <v>58</v>
      </c>
      <c r="M173" s="569" t="s">
        <v>61</v>
      </c>
      <c r="N173" s="570" t="s">
        <v>59</v>
      </c>
      <c r="O173" s="421">
        <f t="shared" si="198"/>
        <v>0</v>
      </c>
      <c r="P173" s="422"/>
      <c r="Q173" s="423">
        <f t="shared" si="146"/>
        <v>23</v>
      </c>
      <c r="R173" s="565">
        <f t="shared" si="147"/>
        <v>7.91304347826087</v>
      </c>
      <c r="S173" s="425"/>
      <c r="T173" s="426"/>
      <c r="U173" s="427"/>
      <c r="V173" s="428" t="s">
        <v>62</v>
      </c>
      <c r="W173" s="429">
        <f t="shared" si="213"/>
        <v>10</v>
      </c>
      <c r="X173" s="429">
        <f t="shared" si="213"/>
        <v>8</v>
      </c>
      <c r="Y173" s="429">
        <f t="shared" si="213"/>
        <v>8</v>
      </c>
      <c r="Z173" s="429">
        <f t="shared" si="213"/>
        <v>8</v>
      </c>
      <c r="AA173" s="429">
        <f t="shared" si="213"/>
        <v>7</v>
      </c>
      <c r="AB173" s="429">
        <f t="shared" si="213"/>
        <v>10</v>
      </c>
      <c r="AC173" s="429">
        <f t="shared" si="213"/>
        <v>8</v>
      </c>
      <c r="AD173" s="429">
        <f t="shared" si="211"/>
        <v>7</v>
      </c>
      <c r="AE173" s="429"/>
      <c r="AF173" s="429"/>
      <c r="AG173" s="430">
        <f t="shared" si="200"/>
        <v>182</v>
      </c>
      <c r="AH173" s="430">
        <f t="shared" si="201"/>
        <v>23</v>
      </c>
      <c r="AI173" s="431">
        <f t="shared" si="148"/>
        <v>7.91304347826087</v>
      </c>
      <c r="AJ173" s="408" t="str">
        <f t="shared" si="202"/>
        <v>P</v>
      </c>
      <c r="AK173" s="408">
        <f t="shared" si="149"/>
        <v>0</v>
      </c>
      <c r="AL173" s="408">
        <f t="shared" si="150"/>
        <v>1</v>
      </c>
      <c r="AM173" s="408">
        <f t="shared" si="151"/>
        <v>0</v>
      </c>
      <c r="AN173" s="408">
        <f t="shared" si="152"/>
        <v>0</v>
      </c>
      <c r="AO173" s="408">
        <f t="shared" si="153"/>
        <v>0</v>
      </c>
      <c r="AP173" s="408">
        <f t="shared" si="154"/>
        <v>0</v>
      </c>
      <c r="AQ173" s="408">
        <f t="shared" si="155"/>
        <v>0</v>
      </c>
      <c r="AR173" s="6"/>
      <c r="AS173" s="408">
        <f t="shared" si="156"/>
        <v>0</v>
      </c>
      <c r="AT173" s="408" t="str">
        <f t="shared" si="157"/>
        <v>P</v>
      </c>
      <c r="AU173" s="408">
        <f t="shared" si="158"/>
        <v>0</v>
      </c>
      <c r="AV173" s="408">
        <f t="shared" si="159"/>
        <v>0</v>
      </c>
      <c r="AW173" s="408">
        <f t="shared" si="160"/>
        <v>0</v>
      </c>
      <c r="AX173" s="408">
        <f t="shared" si="161"/>
        <v>0</v>
      </c>
      <c r="AY173" s="408">
        <f t="shared" si="162"/>
        <v>0</v>
      </c>
      <c r="AZ173" s="409" t="str">
        <f t="shared" si="163"/>
        <v>DF</v>
      </c>
      <c r="BA173" s="409" t="str">
        <f t="shared" si="164"/>
        <v>DFT</v>
      </c>
      <c r="BB173" s="409" t="str">
        <f t="shared" si="165"/>
        <v>#</v>
      </c>
      <c r="BC173" s="409" t="str">
        <f t="shared" si="166"/>
        <v>#</v>
      </c>
      <c r="BD173" s="409" t="str">
        <f t="shared" si="167"/>
        <v>#</v>
      </c>
      <c r="BE173" s="409" t="str">
        <f t="shared" si="168"/>
        <v>P</v>
      </c>
      <c r="BF173" s="409"/>
      <c r="BG173" s="409" t="str">
        <f t="shared" si="169"/>
        <v>#</v>
      </c>
      <c r="BH173" s="409" t="str">
        <f t="shared" si="170"/>
        <v>#</v>
      </c>
      <c r="BI173" s="409" t="str">
        <f t="shared" si="171"/>
        <v>#</v>
      </c>
      <c r="BJ173" s="409">
        <f t="shared" si="172"/>
        <v>0</v>
      </c>
      <c r="BK173" s="409" t="str">
        <f t="shared" si="173"/>
        <v>#</v>
      </c>
      <c r="BL173" s="409">
        <f t="shared" si="174"/>
        <v>0</v>
      </c>
      <c r="BM173" s="7"/>
      <c r="BN173" s="7"/>
      <c r="BO173" s="7"/>
      <c r="BP173" s="409" t="str">
        <f t="shared" si="175"/>
        <v>#</v>
      </c>
      <c r="BQ173" s="409" t="str">
        <f t="shared" si="176"/>
        <v>#</v>
      </c>
      <c r="BR173" s="409" t="str">
        <f t="shared" si="177"/>
        <v>#</v>
      </c>
      <c r="BS173" s="409" t="str">
        <f t="shared" si="178"/>
        <v>P</v>
      </c>
      <c r="BT173" s="409" t="str">
        <f t="shared" si="179"/>
        <v>#</v>
      </c>
      <c r="BU173" s="409" t="str">
        <f t="shared" si="180"/>
        <v>#</v>
      </c>
      <c r="BV173" s="409" t="str">
        <f t="shared" si="181"/>
        <v>#</v>
      </c>
      <c r="BW173" s="409" t="str">
        <f t="shared" si="182"/>
        <v>#</v>
      </c>
      <c r="BX173" s="409"/>
      <c r="BY173" s="409" t="str">
        <f t="shared" si="183"/>
        <v>#</v>
      </c>
      <c r="BZ173" s="409" t="str">
        <f t="shared" si="184"/>
        <v>#</v>
      </c>
      <c r="CA173" s="409" t="str">
        <f t="shared" si="185"/>
        <v>#</v>
      </c>
      <c r="CB173" s="409">
        <f t="shared" si="186"/>
        <v>0</v>
      </c>
      <c r="CC173" s="409" t="str">
        <f t="shared" si="187"/>
        <v>#</v>
      </c>
      <c r="CD173" s="409" t="str">
        <f t="shared" si="188"/>
        <v>#</v>
      </c>
      <c r="CE173" s="409" t="str">
        <f t="shared" si="189"/>
        <v>#</v>
      </c>
      <c r="CF173" s="409" t="str">
        <f t="shared" si="190"/>
        <v>#</v>
      </c>
      <c r="CG173" s="409" t="str">
        <f t="shared" si="191"/>
        <v>#</v>
      </c>
      <c r="CH173" s="409">
        <f t="shared" si="192"/>
        <v>0</v>
      </c>
      <c r="CI173" s="7"/>
      <c r="CJ173" s="7"/>
      <c r="CK173" s="409" t="str">
        <f t="shared" si="203"/>
        <v> </v>
      </c>
      <c r="CL173" s="409" t="str">
        <f t="shared" si="204"/>
        <v> </v>
      </c>
      <c r="CM173" s="409" t="str">
        <f t="shared" si="205"/>
        <v> </v>
      </c>
      <c r="CN173" s="409" t="str">
        <f t="shared" si="206"/>
        <v> </v>
      </c>
      <c r="CO173" s="409" t="str">
        <f t="shared" si="207"/>
        <v> </v>
      </c>
      <c r="CP173" s="409" t="str">
        <f t="shared" si="208"/>
        <v> </v>
      </c>
      <c r="CQ173" s="409" t="str">
        <f t="shared" si="209"/>
        <v> </v>
      </c>
      <c r="CR173" s="409" t="str">
        <f t="shared" si="210"/>
        <v> </v>
      </c>
      <c r="CS173" s="409"/>
      <c r="CT173" s="409">
        <f t="shared" si="193"/>
        <v>0</v>
      </c>
      <c r="CU173" s="409">
        <f t="shared" si="212"/>
        <v>166</v>
      </c>
      <c r="CV173" s="372" t="str">
        <f t="shared" si="212"/>
        <v>23IT167</v>
      </c>
      <c r="CW173" s="432" t="str">
        <f t="shared" si="212"/>
        <v>SWETHA S</v>
      </c>
      <c r="CX173" s="433" t="str">
        <f t="shared" si="145"/>
        <v>        </v>
      </c>
      <c r="CY173" s="409">
        <f t="shared" si="195"/>
        <v>0</v>
      </c>
      <c r="CZ173" s="7"/>
      <c r="DA173" s="409" t="str">
        <f t="shared" si="196"/>
        <v>#</v>
      </c>
      <c r="DB173" s="409">
        <f t="shared" si="197"/>
        <v>0</v>
      </c>
      <c r="DC173" s="7"/>
      <c r="DD173" s="7"/>
      <c r="DE173" s="7"/>
    </row>
    <row r="174" ht="24.75" customHeight="1" spans="1:109">
      <c r="A174" s="413">
        <v>167</v>
      </c>
      <c r="B174" s="566" t="s">
        <v>933</v>
      </c>
      <c r="C174" s="572" t="s">
        <v>934</v>
      </c>
      <c r="D174" s="442" t="s">
        <v>42</v>
      </c>
      <c r="E174" s="438" t="s">
        <v>55</v>
      </c>
      <c r="F174" s="573">
        <v>162</v>
      </c>
      <c r="G174" s="568" t="s">
        <v>58</v>
      </c>
      <c r="H174" s="569" t="s">
        <v>61</v>
      </c>
      <c r="I174" s="569" t="s">
        <v>61</v>
      </c>
      <c r="J174" s="569" t="s">
        <v>61</v>
      </c>
      <c r="K174" s="569" t="s">
        <v>61</v>
      </c>
      <c r="L174" s="569" t="s">
        <v>58</v>
      </c>
      <c r="M174" s="569" t="s">
        <v>61</v>
      </c>
      <c r="N174" s="570" t="s">
        <v>59</v>
      </c>
      <c r="O174" s="421">
        <f t="shared" si="198"/>
        <v>0</v>
      </c>
      <c r="P174" s="422"/>
      <c r="Q174" s="423">
        <f t="shared" si="146"/>
        <v>23</v>
      </c>
      <c r="R174" s="565">
        <f t="shared" si="147"/>
        <v>8.04347826086956</v>
      </c>
      <c r="S174" s="425"/>
      <c r="T174" s="426"/>
      <c r="U174" s="427"/>
      <c r="V174" s="428" t="s">
        <v>62</v>
      </c>
      <c r="W174" s="429">
        <f t="shared" si="213"/>
        <v>10</v>
      </c>
      <c r="X174" s="429">
        <f t="shared" si="213"/>
        <v>8</v>
      </c>
      <c r="Y174" s="429">
        <f t="shared" si="213"/>
        <v>8</v>
      </c>
      <c r="Z174" s="429">
        <f t="shared" si="213"/>
        <v>8</v>
      </c>
      <c r="AA174" s="429">
        <f t="shared" si="213"/>
        <v>8</v>
      </c>
      <c r="AB174" s="429">
        <f t="shared" si="213"/>
        <v>10</v>
      </c>
      <c r="AC174" s="429">
        <f t="shared" si="213"/>
        <v>8</v>
      </c>
      <c r="AD174" s="429">
        <f t="shared" si="211"/>
        <v>7</v>
      </c>
      <c r="AE174" s="429"/>
      <c r="AF174" s="429"/>
      <c r="AG174" s="430">
        <f t="shared" si="200"/>
        <v>185</v>
      </c>
      <c r="AH174" s="430">
        <f t="shared" si="201"/>
        <v>23</v>
      </c>
      <c r="AI174" s="431">
        <f t="shared" si="148"/>
        <v>8.04347826086956</v>
      </c>
      <c r="AJ174" s="408" t="str">
        <f t="shared" si="202"/>
        <v>P</v>
      </c>
      <c r="AK174" s="408">
        <f t="shared" si="149"/>
        <v>0</v>
      </c>
      <c r="AL174" s="408">
        <f t="shared" si="150"/>
        <v>1</v>
      </c>
      <c r="AM174" s="408">
        <f t="shared" si="151"/>
        <v>0</v>
      </c>
      <c r="AN174" s="408">
        <f t="shared" si="152"/>
        <v>0</v>
      </c>
      <c r="AO174" s="408">
        <f t="shared" si="153"/>
        <v>0</v>
      </c>
      <c r="AP174" s="408">
        <f t="shared" si="154"/>
        <v>0</v>
      </c>
      <c r="AQ174" s="408">
        <f t="shared" si="155"/>
        <v>0</v>
      </c>
      <c r="AR174" s="6"/>
      <c r="AS174" s="408">
        <f t="shared" si="156"/>
        <v>0</v>
      </c>
      <c r="AT174" s="408" t="str">
        <f t="shared" si="157"/>
        <v>P</v>
      </c>
      <c r="AU174" s="408">
        <f t="shared" si="158"/>
        <v>0</v>
      </c>
      <c r="AV174" s="408">
        <f t="shared" si="159"/>
        <v>0</v>
      </c>
      <c r="AW174" s="408">
        <f t="shared" si="160"/>
        <v>0</v>
      </c>
      <c r="AX174" s="408">
        <f t="shared" si="161"/>
        <v>0</v>
      </c>
      <c r="AY174" s="408">
        <f t="shared" si="162"/>
        <v>0</v>
      </c>
      <c r="AZ174" s="409" t="str">
        <f t="shared" si="163"/>
        <v>DF</v>
      </c>
      <c r="BA174" s="409" t="str">
        <f t="shared" si="164"/>
        <v>DFT</v>
      </c>
      <c r="BB174" s="409" t="str">
        <f t="shared" si="165"/>
        <v>#</v>
      </c>
      <c r="BC174" s="409" t="str">
        <f t="shared" si="166"/>
        <v>#</v>
      </c>
      <c r="BD174" s="409" t="str">
        <f t="shared" si="167"/>
        <v>#</v>
      </c>
      <c r="BE174" s="409" t="str">
        <f t="shared" si="168"/>
        <v>P</v>
      </c>
      <c r="BF174" s="409"/>
      <c r="BG174" s="409" t="str">
        <f t="shared" si="169"/>
        <v>#</v>
      </c>
      <c r="BH174" s="409" t="str">
        <f t="shared" si="170"/>
        <v>#</v>
      </c>
      <c r="BI174" s="409" t="str">
        <f t="shared" si="171"/>
        <v>#</v>
      </c>
      <c r="BJ174" s="409">
        <f t="shared" si="172"/>
        <v>0</v>
      </c>
      <c r="BK174" s="409" t="str">
        <f t="shared" si="173"/>
        <v>#</v>
      </c>
      <c r="BL174" s="409">
        <f t="shared" si="174"/>
        <v>0</v>
      </c>
      <c r="BM174" s="7"/>
      <c r="BN174" s="7"/>
      <c r="BO174" s="7"/>
      <c r="BP174" s="409" t="str">
        <f t="shared" si="175"/>
        <v>#</v>
      </c>
      <c r="BQ174" s="409" t="str">
        <f t="shared" si="176"/>
        <v>#</v>
      </c>
      <c r="BR174" s="409" t="str">
        <f t="shared" si="177"/>
        <v>#</v>
      </c>
      <c r="BS174" s="409" t="str">
        <f t="shared" si="178"/>
        <v>P</v>
      </c>
      <c r="BT174" s="409" t="str">
        <f t="shared" si="179"/>
        <v>#</v>
      </c>
      <c r="BU174" s="409" t="str">
        <f t="shared" si="180"/>
        <v>#</v>
      </c>
      <c r="BV174" s="409" t="str">
        <f t="shared" si="181"/>
        <v>#</v>
      </c>
      <c r="BW174" s="409" t="str">
        <f t="shared" si="182"/>
        <v>#</v>
      </c>
      <c r="BX174" s="409"/>
      <c r="BY174" s="409" t="str">
        <f t="shared" si="183"/>
        <v>#</v>
      </c>
      <c r="BZ174" s="409" t="str">
        <f t="shared" si="184"/>
        <v>#</v>
      </c>
      <c r="CA174" s="409" t="str">
        <f t="shared" si="185"/>
        <v>#</v>
      </c>
      <c r="CB174" s="409">
        <f t="shared" si="186"/>
        <v>0</v>
      </c>
      <c r="CC174" s="409" t="str">
        <f t="shared" si="187"/>
        <v>#</v>
      </c>
      <c r="CD174" s="409" t="str">
        <f t="shared" si="188"/>
        <v>#</v>
      </c>
      <c r="CE174" s="409" t="str">
        <f t="shared" si="189"/>
        <v>#</v>
      </c>
      <c r="CF174" s="409" t="str">
        <f t="shared" si="190"/>
        <v>#</v>
      </c>
      <c r="CG174" s="409" t="str">
        <f t="shared" si="191"/>
        <v>#</v>
      </c>
      <c r="CH174" s="409">
        <f t="shared" si="192"/>
        <v>0</v>
      </c>
      <c r="CI174" s="7"/>
      <c r="CJ174" s="7"/>
      <c r="CK174" s="409" t="str">
        <f t="shared" si="203"/>
        <v> </v>
      </c>
      <c r="CL174" s="409" t="str">
        <f t="shared" si="204"/>
        <v> </v>
      </c>
      <c r="CM174" s="409" t="str">
        <f t="shared" si="205"/>
        <v> </v>
      </c>
      <c r="CN174" s="409" t="str">
        <f t="shared" si="206"/>
        <v> </v>
      </c>
      <c r="CO174" s="409" t="str">
        <f t="shared" si="207"/>
        <v> </v>
      </c>
      <c r="CP174" s="409" t="str">
        <f t="shared" si="208"/>
        <v> </v>
      </c>
      <c r="CQ174" s="409" t="str">
        <f t="shared" si="209"/>
        <v> </v>
      </c>
      <c r="CR174" s="409" t="str">
        <f t="shared" si="210"/>
        <v> </v>
      </c>
      <c r="CS174" s="409"/>
      <c r="CT174" s="409">
        <f t="shared" si="193"/>
        <v>0</v>
      </c>
      <c r="CU174" s="409">
        <f t="shared" si="212"/>
        <v>167</v>
      </c>
      <c r="CV174" s="372" t="str">
        <f t="shared" si="212"/>
        <v>23IT168</v>
      </c>
      <c r="CW174" s="432" t="str">
        <f t="shared" si="212"/>
        <v>SWETHINI K</v>
      </c>
      <c r="CX174" s="433" t="str">
        <f t="shared" si="145"/>
        <v>        </v>
      </c>
      <c r="CY174" s="409">
        <f t="shared" si="195"/>
        <v>0</v>
      </c>
      <c r="CZ174" s="7"/>
      <c r="DA174" s="409" t="str">
        <f t="shared" si="196"/>
        <v>#</v>
      </c>
      <c r="DB174" s="409">
        <f t="shared" si="197"/>
        <v>0</v>
      </c>
      <c r="DC174" s="7"/>
      <c r="DD174" s="7"/>
      <c r="DE174" s="7"/>
    </row>
    <row r="175" ht="24.75" customHeight="1" spans="1:109">
      <c r="A175" s="413">
        <v>168</v>
      </c>
      <c r="B175" s="566" t="s">
        <v>935</v>
      </c>
      <c r="C175" s="572" t="s">
        <v>936</v>
      </c>
      <c r="D175" s="442" t="s">
        <v>42</v>
      </c>
      <c r="E175" s="440" t="s">
        <v>54</v>
      </c>
      <c r="F175" s="573">
        <v>193</v>
      </c>
      <c r="G175" s="568" t="s">
        <v>58</v>
      </c>
      <c r="H175" s="569" t="s">
        <v>61</v>
      </c>
      <c r="I175" s="569" t="s">
        <v>60</v>
      </c>
      <c r="J175" s="569" t="s">
        <v>61</v>
      </c>
      <c r="K175" s="569" t="s">
        <v>61</v>
      </c>
      <c r="L175" s="569" t="s">
        <v>58</v>
      </c>
      <c r="M175" s="569" t="s">
        <v>58</v>
      </c>
      <c r="N175" s="570" t="s">
        <v>61</v>
      </c>
      <c r="O175" s="421">
        <f t="shared" si="198"/>
        <v>0</v>
      </c>
      <c r="P175" s="422"/>
      <c r="Q175" s="423">
        <f t="shared" si="146"/>
        <v>23</v>
      </c>
      <c r="R175" s="565">
        <f t="shared" si="147"/>
        <v>8.60869565217391</v>
      </c>
      <c r="S175" s="425"/>
      <c r="T175" s="426"/>
      <c r="U175" s="427"/>
      <c r="V175" s="428" t="s">
        <v>62</v>
      </c>
      <c r="W175" s="429">
        <f t="shared" si="213"/>
        <v>10</v>
      </c>
      <c r="X175" s="429">
        <f t="shared" si="213"/>
        <v>8</v>
      </c>
      <c r="Y175" s="429">
        <f t="shared" si="213"/>
        <v>9</v>
      </c>
      <c r="Z175" s="429">
        <f t="shared" si="213"/>
        <v>8</v>
      </c>
      <c r="AA175" s="429">
        <f t="shared" si="213"/>
        <v>8</v>
      </c>
      <c r="AB175" s="429">
        <f t="shared" si="213"/>
        <v>10</v>
      </c>
      <c r="AC175" s="429">
        <f t="shared" si="213"/>
        <v>10</v>
      </c>
      <c r="AD175" s="429">
        <f t="shared" si="211"/>
        <v>8</v>
      </c>
      <c r="AE175" s="429"/>
      <c r="AF175" s="429"/>
      <c r="AG175" s="430">
        <f t="shared" si="200"/>
        <v>198</v>
      </c>
      <c r="AH175" s="430">
        <f t="shared" si="201"/>
        <v>23</v>
      </c>
      <c r="AI175" s="431">
        <f t="shared" si="148"/>
        <v>8.60869565217391</v>
      </c>
      <c r="AJ175" s="408" t="str">
        <f t="shared" si="202"/>
        <v>P</v>
      </c>
      <c r="AK175" s="408">
        <f t="shared" si="149"/>
        <v>1</v>
      </c>
      <c r="AL175" s="408">
        <f t="shared" si="150"/>
        <v>0</v>
      </c>
      <c r="AM175" s="408">
        <f t="shared" si="151"/>
        <v>0</v>
      </c>
      <c r="AN175" s="408">
        <f t="shared" si="152"/>
        <v>0</v>
      </c>
      <c r="AO175" s="408">
        <f t="shared" si="153"/>
        <v>0</v>
      </c>
      <c r="AP175" s="408">
        <f t="shared" si="154"/>
        <v>0</v>
      </c>
      <c r="AQ175" s="408">
        <f t="shared" si="155"/>
        <v>0</v>
      </c>
      <c r="AR175" s="6"/>
      <c r="AS175" s="408" t="str">
        <f t="shared" si="156"/>
        <v>P</v>
      </c>
      <c r="AT175" s="408">
        <f t="shared" si="157"/>
        <v>0</v>
      </c>
      <c r="AU175" s="408">
        <f t="shared" si="158"/>
        <v>0</v>
      </c>
      <c r="AV175" s="408">
        <f t="shared" si="159"/>
        <v>0</v>
      </c>
      <c r="AW175" s="408">
        <f t="shared" si="160"/>
        <v>0</v>
      </c>
      <c r="AX175" s="408">
        <f t="shared" si="161"/>
        <v>0</v>
      </c>
      <c r="AY175" s="408">
        <f t="shared" si="162"/>
        <v>0</v>
      </c>
      <c r="AZ175" s="409" t="str">
        <f t="shared" si="163"/>
        <v>HF</v>
      </c>
      <c r="BA175" s="409" t="str">
        <f t="shared" si="164"/>
        <v>HFT</v>
      </c>
      <c r="BB175" s="409" t="str">
        <f t="shared" si="165"/>
        <v>#</v>
      </c>
      <c r="BC175" s="409" t="str">
        <f t="shared" si="166"/>
        <v>P</v>
      </c>
      <c r="BD175" s="409" t="str">
        <f t="shared" si="167"/>
        <v>#</v>
      </c>
      <c r="BE175" s="409" t="str">
        <f t="shared" si="168"/>
        <v>#</v>
      </c>
      <c r="BF175" s="409"/>
      <c r="BG175" s="409" t="str">
        <f t="shared" si="169"/>
        <v>#</v>
      </c>
      <c r="BH175" s="409">
        <f t="shared" si="170"/>
        <v>0</v>
      </c>
      <c r="BI175" s="409" t="str">
        <f t="shared" si="171"/>
        <v>#</v>
      </c>
      <c r="BJ175" s="409" t="str">
        <f t="shared" si="172"/>
        <v>#</v>
      </c>
      <c r="BK175" s="409" t="str">
        <f t="shared" si="173"/>
        <v>#</v>
      </c>
      <c r="BL175" s="409">
        <f t="shared" si="174"/>
        <v>0</v>
      </c>
      <c r="BM175" s="7"/>
      <c r="BN175" s="7"/>
      <c r="BO175" s="7"/>
      <c r="BP175" s="409" t="str">
        <f t="shared" si="175"/>
        <v>#</v>
      </c>
      <c r="BQ175" s="409" t="str">
        <f t="shared" si="176"/>
        <v>P</v>
      </c>
      <c r="BR175" s="409" t="str">
        <f t="shared" si="177"/>
        <v>#</v>
      </c>
      <c r="BS175" s="409" t="str">
        <f t="shared" si="178"/>
        <v>#</v>
      </c>
      <c r="BT175" s="409" t="str">
        <f t="shared" si="179"/>
        <v>#</v>
      </c>
      <c r="BU175" s="409" t="str">
        <f t="shared" si="180"/>
        <v>#</v>
      </c>
      <c r="BV175" s="409" t="str">
        <f t="shared" si="181"/>
        <v>#</v>
      </c>
      <c r="BW175" s="409" t="str">
        <f t="shared" si="182"/>
        <v>#</v>
      </c>
      <c r="BX175" s="409"/>
      <c r="BY175" s="409" t="str">
        <f t="shared" si="183"/>
        <v>#</v>
      </c>
      <c r="BZ175" s="409">
        <f t="shared" si="184"/>
        <v>0</v>
      </c>
      <c r="CA175" s="409" t="str">
        <f t="shared" si="185"/>
        <v>#</v>
      </c>
      <c r="CB175" s="409" t="str">
        <f t="shared" si="186"/>
        <v>#</v>
      </c>
      <c r="CC175" s="409" t="str">
        <f t="shared" si="187"/>
        <v>#</v>
      </c>
      <c r="CD175" s="409" t="str">
        <f t="shared" si="188"/>
        <v>#</v>
      </c>
      <c r="CE175" s="409" t="str">
        <f t="shared" si="189"/>
        <v>#</v>
      </c>
      <c r="CF175" s="409" t="str">
        <f t="shared" si="190"/>
        <v>#</v>
      </c>
      <c r="CG175" s="409" t="str">
        <f t="shared" si="191"/>
        <v>#</v>
      </c>
      <c r="CH175" s="409">
        <f t="shared" si="192"/>
        <v>0</v>
      </c>
      <c r="CI175" s="7"/>
      <c r="CJ175" s="7"/>
      <c r="CK175" s="409" t="str">
        <f t="shared" si="203"/>
        <v> </v>
      </c>
      <c r="CL175" s="409" t="str">
        <f t="shared" si="204"/>
        <v> </v>
      </c>
      <c r="CM175" s="409" t="str">
        <f t="shared" si="205"/>
        <v> </v>
      </c>
      <c r="CN175" s="409" t="str">
        <f t="shared" si="206"/>
        <v> </v>
      </c>
      <c r="CO175" s="409" t="str">
        <f t="shared" si="207"/>
        <v> </v>
      </c>
      <c r="CP175" s="409" t="str">
        <f t="shared" si="208"/>
        <v> </v>
      </c>
      <c r="CQ175" s="409" t="str">
        <f t="shared" si="209"/>
        <v> </v>
      </c>
      <c r="CR175" s="409" t="str">
        <f t="shared" si="210"/>
        <v> </v>
      </c>
      <c r="CS175" s="409"/>
      <c r="CT175" s="409">
        <f t="shared" si="193"/>
        <v>0</v>
      </c>
      <c r="CU175" s="409">
        <f t="shared" si="212"/>
        <v>168</v>
      </c>
      <c r="CV175" s="372" t="str">
        <f t="shared" si="212"/>
        <v>23IT169</v>
      </c>
      <c r="CW175" s="432" t="str">
        <f t="shared" si="212"/>
        <v>TANIA R</v>
      </c>
      <c r="CX175" s="433" t="str">
        <f t="shared" si="145"/>
        <v>        </v>
      </c>
      <c r="CY175" s="409">
        <f t="shared" si="195"/>
        <v>0</v>
      </c>
      <c r="CZ175" s="7"/>
      <c r="DA175" s="409">
        <f t="shared" si="196"/>
        <v>0</v>
      </c>
      <c r="DB175" s="409" t="str">
        <f t="shared" si="197"/>
        <v>#</v>
      </c>
      <c r="DC175" s="7"/>
      <c r="DD175" s="7"/>
      <c r="DE175" s="7"/>
    </row>
    <row r="176" ht="24.75" customHeight="1" spans="1:109">
      <c r="A176" s="413">
        <v>169</v>
      </c>
      <c r="B176" s="566" t="s">
        <v>937</v>
      </c>
      <c r="C176" s="572" t="s">
        <v>938</v>
      </c>
      <c r="D176" s="442" t="s">
        <v>41</v>
      </c>
      <c r="E176" s="440" t="s">
        <v>54</v>
      </c>
      <c r="F176" s="573">
        <v>193</v>
      </c>
      <c r="G176" s="568" t="s">
        <v>58</v>
      </c>
      <c r="H176" s="569" t="s">
        <v>61</v>
      </c>
      <c r="I176" s="569" t="s">
        <v>61</v>
      </c>
      <c r="J176" s="569" t="s">
        <v>61</v>
      </c>
      <c r="K176" s="569" t="s">
        <v>59</v>
      </c>
      <c r="L176" s="569" t="s">
        <v>58</v>
      </c>
      <c r="M176" s="569" t="s">
        <v>61</v>
      </c>
      <c r="N176" s="570" t="s">
        <v>59</v>
      </c>
      <c r="O176" s="421">
        <f t="shared" si="198"/>
        <v>0</v>
      </c>
      <c r="P176" s="422"/>
      <c r="Q176" s="423">
        <f t="shared" si="146"/>
        <v>23</v>
      </c>
      <c r="R176" s="565">
        <f t="shared" si="147"/>
        <v>7.91304347826087</v>
      </c>
      <c r="S176" s="425"/>
      <c r="T176" s="426"/>
      <c r="U176" s="427"/>
      <c r="V176" s="428" t="s">
        <v>62</v>
      </c>
      <c r="W176" s="429">
        <f t="shared" si="213"/>
        <v>10</v>
      </c>
      <c r="X176" s="429">
        <f t="shared" si="213"/>
        <v>8</v>
      </c>
      <c r="Y176" s="429">
        <f t="shared" si="213"/>
        <v>8</v>
      </c>
      <c r="Z176" s="429">
        <f t="shared" si="213"/>
        <v>8</v>
      </c>
      <c r="AA176" s="429">
        <f t="shared" si="213"/>
        <v>7</v>
      </c>
      <c r="AB176" s="429">
        <f t="shared" si="213"/>
        <v>10</v>
      </c>
      <c r="AC176" s="429">
        <f t="shared" si="213"/>
        <v>8</v>
      </c>
      <c r="AD176" s="429">
        <f t="shared" si="211"/>
        <v>7</v>
      </c>
      <c r="AE176" s="429"/>
      <c r="AF176" s="429"/>
      <c r="AG176" s="430">
        <f t="shared" si="200"/>
        <v>182</v>
      </c>
      <c r="AH176" s="430">
        <f t="shared" si="201"/>
        <v>23</v>
      </c>
      <c r="AI176" s="431">
        <f t="shared" si="148"/>
        <v>7.91304347826087</v>
      </c>
      <c r="AJ176" s="408" t="str">
        <f t="shared" si="202"/>
        <v>P</v>
      </c>
      <c r="AK176" s="408">
        <f t="shared" si="149"/>
        <v>1</v>
      </c>
      <c r="AL176" s="408">
        <f t="shared" si="150"/>
        <v>0</v>
      </c>
      <c r="AM176" s="408">
        <f t="shared" si="151"/>
        <v>0</v>
      </c>
      <c r="AN176" s="408">
        <f t="shared" si="152"/>
        <v>0</v>
      </c>
      <c r="AO176" s="408">
        <f t="shared" si="153"/>
        <v>0</v>
      </c>
      <c r="AP176" s="408">
        <f t="shared" si="154"/>
        <v>0</v>
      </c>
      <c r="AQ176" s="408">
        <f t="shared" si="155"/>
        <v>0</v>
      </c>
      <c r="AR176" s="6"/>
      <c r="AS176" s="408" t="str">
        <f t="shared" si="156"/>
        <v>P</v>
      </c>
      <c r="AT176" s="408">
        <f t="shared" si="157"/>
        <v>0</v>
      </c>
      <c r="AU176" s="408">
        <f t="shared" si="158"/>
        <v>0</v>
      </c>
      <c r="AV176" s="408">
        <f t="shared" si="159"/>
        <v>0</v>
      </c>
      <c r="AW176" s="408">
        <f t="shared" si="160"/>
        <v>0</v>
      </c>
      <c r="AX176" s="408">
        <f t="shared" si="161"/>
        <v>0</v>
      </c>
      <c r="AY176" s="408">
        <f t="shared" si="162"/>
        <v>0</v>
      </c>
      <c r="AZ176" s="409" t="str">
        <f t="shared" si="163"/>
        <v>HM</v>
      </c>
      <c r="BA176" s="409" t="str">
        <f t="shared" si="164"/>
        <v>HMT</v>
      </c>
      <c r="BB176" s="409" t="str">
        <f t="shared" si="165"/>
        <v>P</v>
      </c>
      <c r="BC176" s="409" t="str">
        <f t="shared" si="166"/>
        <v>#</v>
      </c>
      <c r="BD176" s="409" t="str">
        <f t="shared" si="167"/>
        <v>#</v>
      </c>
      <c r="BE176" s="409" t="str">
        <f t="shared" si="168"/>
        <v>#</v>
      </c>
      <c r="BF176" s="409"/>
      <c r="BG176" s="409">
        <f t="shared" si="169"/>
        <v>0</v>
      </c>
      <c r="BH176" s="409" t="str">
        <f t="shared" si="170"/>
        <v>#</v>
      </c>
      <c r="BI176" s="409" t="str">
        <f t="shared" si="171"/>
        <v>#</v>
      </c>
      <c r="BJ176" s="409" t="str">
        <f t="shared" si="172"/>
        <v>#</v>
      </c>
      <c r="BK176" s="409">
        <f t="shared" si="173"/>
        <v>0</v>
      </c>
      <c r="BL176" s="409" t="str">
        <f t="shared" si="174"/>
        <v>#</v>
      </c>
      <c r="BM176" s="7"/>
      <c r="BN176" s="7"/>
      <c r="BO176" s="7"/>
      <c r="BP176" s="409" t="str">
        <f t="shared" si="175"/>
        <v>P</v>
      </c>
      <c r="BQ176" s="409" t="str">
        <f t="shared" si="176"/>
        <v>#</v>
      </c>
      <c r="BR176" s="409" t="str">
        <f t="shared" si="177"/>
        <v>#</v>
      </c>
      <c r="BS176" s="409" t="str">
        <f t="shared" si="178"/>
        <v>#</v>
      </c>
      <c r="BT176" s="409" t="str">
        <f t="shared" si="179"/>
        <v>#</v>
      </c>
      <c r="BU176" s="409" t="str">
        <f t="shared" si="180"/>
        <v>#</v>
      </c>
      <c r="BV176" s="409" t="str">
        <f t="shared" si="181"/>
        <v>#</v>
      </c>
      <c r="BW176" s="409" t="str">
        <f t="shared" si="182"/>
        <v>#</v>
      </c>
      <c r="BX176" s="409"/>
      <c r="BY176" s="409">
        <f t="shared" si="183"/>
        <v>0</v>
      </c>
      <c r="BZ176" s="409" t="str">
        <f t="shared" si="184"/>
        <v>#</v>
      </c>
      <c r="CA176" s="409" t="str">
        <f t="shared" si="185"/>
        <v>#</v>
      </c>
      <c r="CB176" s="409" t="str">
        <f t="shared" si="186"/>
        <v>#</v>
      </c>
      <c r="CC176" s="409" t="str">
        <f t="shared" si="187"/>
        <v>#</v>
      </c>
      <c r="CD176" s="409" t="str">
        <f t="shared" si="188"/>
        <v>#</v>
      </c>
      <c r="CE176" s="409" t="str">
        <f t="shared" si="189"/>
        <v>#</v>
      </c>
      <c r="CF176" s="409" t="str">
        <f t="shared" si="190"/>
        <v>#</v>
      </c>
      <c r="CG176" s="409">
        <f t="shared" si="191"/>
        <v>0</v>
      </c>
      <c r="CH176" s="409" t="str">
        <f t="shared" si="192"/>
        <v>#</v>
      </c>
      <c r="CI176" s="7"/>
      <c r="CJ176" s="7"/>
      <c r="CK176" s="409" t="str">
        <f t="shared" si="203"/>
        <v> </v>
      </c>
      <c r="CL176" s="409" t="str">
        <f t="shared" si="204"/>
        <v> </v>
      </c>
      <c r="CM176" s="409" t="str">
        <f t="shared" si="205"/>
        <v> </v>
      </c>
      <c r="CN176" s="409" t="str">
        <f t="shared" si="206"/>
        <v> </v>
      </c>
      <c r="CO176" s="409" t="str">
        <f t="shared" si="207"/>
        <v> </v>
      </c>
      <c r="CP176" s="409" t="str">
        <f t="shared" si="208"/>
        <v> </v>
      </c>
      <c r="CQ176" s="409" t="str">
        <f t="shared" si="209"/>
        <v> </v>
      </c>
      <c r="CR176" s="409" t="str">
        <f t="shared" si="210"/>
        <v> </v>
      </c>
      <c r="CS176" s="409"/>
      <c r="CT176" s="409">
        <f t="shared" si="193"/>
        <v>0</v>
      </c>
      <c r="CU176" s="409">
        <f t="shared" si="212"/>
        <v>169</v>
      </c>
      <c r="CV176" s="372" t="str">
        <f t="shared" si="212"/>
        <v>23IT170</v>
      </c>
      <c r="CW176" s="432" t="str">
        <f t="shared" si="212"/>
        <v>THAMIZH ARASAN E</v>
      </c>
      <c r="CX176" s="433" t="str">
        <f t="shared" si="145"/>
        <v>        </v>
      </c>
      <c r="CY176" s="409">
        <f t="shared" si="195"/>
        <v>0</v>
      </c>
      <c r="CZ176" s="7"/>
      <c r="DA176" s="409">
        <f t="shared" si="196"/>
        <v>0</v>
      </c>
      <c r="DB176" s="409" t="str">
        <f t="shared" si="197"/>
        <v>#</v>
      </c>
      <c r="DC176" s="7"/>
      <c r="DD176" s="7"/>
      <c r="DE176" s="7"/>
    </row>
    <row r="177" ht="24.75" customHeight="1" spans="1:109">
      <c r="A177" s="413">
        <v>170</v>
      </c>
      <c r="B177" s="566" t="s">
        <v>939</v>
      </c>
      <c r="C177" s="572" t="s">
        <v>940</v>
      </c>
      <c r="D177" s="442" t="s">
        <v>42</v>
      </c>
      <c r="E177" s="438" t="s">
        <v>55</v>
      </c>
      <c r="F177" s="573">
        <v>191.5</v>
      </c>
      <c r="G177" s="568" t="s">
        <v>58</v>
      </c>
      <c r="H177" s="569" t="s">
        <v>61</v>
      </c>
      <c r="I177" s="569" t="s">
        <v>60</v>
      </c>
      <c r="J177" s="569" t="s">
        <v>58</v>
      </c>
      <c r="K177" s="569" t="s">
        <v>60</v>
      </c>
      <c r="L177" s="569" t="s">
        <v>58</v>
      </c>
      <c r="M177" s="569" t="s">
        <v>60</v>
      </c>
      <c r="N177" s="570" t="s">
        <v>61</v>
      </c>
      <c r="O177" s="421">
        <f t="shared" si="198"/>
        <v>0</v>
      </c>
      <c r="P177" s="422"/>
      <c r="Q177" s="423">
        <f t="shared" si="146"/>
        <v>23</v>
      </c>
      <c r="R177" s="565">
        <f t="shared" si="147"/>
        <v>8.95652173913044</v>
      </c>
      <c r="S177" s="425"/>
      <c r="T177" s="426"/>
      <c r="U177" s="427"/>
      <c r="V177" s="428" t="s">
        <v>62</v>
      </c>
      <c r="W177" s="429">
        <f t="shared" si="213"/>
        <v>10</v>
      </c>
      <c r="X177" s="429">
        <f t="shared" si="213"/>
        <v>8</v>
      </c>
      <c r="Y177" s="429">
        <f t="shared" si="213"/>
        <v>9</v>
      </c>
      <c r="Z177" s="429">
        <f t="shared" si="213"/>
        <v>10</v>
      </c>
      <c r="AA177" s="429">
        <f t="shared" si="213"/>
        <v>9</v>
      </c>
      <c r="AB177" s="429">
        <f t="shared" si="213"/>
        <v>10</v>
      </c>
      <c r="AC177" s="429">
        <f t="shared" si="213"/>
        <v>9</v>
      </c>
      <c r="AD177" s="429">
        <f t="shared" si="211"/>
        <v>8</v>
      </c>
      <c r="AE177" s="429"/>
      <c r="AF177" s="429"/>
      <c r="AG177" s="430">
        <f t="shared" si="200"/>
        <v>206</v>
      </c>
      <c r="AH177" s="430">
        <f t="shared" si="201"/>
        <v>23</v>
      </c>
      <c r="AI177" s="431">
        <f t="shared" si="148"/>
        <v>8.95652173913044</v>
      </c>
      <c r="AJ177" s="408" t="str">
        <f t="shared" si="202"/>
        <v>P</v>
      </c>
      <c r="AK177" s="408">
        <f t="shared" si="149"/>
        <v>1</v>
      </c>
      <c r="AL177" s="408">
        <f t="shared" si="150"/>
        <v>0</v>
      </c>
      <c r="AM177" s="408">
        <f t="shared" si="151"/>
        <v>0</v>
      </c>
      <c r="AN177" s="408">
        <f t="shared" si="152"/>
        <v>0</v>
      </c>
      <c r="AO177" s="408">
        <f t="shared" si="153"/>
        <v>0</v>
      </c>
      <c r="AP177" s="408">
        <f t="shared" si="154"/>
        <v>0</v>
      </c>
      <c r="AQ177" s="408">
        <f t="shared" si="155"/>
        <v>0</v>
      </c>
      <c r="AR177" s="6"/>
      <c r="AS177" s="408" t="str">
        <f t="shared" si="156"/>
        <v>P</v>
      </c>
      <c r="AT177" s="408">
        <f t="shared" si="157"/>
        <v>0</v>
      </c>
      <c r="AU177" s="408">
        <f t="shared" si="158"/>
        <v>0</v>
      </c>
      <c r="AV177" s="408">
        <f t="shared" si="159"/>
        <v>0</v>
      </c>
      <c r="AW177" s="408">
        <f t="shared" si="160"/>
        <v>0</v>
      </c>
      <c r="AX177" s="408">
        <f t="shared" si="161"/>
        <v>0</v>
      </c>
      <c r="AY177" s="408">
        <f t="shared" si="162"/>
        <v>0</v>
      </c>
      <c r="AZ177" s="409" t="str">
        <f t="shared" si="163"/>
        <v>DF</v>
      </c>
      <c r="BA177" s="409" t="str">
        <f t="shared" si="164"/>
        <v>DFT</v>
      </c>
      <c r="BB177" s="409" t="str">
        <f t="shared" si="165"/>
        <v>#</v>
      </c>
      <c r="BC177" s="409" t="str">
        <f t="shared" si="166"/>
        <v>#</v>
      </c>
      <c r="BD177" s="409" t="str">
        <f t="shared" si="167"/>
        <v>#</v>
      </c>
      <c r="BE177" s="409" t="str">
        <f t="shared" si="168"/>
        <v>P</v>
      </c>
      <c r="BF177" s="409"/>
      <c r="BG177" s="409" t="str">
        <f t="shared" si="169"/>
        <v>#</v>
      </c>
      <c r="BH177" s="409" t="str">
        <f t="shared" si="170"/>
        <v>#</v>
      </c>
      <c r="BI177" s="409" t="str">
        <f t="shared" si="171"/>
        <v>#</v>
      </c>
      <c r="BJ177" s="409">
        <f t="shared" si="172"/>
        <v>0</v>
      </c>
      <c r="BK177" s="409" t="str">
        <f t="shared" si="173"/>
        <v>#</v>
      </c>
      <c r="BL177" s="409">
        <f t="shared" si="174"/>
        <v>0</v>
      </c>
      <c r="BM177" s="7"/>
      <c r="BN177" s="7"/>
      <c r="BO177" s="7"/>
      <c r="BP177" s="409" t="str">
        <f t="shared" si="175"/>
        <v>#</v>
      </c>
      <c r="BQ177" s="409" t="str">
        <f t="shared" si="176"/>
        <v>#</v>
      </c>
      <c r="BR177" s="409" t="str">
        <f t="shared" si="177"/>
        <v>#</v>
      </c>
      <c r="BS177" s="409" t="str">
        <f t="shared" si="178"/>
        <v>P</v>
      </c>
      <c r="BT177" s="409" t="str">
        <f t="shared" si="179"/>
        <v>#</v>
      </c>
      <c r="BU177" s="409" t="str">
        <f t="shared" si="180"/>
        <v>#</v>
      </c>
      <c r="BV177" s="409" t="str">
        <f t="shared" si="181"/>
        <v>#</v>
      </c>
      <c r="BW177" s="409" t="str">
        <f t="shared" si="182"/>
        <v>#</v>
      </c>
      <c r="BX177" s="409"/>
      <c r="BY177" s="409" t="str">
        <f t="shared" si="183"/>
        <v>#</v>
      </c>
      <c r="BZ177" s="409" t="str">
        <f t="shared" si="184"/>
        <v>#</v>
      </c>
      <c r="CA177" s="409" t="str">
        <f t="shared" si="185"/>
        <v>#</v>
      </c>
      <c r="CB177" s="409">
        <f t="shared" si="186"/>
        <v>0</v>
      </c>
      <c r="CC177" s="409" t="str">
        <f t="shared" si="187"/>
        <v>#</v>
      </c>
      <c r="CD177" s="409" t="str">
        <f t="shared" si="188"/>
        <v>#</v>
      </c>
      <c r="CE177" s="409" t="str">
        <f t="shared" si="189"/>
        <v>#</v>
      </c>
      <c r="CF177" s="409" t="str">
        <f t="shared" si="190"/>
        <v>#</v>
      </c>
      <c r="CG177" s="409" t="str">
        <f t="shared" si="191"/>
        <v>#</v>
      </c>
      <c r="CH177" s="409">
        <f t="shared" si="192"/>
        <v>0</v>
      </c>
      <c r="CI177" s="7"/>
      <c r="CJ177" s="7"/>
      <c r="CK177" s="409" t="str">
        <f t="shared" si="203"/>
        <v> </v>
      </c>
      <c r="CL177" s="409" t="str">
        <f t="shared" si="204"/>
        <v> </v>
      </c>
      <c r="CM177" s="409" t="str">
        <f t="shared" si="205"/>
        <v> </v>
      </c>
      <c r="CN177" s="409" t="str">
        <f t="shared" si="206"/>
        <v> </v>
      </c>
      <c r="CO177" s="409" t="str">
        <f t="shared" si="207"/>
        <v> </v>
      </c>
      <c r="CP177" s="409" t="str">
        <f t="shared" si="208"/>
        <v> </v>
      </c>
      <c r="CQ177" s="409" t="str">
        <f t="shared" si="209"/>
        <v> </v>
      </c>
      <c r="CR177" s="409" t="str">
        <f t="shared" si="210"/>
        <v> </v>
      </c>
      <c r="CS177" s="409"/>
      <c r="CT177" s="409">
        <f t="shared" si="193"/>
        <v>0</v>
      </c>
      <c r="CU177" s="409">
        <f t="shared" si="212"/>
        <v>170</v>
      </c>
      <c r="CV177" s="372" t="str">
        <f t="shared" si="212"/>
        <v>23IT171</v>
      </c>
      <c r="CW177" s="432" t="str">
        <f t="shared" si="212"/>
        <v>THEJASHREE V M</v>
      </c>
      <c r="CX177" s="433" t="str">
        <f t="shared" si="145"/>
        <v>        </v>
      </c>
      <c r="CY177" s="409">
        <f t="shared" si="195"/>
        <v>0</v>
      </c>
      <c r="CZ177" s="7"/>
      <c r="DA177" s="409" t="str">
        <f t="shared" si="196"/>
        <v>#</v>
      </c>
      <c r="DB177" s="409">
        <f t="shared" si="197"/>
        <v>0</v>
      </c>
      <c r="DC177" s="7"/>
      <c r="DD177" s="7"/>
      <c r="DE177" s="7"/>
    </row>
    <row r="178" ht="24.75" customHeight="1" spans="1:109">
      <c r="A178" s="413">
        <v>171</v>
      </c>
      <c r="B178" s="566" t="s">
        <v>941</v>
      </c>
      <c r="C178" s="572" t="s">
        <v>942</v>
      </c>
      <c r="D178" s="442" t="s">
        <v>41</v>
      </c>
      <c r="E178" s="440" t="s">
        <v>54</v>
      </c>
      <c r="F178" s="573">
        <v>191.5</v>
      </c>
      <c r="G178" s="568" t="s">
        <v>58</v>
      </c>
      <c r="H178" s="569" t="s">
        <v>61</v>
      </c>
      <c r="I178" s="569" t="s">
        <v>61</v>
      </c>
      <c r="J178" s="569" t="s">
        <v>61</v>
      </c>
      <c r="K178" s="569" t="s">
        <v>59</v>
      </c>
      <c r="L178" s="569" t="s">
        <v>58</v>
      </c>
      <c r="M178" s="569" t="s">
        <v>61</v>
      </c>
      <c r="N178" s="570" t="s">
        <v>61</v>
      </c>
      <c r="O178" s="421">
        <f t="shared" si="198"/>
        <v>0</v>
      </c>
      <c r="P178" s="422"/>
      <c r="Q178" s="423">
        <f t="shared" si="146"/>
        <v>23</v>
      </c>
      <c r="R178" s="565">
        <f t="shared" si="147"/>
        <v>8.04347826086956</v>
      </c>
      <c r="S178" s="425"/>
      <c r="T178" s="426"/>
      <c r="U178" s="427"/>
      <c r="V178" s="428" t="s">
        <v>62</v>
      </c>
      <c r="W178" s="429">
        <f t="shared" si="213"/>
        <v>10</v>
      </c>
      <c r="X178" s="429">
        <f t="shared" si="213"/>
        <v>8</v>
      </c>
      <c r="Y178" s="429">
        <f t="shared" si="213"/>
        <v>8</v>
      </c>
      <c r="Z178" s="429">
        <f t="shared" si="213"/>
        <v>8</v>
      </c>
      <c r="AA178" s="429">
        <f t="shared" si="213"/>
        <v>7</v>
      </c>
      <c r="AB178" s="429">
        <f t="shared" si="213"/>
        <v>10</v>
      </c>
      <c r="AC178" s="429">
        <f t="shared" si="213"/>
        <v>8</v>
      </c>
      <c r="AD178" s="429">
        <f t="shared" si="211"/>
        <v>8</v>
      </c>
      <c r="AE178" s="429"/>
      <c r="AF178" s="429"/>
      <c r="AG178" s="430">
        <f t="shared" si="200"/>
        <v>185</v>
      </c>
      <c r="AH178" s="430">
        <f t="shared" si="201"/>
        <v>23</v>
      </c>
      <c r="AI178" s="431">
        <f t="shared" si="148"/>
        <v>8.04347826086956</v>
      </c>
      <c r="AJ178" s="408" t="str">
        <f t="shared" si="202"/>
        <v>P</v>
      </c>
      <c r="AK178" s="408">
        <f t="shared" si="149"/>
        <v>1</v>
      </c>
      <c r="AL178" s="408">
        <f t="shared" si="150"/>
        <v>0</v>
      </c>
      <c r="AM178" s="408">
        <f t="shared" si="151"/>
        <v>0</v>
      </c>
      <c r="AN178" s="408">
        <f t="shared" si="152"/>
        <v>0</v>
      </c>
      <c r="AO178" s="408">
        <f t="shared" si="153"/>
        <v>0</v>
      </c>
      <c r="AP178" s="408">
        <f t="shared" si="154"/>
        <v>0</v>
      </c>
      <c r="AQ178" s="408">
        <f t="shared" si="155"/>
        <v>0</v>
      </c>
      <c r="AR178" s="6"/>
      <c r="AS178" s="408" t="str">
        <f t="shared" si="156"/>
        <v>P</v>
      </c>
      <c r="AT178" s="408">
        <f t="shared" si="157"/>
        <v>0</v>
      </c>
      <c r="AU178" s="408">
        <f t="shared" si="158"/>
        <v>0</v>
      </c>
      <c r="AV178" s="408">
        <f t="shared" si="159"/>
        <v>0</v>
      </c>
      <c r="AW178" s="408">
        <f t="shared" si="160"/>
        <v>0</v>
      </c>
      <c r="AX178" s="408">
        <f t="shared" si="161"/>
        <v>0</v>
      </c>
      <c r="AY178" s="408">
        <f t="shared" si="162"/>
        <v>0</v>
      </c>
      <c r="AZ178" s="409" t="str">
        <f t="shared" si="163"/>
        <v>HM</v>
      </c>
      <c r="BA178" s="409" t="str">
        <f t="shared" si="164"/>
        <v>HMT</v>
      </c>
      <c r="BB178" s="409" t="str">
        <f t="shared" si="165"/>
        <v>P</v>
      </c>
      <c r="BC178" s="409" t="str">
        <f t="shared" si="166"/>
        <v>#</v>
      </c>
      <c r="BD178" s="409" t="str">
        <f t="shared" si="167"/>
        <v>#</v>
      </c>
      <c r="BE178" s="409" t="str">
        <f t="shared" si="168"/>
        <v>#</v>
      </c>
      <c r="BF178" s="409"/>
      <c r="BG178" s="409">
        <f t="shared" si="169"/>
        <v>0</v>
      </c>
      <c r="BH178" s="409" t="str">
        <f t="shared" si="170"/>
        <v>#</v>
      </c>
      <c r="BI178" s="409" t="str">
        <f t="shared" si="171"/>
        <v>#</v>
      </c>
      <c r="BJ178" s="409" t="str">
        <f t="shared" si="172"/>
        <v>#</v>
      </c>
      <c r="BK178" s="409">
        <f t="shared" si="173"/>
        <v>0</v>
      </c>
      <c r="BL178" s="409" t="str">
        <f t="shared" si="174"/>
        <v>#</v>
      </c>
      <c r="BM178" s="7"/>
      <c r="BN178" s="7"/>
      <c r="BO178" s="7"/>
      <c r="BP178" s="409" t="str">
        <f t="shared" si="175"/>
        <v>P</v>
      </c>
      <c r="BQ178" s="409" t="str">
        <f t="shared" si="176"/>
        <v>#</v>
      </c>
      <c r="BR178" s="409" t="str">
        <f t="shared" si="177"/>
        <v>#</v>
      </c>
      <c r="BS178" s="409" t="str">
        <f t="shared" si="178"/>
        <v>#</v>
      </c>
      <c r="BT178" s="409" t="str">
        <f t="shared" si="179"/>
        <v>#</v>
      </c>
      <c r="BU178" s="409" t="str">
        <f t="shared" si="180"/>
        <v>#</v>
      </c>
      <c r="BV178" s="409" t="str">
        <f t="shared" si="181"/>
        <v>#</v>
      </c>
      <c r="BW178" s="409" t="str">
        <f t="shared" si="182"/>
        <v>#</v>
      </c>
      <c r="BX178" s="409"/>
      <c r="BY178" s="409">
        <f t="shared" si="183"/>
        <v>0</v>
      </c>
      <c r="BZ178" s="409" t="str">
        <f t="shared" si="184"/>
        <v>#</v>
      </c>
      <c r="CA178" s="409" t="str">
        <f t="shared" si="185"/>
        <v>#</v>
      </c>
      <c r="CB178" s="409" t="str">
        <f t="shared" si="186"/>
        <v>#</v>
      </c>
      <c r="CC178" s="409" t="str">
        <f t="shared" si="187"/>
        <v>#</v>
      </c>
      <c r="CD178" s="409" t="str">
        <f t="shared" si="188"/>
        <v>#</v>
      </c>
      <c r="CE178" s="409" t="str">
        <f t="shared" si="189"/>
        <v>#</v>
      </c>
      <c r="CF178" s="409" t="str">
        <f t="shared" si="190"/>
        <v>#</v>
      </c>
      <c r="CG178" s="409">
        <f t="shared" si="191"/>
        <v>0</v>
      </c>
      <c r="CH178" s="409" t="str">
        <f t="shared" si="192"/>
        <v>#</v>
      </c>
      <c r="CI178" s="7"/>
      <c r="CJ178" s="7"/>
      <c r="CK178" s="409" t="str">
        <f t="shared" si="203"/>
        <v> </v>
      </c>
      <c r="CL178" s="409" t="str">
        <f t="shared" si="204"/>
        <v> </v>
      </c>
      <c r="CM178" s="409" t="str">
        <f t="shared" si="205"/>
        <v> </v>
      </c>
      <c r="CN178" s="409" t="str">
        <f t="shared" si="206"/>
        <v> </v>
      </c>
      <c r="CO178" s="409" t="str">
        <f t="shared" si="207"/>
        <v> </v>
      </c>
      <c r="CP178" s="409" t="str">
        <f t="shared" si="208"/>
        <v> </v>
      </c>
      <c r="CQ178" s="409" t="str">
        <f t="shared" si="209"/>
        <v> </v>
      </c>
      <c r="CR178" s="409" t="str">
        <f t="shared" si="210"/>
        <v> </v>
      </c>
      <c r="CS178" s="409"/>
      <c r="CT178" s="409">
        <f t="shared" si="193"/>
        <v>0</v>
      </c>
      <c r="CU178" s="409">
        <f t="shared" si="212"/>
        <v>171</v>
      </c>
      <c r="CV178" s="372" t="str">
        <f t="shared" si="212"/>
        <v>23IT172</v>
      </c>
      <c r="CW178" s="432" t="str">
        <f t="shared" si="212"/>
        <v>UDHAYAN B</v>
      </c>
      <c r="CX178" s="433" t="str">
        <f t="shared" si="145"/>
        <v>        </v>
      </c>
      <c r="CY178" s="409">
        <f t="shared" si="195"/>
        <v>0</v>
      </c>
      <c r="CZ178" s="7"/>
      <c r="DA178" s="409">
        <f t="shared" si="196"/>
        <v>0</v>
      </c>
      <c r="DB178" s="409" t="str">
        <f t="shared" si="197"/>
        <v>#</v>
      </c>
      <c r="DC178" s="7"/>
      <c r="DD178" s="7"/>
      <c r="DE178" s="7"/>
    </row>
    <row r="179" ht="24.75" customHeight="1" spans="1:109">
      <c r="A179" s="413">
        <v>172</v>
      </c>
      <c r="B179" s="566" t="s">
        <v>943</v>
      </c>
      <c r="C179" s="572" t="s">
        <v>944</v>
      </c>
      <c r="D179" s="442" t="s">
        <v>42</v>
      </c>
      <c r="E179" s="438" t="s">
        <v>55</v>
      </c>
      <c r="F179" s="573">
        <v>178</v>
      </c>
      <c r="G179" s="568" t="s">
        <v>58</v>
      </c>
      <c r="H179" s="569" t="s">
        <v>61</v>
      </c>
      <c r="I179" s="569" t="s">
        <v>60</v>
      </c>
      <c r="J179" s="569" t="s">
        <v>61</v>
      </c>
      <c r="K179" s="569" t="s">
        <v>61</v>
      </c>
      <c r="L179" s="569" t="s">
        <v>58</v>
      </c>
      <c r="M179" s="569" t="s">
        <v>60</v>
      </c>
      <c r="N179" s="570" t="s">
        <v>61</v>
      </c>
      <c r="O179" s="421">
        <f t="shared" si="198"/>
        <v>0</v>
      </c>
      <c r="P179" s="422"/>
      <c r="Q179" s="423">
        <f t="shared" si="146"/>
        <v>23</v>
      </c>
      <c r="R179" s="565">
        <f t="shared" si="147"/>
        <v>8.47826086956522</v>
      </c>
      <c r="S179" s="425"/>
      <c r="T179" s="426"/>
      <c r="U179" s="427"/>
      <c r="V179" s="428" t="s">
        <v>62</v>
      </c>
      <c r="W179" s="429">
        <f t="shared" si="213"/>
        <v>10</v>
      </c>
      <c r="X179" s="429">
        <f t="shared" si="213"/>
        <v>8</v>
      </c>
      <c r="Y179" s="429">
        <f t="shared" si="213"/>
        <v>9</v>
      </c>
      <c r="Z179" s="429">
        <f t="shared" si="213"/>
        <v>8</v>
      </c>
      <c r="AA179" s="429">
        <f t="shared" si="213"/>
        <v>8</v>
      </c>
      <c r="AB179" s="429">
        <f t="shared" si="213"/>
        <v>10</v>
      </c>
      <c r="AC179" s="429">
        <f t="shared" si="213"/>
        <v>9</v>
      </c>
      <c r="AD179" s="429">
        <f t="shared" si="211"/>
        <v>8</v>
      </c>
      <c r="AE179" s="429"/>
      <c r="AF179" s="429"/>
      <c r="AG179" s="430">
        <f t="shared" si="200"/>
        <v>195</v>
      </c>
      <c r="AH179" s="430">
        <f t="shared" si="201"/>
        <v>23</v>
      </c>
      <c r="AI179" s="431">
        <f t="shared" si="148"/>
        <v>8.47826086956522</v>
      </c>
      <c r="AJ179" s="408" t="str">
        <f t="shared" si="202"/>
        <v>P</v>
      </c>
      <c r="AK179" s="408">
        <f t="shared" si="149"/>
        <v>0</v>
      </c>
      <c r="AL179" s="408">
        <f t="shared" si="150"/>
        <v>1</v>
      </c>
      <c r="AM179" s="408">
        <f t="shared" si="151"/>
        <v>0</v>
      </c>
      <c r="AN179" s="408">
        <f t="shared" si="152"/>
        <v>0</v>
      </c>
      <c r="AO179" s="408">
        <f t="shared" si="153"/>
        <v>0</v>
      </c>
      <c r="AP179" s="408">
        <f t="shared" si="154"/>
        <v>0</v>
      </c>
      <c r="AQ179" s="408">
        <f t="shared" si="155"/>
        <v>0</v>
      </c>
      <c r="AR179" s="6"/>
      <c r="AS179" s="408">
        <f t="shared" si="156"/>
        <v>0</v>
      </c>
      <c r="AT179" s="408" t="str">
        <f t="shared" si="157"/>
        <v>P</v>
      </c>
      <c r="AU179" s="408">
        <f t="shared" si="158"/>
        <v>0</v>
      </c>
      <c r="AV179" s="408">
        <f t="shared" si="159"/>
        <v>0</v>
      </c>
      <c r="AW179" s="408">
        <f t="shared" si="160"/>
        <v>0</v>
      </c>
      <c r="AX179" s="408">
        <f t="shared" si="161"/>
        <v>0</v>
      </c>
      <c r="AY179" s="408">
        <f t="shared" si="162"/>
        <v>0</v>
      </c>
      <c r="AZ179" s="409" t="str">
        <f t="shared" si="163"/>
        <v>DF</v>
      </c>
      <c r="BA179" s="409" t="str">
        <f t="shared" si="164"/>
        <v>DFT</v>
      </c>
      <c r="BB179" s="409" t="str">
        <f t="shared" si="165"/>
        <v>#</v>
      </c>
      <c r="BC179" s="409" t="str">
        <f t="shared" si="166"/>
        <v>#</v>
      </c>
      <c r="BD179" s="409" t="str">
        <f t="shared" si="167"/>
        <v>#</v>
      </c>
      <c r="BE179" s="409" t="str">
        <f t="shared" si="168"/>
        <v>P</v>
      </c>
      <c r="BF179" s="409"/>
      <c r="BG179" s="409" t="str">
        <f t="shared" si="169"/>
        <v>#</v>
      </c>
      <c r="BH179" s="409" t="str">
        <f t="shared" si="170"/>
        <v>#</v>
      </c>
      <c r="BI179" s="409" t="str">
        <f t="shared" si="171"/>
        <v>#</v>
      </c>
      <c r="BJ179" s="409">
        <f t="shared" si="172"/>
        <v>0</v>
      </c>
      <c r="BK179" s="409" t="str">
        <f t="shared" si="173"/>
        <v>#</v>
      </c>
      <c r="BL179" s="409">
        <f t="shared" si="174"/>
        <v>0</v>
      </c>
      <c r="BM179" s="7"/>
      <c r="BN179" s="7"/>
      <c r="BO179" s="7"/>
      <c r="BP179" s="409" t="str">
        <f t="shared" si="175"/>
        <v>#</v>
      </c>
      <c r="BQ179" s="409" t="str">
        <f t="shared" si="176"/>
        <v>#</v>
      </c>
      <c r="BR179" s="409" t="str">
        <f t="shared" si="177"/>
        <v>#</v>
      </c>
      <c r="BS179" s="409" t="str">
        <f t="shared" si="178"/>
        <v>P</v>
      </c>
      <c r="BT179" s="409" t="str">
        <f t="shared" si="179"/>
        <v>#</v>
      </c>
      <c r="BU179" s="409" t="str">
        <f t="shared" si="180"/>
        <v>#</v>
      </c>
      <c r="BV179" s="409" t="str">
        <f t="shared" si="181"/>
        <v>#</v>
      </c>
      <c r="BW179" s="409" t="str">
        <f t="shared" si="182"/>
        <v>#</v>
      </c>
      <c r="BX179" s="409"/>
      <c r="BY179" s="409" t="str">
        <f t="shared" si="183"/>
        <v>#</v>
      </c>
      <c r="BZ179" s="409" t="str">
        <f t="shared" si="184"/>
        <v>#</v>
      </c>
      <c r="CA179" s="409" t="str">
        <f t="shared" si="185"/>
        <v>#</v>
      </c>
      <c r="CB179" s="409">
        <f t="shared" si="186"/>
        <v>0</v>
      </c>
      <c r="CC179" s="409" t="str">
        <f t="shared" si="187"/>
        <v>#</v>
      </c>
      <c r="CD179" s="409" t="str">
        <f t="shared" si="188"/>
        <v>#</v>
      </c>
      <c r="CE179" s="409" t="str">
        <f t="shared" si="189"/>
        <v>#</v>
      </c>
      <c r="CF179" s="409" t="str">
        <f t="shared" si="190"/>
        <v>#</v>
      </c>
      <c r="CG179" s="409" t="str">
        <f t="shared" si="191"/>
        <v>#</v>
      </c>
      <c r="CH179" s="409">
        <f t="shared" si="192"/>
        <v>0</v>
      </c>
      <c r="CI179" s="7"/>
      <c r="CJ179" s="7"/>
      <c r="CK179" s="409" t="str">
        <f t="shared" si="203"/>
        <v> </v>
      </c>
      <c r="CL179" s="409" t="str">
        <f t="shared" si="204"/>
        <v> </v>
      </c>
      <c r="CM179" s="409" t="str">
        <f t="shared" si="205"/>
        <v> </v>
      </c>
      <c r="CN179" s="409" t="str">
        <f t="shared" si="206"/>
        <v> </v>
      </c>
      <c r="CO179" s="409" t="str">
        <f t="shared" si="207"/>
        <v> </v>
      </c>
      <c r="CP179" s="409" t="str">
        <f t="shared" si="208"/>
        <v> </v>
      </c>
      <c r="CQ179" s="409" t="str">
        <f t="shared" si="209"/>
        <v> </v>
      </c>
      <c r="CR179" s="409" t="str">
        <f t="shared" si="210"/>
        <v> </v>
      </c>
      <c r="CS179" s="409"/>
      <c r="CT179" s="409">
        <f t="shared" si="193"/>
        <v>0</v>
      </c>
      <c r="CU179" s="409">
        <f t="shared" si="212"/>
        <v>172</v>
      </c>
      <c r="CV179" s="372" t="str">
        <f t="shared" si="212"/>
        <v>23IT173</v>
      </c>
      <c r="CW179" s="432" t="str">
        <f t="shared" si="212"/>
        <v>V KEERTHANA</v>
      </c>
      <c r="CX179" s="433" t="str">
        <f t="shared" si="145"/>
        <v>        </v>
      </c>
      <c r="CY179" s="409">
        <f t="shared" si="195"/>
        <v>0</v>
      </c>
      <c r="CZ179" s="7"/>
      <c r="DA179" s="409" t="str">
        <f t="shared" si="196"/>
        <v>#</v>
      </c>
      <c r="DB179" s="409">
        <f t="shared" si="197"/>
        <v>0</v>
      </c>
      <c r="DC179" s="7"/>
      <c r="DD179" s="7"/>
      <c r="DE179" s="7"/>
    </row>
    <row r="180" ht="24.75" customHeight="1" spans="1:109">
      <c r="A180" s="413">
        <v>173</v>
      </c>
      <c r="B180" s="566" t="s">
        <v>945</v>
      </c>
      <c r="C180" s="572" t="s">
        <v>946</v>
      </c>
      <c r="D180" s="442" t="s">
        <v>41</v>
      </c>
      <c r="E180" s="438" t="s">
        <v>55</v>
      </c>
      <c r="F180" s="573">
        <v>109</v>
      </c>
      <c r="G180" s="568" t="s">
        <v>58</v>
      </c>
      <c r="H180" s="569" t="s">
        <v>69</v>
      </c>
      <c r="I180" s="569" t="s">
        <v>69</v>
      </c>
      <c r="J180" s="569" t="s">
        <v>69</v>
      </c>
      <c r="K180" s="569" t="s">
        <v>72</v>
      </c>
      <c r="L180" s="569" t="s">
        <v>58</v>
      </c>
      <c r="M180" s="569" t="s">
        <v>69</v>
      </c>
      <c r="N180" s="570" t="s">
        <v>69</v>
      </c>
      <c r="O180" s="421">
        <f t="shared" si="198"/>
        <v>0</v>
      </c>
      <c r="P180" s="422"/>
      <c r="Q180" s="423">
        <f t="shared" si="146"/>
        <v>23</v>
      </c>
      <c r="R180" s="565">
        <f t="shared" si="147"/>
        <v>6.21739130434783</v>
      </c>
      <c r="S180" s="425"/>
      <c r="T180" s="426"/>
      <c r="U180" s="427"/>
      <c r="V180" s="428" t="s">
        <v>62</v>
      </c>
      <c r="W180" s="429">
        <f t="shared" si="213"/>
        <v>10</v>
      </c>
      <c r="X180" s="429">
        <f t="shared" si="213"/>
        <v>6</v>
      </c>
      <c r="Y180" s="429">
        <f t="shared" si="213"/>
        <v>6</v>
      </c>
      <c r="Z180" s="429">
        <f t="shared" si="213"/>
        <v>6</v>
      </c>
      <c r="AA180" s="429">
        <f t="shared" si="213"/>
        <v>5</v>
      </c>
      <c r="AB180" s="429">
        <f t="shared" si="213"/>
        <v>10</v>
      </c>
      <c r="AC180" s="429">
        <f t="shared" si="213"/>
        <v>6</v>
      </c>
      <c r="AD180" s="429">
        <f t="shared" si="211"/>
        <v>6</v>
      </c>
      <c r="AE180" s="429"/>
      <c r="AF180" s="429"/>
      <c r="AG180" s="430">
        <f t="shared" si="200"/>
        <v>143</v>
      </c>
      <c r="AH180" s="430">
        <f t="shared" si="201"/>
        <v>23</v>
      </c>
      <c r="AI180" s="431">
        <f t="shared" si="148"/>
        <v>6.21739130434783</v>
      </c>
      <c r="AJ180" s="408" t="str">
        <f t="shared" si="202"/>
        <v>P</v>
      </c>
      <c r="AK180" s="408">
        <f t="shared" si="149"/>
        <v>0</v>
      </c>
      <c r="AL180" s="408">
        <f t="shared" si="150"/>
        <v>0</v>
      </c>
      <c r="AM180" s="408">
        <f t="shared" si="151"/>
        <v>0</v>
      </c>
      <c r="AN180" s="408">
        <f t="shared" si="152"/>
        <v>0</v>
      </c>
      <c r="AO180" s="408">
        <f t="shared" si="153"/>
        <v>0</v>
      </c>
      <c r="AP180" s="408">
        <f t="shared" si="154"/>
        <v>1</v>
      </c>
      <c r="AQ180" s="408">
        <f t="shared" si="155"/>
        <v>0</v>
      </c>
      <c r="AR180" s="6"/>
      <c r="AS180" s="408">
        <f t="shared" si="156"/>
        <v>0</v>
      </c>
      <c r="AT180" s="408">
        <f t="shared" si="157"/>
        <v>0</v>
      </c>
      <c r="AU180" s="408">
        <f t="shared" si="158"/>
        <v>0</v>
      </c>
      <c r="AV180" s="408">
        <f t="shared" si="159"/>
        <v>0</v>
      </c>
      <c r="AW180" s="408">
        <f t="shared" si="160"/>
        <v>0</v>
      </c>
      <c r="AX180" s="408" t="str">
        <f t="shared" si="161"/>
        <v>P</v>
      </c>
      <c r="AY180" s="408">
        <f t="shared" si="162"/>
        <v>0</v>
      </c>
      <c r="AZ180" s="409" t="str">
        <f t="shared" si="163"/>
        <v>DM</v>
      </c>
      <c r="BA180" s="409" t="str">
        <f t="shared" si="164"/>
        <v>DMT</v>
      </c>
      <c r="BB180" s="409" t="str">
        <f t="shared" si="165"/>
        <v>#</v>
      </c>
      <c r="BC180" s="409" t="str">
        <f t="shared" si="166"/>
        <v>#</v>
      </c>
      <c r="BD180" s="409" t="str">
        <f t="shared" si="167"/>
        <v>P</v>
      </c>
      <c r="BE180" s="409" t="str">
        <f t="shared" si="168"/>
        <v>#</v>
      </c>
      <c r="BF180" s="409"/>
      <c r="BG180" s="409" t="str">
        <f t="shared" si="169"/>
        <v>#</v>
      </c>
      <c r="BH180" s="409" t="str">
        <f t="shared" si="170"/>
        <v>#</v>
      </c>
      <c r="BI180" s="409">
        <f t="shared" si="171"/>
        <v>0</v>
      </c>
      <c r="BJ180" s="409" t="str">
        <f t="shared" si="172"/>
        <v>#</v>
      </c>
      <c r="BK180" s="409">
        <f t="shared" si="173"/>
        <v>0</v>
      </c>
      <c r="BL180" s="409" t="str">
        <f t="shared" si="174"/>
        <v>#</v>
      </c>
      <c r="BM180" s="7"/>
      <c r="BN180" s="7"/>
      <c r="BO180" s="7"/>
      <c r="BP180" s="409" t="str">
        <f t="shared" si="175"/>
        <v>#</v>
      </c>
      <c r="BQ180" s="409" t="str">
        <f t="shared" si="176"/>
        <v>#</v>
      </c>
      <c r="BR180" s="409" t="str">
        <f t="shared" si="177"/>
        <v>P</v>
      </c>
      <c r="BS180" s="409" t="str">
        <f t="shared" si="178"/>
        <v>#</v>
      </c>
      <c r="BT180" s="409" t="str">
        <f t="shared" si="179"/>
        <v>#</v>
      </c>
      <c r="BU180" s="409" t="str">
        <f t="shared" si="180"/>
        <v>#</v>
      </c>
      <c r="BV180" s="409" t="str">
        <f t="shared" si="181"/>
        <v>#</v>
      </c>
      <c r="BW180" s="409" t="str">
        <f t="shared" si="182"/>
        <v>#</v>
      </c>
      <c r="BX180" s="409"/>
      <c r="BY180" s="409" t="str">
        <f t="shared" si="183"/>
        <v>#</v>
      </c>
      <c r="BZ180" s="409" t="str">
        <f t="shared" si="184"/>
        <v>#</v>
      </c>
      <c r="CA180" s="409">
        <f t="shared" si="185"/>
        <v>0</v>
      </c>
      <c r="CB180" s="409" t="str">
        <f t="shared" si="186"/>
        <v>#</v>
      </c>
      <c r="CC180" s="409" t="str">
        <f t="shared" si="187"/>
        <v>#</v>
      </c>
      <c r="CD180" s="409" t="str">
        <f t="shared" si="188"/>
        <v>#</v>
      </c>
      <c r="CE180" s="409" t="str">
        <f t="shared" si="189"/>
        <v>#</v>
      </c>
      <c r="CF180" s="409" t="str">
        <f t="shared" si="190"/>
        <v>#</v>
      </c>
      <c r="CG180" s="409">
        <f t="shared" si="191"/>
        <v>0</v>
      </c>
      <c r="CH180" s="409" t="str">
        <f t="shared" si="192"/>
        <v>#</v>
      </c>
      <c r="CI180" s="7"/>
      <c r="CJ180" s="7"/>
      <c r="CK180" s="409" t="str">
        <f t="shared" si="203"/>
        <v> </v>
      </c>
      <c r="CL180" s="409" t="str">
        <f t="shared" si="204"/>
        <v> </v>
      </c>
      <c r="CM180" s="409" t="str">
        <f t="shared" si="205"/>
        <v> </v>
      </c>
      <c r="CN180" s="409" t="str">
        <f t="shared" si="206"/>
        <v> </v>
      </c>
      <c r="CO180" s="409" t="str">
        <f t="shared" si="207"/>
        <v> </v>
      </c>
      <c r="CP180" s="409" t="str">
        <f t="shared" si="208"/>
        <v> </v>
      </c>
      <c r="CQ180" s="409" t="str">
        <f t="shared" si="209"/>
        <v> </v>
      </c>
      <c r="CR180" s="409" t="str">
        <f t="shared" si="210"/>
        <v> </v>
      </c>
      <c r="CS180" s="409"/>
      <c r="CT180" s="409">
        <f t="shared" si="193"/>
        <v>0</v>
      </c>
      <c r="CU180" s="409">
        <f t="shared" si="212"/>
        <v>173</v>
      </c>
      <c r="CV180" s="372" t="str">
        <f t="shared" si="212"/>
        <v>23IT174</v>
      </c>
      <c r="CW180" s="432" t="str">
        <f t="shared" si="212"/>
        <v>VARUN KRISHNA P S</v>
      </c>
      <c r="CX180" s="433" t="str">
        <f t="shared" si="145"/>
        <v>        </v>
      </c>
      <c r="CY180" s="409">
        <f t="shared" si="195"/>
        <v>0</v>
      </c>
      <c r="CZ180" s="7"/>
      <c r="DA180" s="409" t="str">
        <f t="shared" si="196"/>
        <v>#</v>
      </c>
      <c r="DB180" s="409">
        <f t="shared" si="197"/>
        <v>0</v>
      </c>
      <c r="DC180" s="7"/>
      <c r="DD180" s="7"/>
      <c r="DE180" s="7"/>
    </row>
    <row r="181" ht="24.75" customHeight="1" spans="1:109">
      <c r="A181" s="413">
        <v>174</v>
      </c>
      <c r="B181" s="566" t="s">
        <v>947</v>
      </c>
      <c r="C181" s="572" t="s">
        <v>948</v>
      </c>
      <c r="D181" s="442" t="s">
        <v>42</v>
      </c>
      <c r="E181" s="440" t="s">
        <v>54</v>
      </c>
      <c r="F181" s="573">
        <v>193</v>
      </c>
      <c r="G181" s="568" t="s">
        <v>58</v>
      </c>
      <c r="H181" s="569" t="s">
        <v>61</v>
      </c>
      <c r="I181" s="569" t="s">
        <v>60</v>
      </c>
      <c r="J181" s="569" t="s">
        <v>60</v>
      </c>
      <c r="K181" s="569" t="s">
        <v>60</v>
      </c>
      <c r="L181" s="569" t="s">
        <v>58</v>
      </c>
      <c r="M181" s="569" t="s">
        <v>60</v>
      </c>
      <c r="N181" s="570" t="s">
        <v>61</v>
      </c>
      <c r="O181" s="421">
        <f t="shared" si="198"/>
        <v>0</v>
      </c>
      <c r="P181" s="422"/>
      <c r="Q181" s="423">
        <f t="shared" si="146"/>
        <v>23</v>
      </c>
      <c r="R181" s="565">
        <f t="shared" si="147"/>
        <v>8.78260869565217</v>
      </c>
      <c r="S181" s="425"/>
      <c r="T181" s="426"/>
      <c r="U181" s="427"/>
      <c r="V181" s="428" t="s">
        <v>62</v>
      </c>
      <c r="W181" s="429">
        <f t="shared" si="213"/>
        <v>10</v>
      </c>
      <c r="X181" s="429">
        <f t="shared" si="213"/>
        <v>8</v>
      </c>
      <c r="Y181" s="429">
        <f t="shared" si="213"/>
        <v>9</v>
      </c>
      <c r="Z181" s="429">
        <f t="shared" si="213"/>
        <v>9</v>
      </c>
      <c r="AA181" s="429">
        <f t="shared" si="213"/>
        <v>9</v>
      </c>
      <c r="AB181" s="429">
        <f t="shared" si="213"/>
        <v>10</v>
      </c>
      <c r="AC181" s="429">
        <f t="shared" si="213"/>
        <v>9</v>
      </c>
      <c r="AD181" s="429">
        <f t="shared" si="211"/>
        <v>8</v>
      </c>
      <c r="AE181" s="429"/>
      <c r="AF181" s="429"/>
      <c r="AG181" s="430">
        <f t="shared" si="200"/>
        <v>202</v>
      </c>
      <c r="AH181" s="430">
        <f t="shared" si="201"/>
        <v>23</v>
      </c>
      <c r="AI181" s="431">
        <f t="shared" si="148"/>
        <v>8.78260869565217</v>
      </c>
      <c r="AJ181" s="408" t="str">
        <f t="shared" si="202"/>
        <v>P</v>
      </c>
      <c r="AK181" s="408">
        <f t="shared" si="149"/>
        <v>1</v>
      </c>
      <c r="AL181" s="408">
        <f t="shared" si="150"/>
        <v>0</v>
      </c>
      <c r="AM181" s="408">
        <f t="shared" si="151"/>
        <v>0</v>
      </c>
      <c r="AN181" s="408">
        <f t="shared" si="152"/>
        <v>0</v>
      </c>
      <c r="AO181" s="408">
        <f t="shared" si="153"/>
        <v>0</v>
      </c>
      <c r="AP181" s="408">
        <f t="shared" si="154"/>
        <v>0</v>
      </c>
      <c r="AQ181" s="408">
        <f t="shared" si="155"/>
        <v>0</v>
      </c>
      <c r="AR181" s="6"/>
      <c r="AS181" s="408" t="str">
        <f t="shared" si="156"/>
        <v>P</v>
      </c>
      <c r="AT181" s="408">
        <f t="shared" si="157"/>
        <v>0</v>
      </c>
      <c r="AU181" s="408">
        <f t="shared" si="158"/>
        <v>0</v>
      </c>
      <c r="AV181" s="408">
        <f t="shared" si="159"/>
        <v>0</v>
      </c>
      <c r="AW181" s="408">
        <f t="shared" si="160"/>
        <v>0</v>
      </c>
      <c r="AX181" s="408">
        <f t="shared" si="161"/>
        <v>0</v>
      </c>
      <c r="AY181" s="408">
        <f t="shared" si="162"/>
        <v>0</v>
      </c>
      <c r="AZ181" s="409" t="str">
        <f t="shared" si="163"/>
        <v>HF</v>
      </c>
      <c r="BA181" s="409" t="str">
        <f t="shared" si="164"/>
        <v>HFT</v>
      </c>
      <c r="BB181" s="409" t="str">
        <f t="shared" si="165"/>
        <v>#</v>
      </c>
      <c r="BC181" s="409" t="str">
        <f t="shared" si="166"/>
        <v>P</v>
      </c>
      <c r="BD181" s="409" t="str">
        <f t="shared" si="167"/>
        <v>#</v>
      </c>
      <c r="BE181" s="409" t="str">
        <f t="shared" si="168"/>
        <v>#</v>
      </c>
      <c r="BF181" s="409"/>
      <c r="BG181" s="409" t="str">
        <f t="shared" si="169"/>
        <v>#</v>
      </c>
      <c r="BH181" s="409">
        <f t="shared" si="170"/>
        <v>0</v>
      </c>
      <c r="BI181" s="409" t="str">
        <f t="shared" si="171"/>
        <v>#</v>
      </c>
      <c r="BJ181" s="409" t="str">
        <f t="shared" si="172"/>
        <v>#</v>
      </c>
      <c r="BK181" s="409" t="str">
        <f t="shared" si="173"/>
        <v>#</v>
      </c>
      <c r="BL181" s="409">
        <f t="shared" si="174"/>
        <v>0</v>
      </c>
      <c r="BM181" s="7"/>
      <c r="BN181" s="7"/>
      <c r="BO181" s="7"/>
      <c r="BP181" s="409" t="str">
        <f t="shared" si="175"/>
        <v>#</v>
      </c>
      <c r="BQ181" s="409" t="str">
        <f t="shared" si="176"/>
        <v>P</v>
      </c>
      <c r="BR181" s="409" t="str">
        <f t="shared" si="177"/>
        <v>#</v>
      </c>
      <c r="BS181" s="409" t="str">
        <f t="shared" si="178"/>
        <v>#</v>
      </c>
      <c r="BT181" s="409" t="str">
        <f t="shared" si="179"/>
        <v>#</v>
      </c>
      <c r="BU181" s="409" t="str">
        <f t="shared" si="180"/>
        <v>#</v>
      </c>
      <c r="BV181" s="409" t="str">
        <f t="shared" si="181"/>
        <v>#</v>
      </c>
      <c r="BW181" s="409" t="str">
        <f t="shared" si="182"/>
        <v>#</v>
      </c>
      <c r="BX181" s="409"/>
      <c r="BY181" s="409" t="str">
        <f t="shared" si="183"/>
        <v>#</v>
      </c>
      <c r="BZ181" s="409">
        <f t="shared" si="184"/>
        <v>0</v>
      </c>
      <c r="CA181" s="409" t="str">
        <f t="shared" si="185"/>
        <v>#</v>
      </c>
      <c r="CB181" s="409" t="str">
        <f t="shared" si="186"/>
        <v>#</v>
      </c>
      <c r="CC181" s="409" t="str">
        <f t="shared" si="187"/>
        <v>#</v>
      </c>
      <c r="CD181" s="409" t="str">
        <f t="shared" si="188"/>
        <v>#</v>
      </c>
      <c r="CE181" s="409" t="str">
        <f t="shared" si="189"/>
        <v>#</v>
      </c>
      <c r="CF181" s="409" t="str">
        <f t="shared" si="190"/>
        <v>#</v>
      </c>
      <c r="CG181" s="409" t="str">
        <f t="shared" si="191"/>
        <v>#</v>
      </c>
      <c r="CH181" s="409">
        <f t="shared" si="192"/>
        <v>0</v>
      </c>
      <c r="CI181" s="7"/>
      <c r="CJ181" s="7"/>
      <c r="CK181" s="409" t="str">
        <f t="shared" si="203"/>
        <v> </v>
      </c>
      <c r="CL181" s="409" t="str">
        <f t="shared" si="204"/>
        <v> </v>
      </c>
      <c r="CM181" s="409" t="str">
        <f t="shared" si="205"/>
        <v> </v>
      </c>
      <c r="CN181" s="409" t="str">
        <f t="shared" si="206"/>
        <v> </v>
      </c>
      <c r="CO181" s="409" t="str">
        <f t="shared" si="207"/>
        <v> </v>
      </c>
      <c r="CP181" s="409" t="str">
        <f t="shared" si="208"/>
        <v> </v>
      </c>
      <c r="CQ181" s="409" t="str">
        <f t="shared" si="209"/>
        <v> </v>
      </c>
      <c r="CR181" s="409" t="str">
        <f t="shared" si="210"/>
        <v> </v>
      </c>
      <c r="CS181" s="409"/>
      <c r="CT181" s="409">
        <f t="shared" si="193"/>
        <v>0</v>
      </c>
      <c r="CU181" s="409">
        <f t="shared" si="212"/>
        <v>174</v>
      </c>
      <c r="CV181" s="372" t="str">
        <f t="shared" si="212"/>
        <v>23IT175</v>
      </c>
      <c r="CW181" s="432" t="str">
        <f t="shared" si="212"/>
        <v>VIDYA B</v>
      </c>
      <c r="CX181" s="433" t="str">
        <f t="shared" si="145"/>
        <v>        </v>
      </c>
      <c r="CY181" s="409">
        <f t="shared" si="195"/>
        <v>0</v>
      </c>
      <c r="CZ181" s="7"/>
      <c r="DA181" s="409">
        <f t="shared" si="196"/>
        <v>0</v>
      </c>
      <c r="DB181" s="409" t="str">
        <f t="shared" si="197"/>
        <v>#</v>
      </c>
      <c r="DC181" s="7"/>
      <c r="DD181" s="7"/>
      <c r="DE181" s="7"/>
    </row>
    <row r="182" ht="24.75" customHeight="1" spans="1:109">
      <c r="A182" s="413">
        <v>175</v>
      </c>
      <c r="B182" s="566" t="s">
        <v>949</v>
      </c>
      <c r="C182" s="572" t="s">
        <v>950</v>
      </c>
      <c r="D182" s="442" t="s">
        <v>41</v>
      </c>
      <c r="E182" s="438" t="s">
        <v>55</v>
      </c>
      <c r="F182" s="573">
        <v>158</v>
      </c>
      <c r="G182" s="568" t="s">
        <v>58</v>
      </c>
      <c r="H182" s="569" t="s">
        <v>61</v>
      </c>
      <c r="I182" s="569" t="s">
        <v>61</v>
      </c>
      <c r="J182" s="569" t="s">
        <v>61</v>
      </c>
      <c r="K182" s="569" t="s">
        <v>61</v>
      </c>
      <c r="L182" s="569" t="s">
        <v>58</v>
      </c>
      <c r="M182" s="569" t="s">
        <v>61</v>
      </c>
      <c r="N182" s="570" t="s">
        <v>61</v>
      </c>
      <c r="O182" s="421">
        <f t="shared" si="198"/>
        <v>0</v>
      </c>
      <c r="P182" s="422"/>
      <c r="Q182" s="423">
        <f t="shared" si="146"/>
        <v>23</v>
      </c>
      <c r="R182" s="565">
        <f t="shared" si="147"/>
        <v>8.17391304347826</v>
      </c>
      <c r="S182" s="425"/>
      <c r="T182" s="426"/>
      <c r="U182" s="427"/>
      <c r="V182" s="428" t="s">
        <v>62</v>
      </c>
      <c r="W182" s="429">
        <f t="shared" si="213"/>
        <v>10</v>
      </c>
      <c r="X182" s="429">
        <f t="shared" si="213"/>
        <v>8</v>
      </c>
      <c r="Y182" s="429">
        <f t="shared" si="213"/>
        <v>8</v>
      </c>
      <c r="Z182" s="429">
        <f t="shared" si="213"/>
        <v>8</v>
      </c>
      <c r="AA182" s="429">
        <f t="shared" si="213"/>
        <v>8</v>
      </c>
      <c r="AB182" s="429">
        <f t="shared" si="213"/>
        <v>10</v>
      </c>
      <c r="AC182" s="429">
        <f t="shared" si="213"/>
        <v>8</v>
      </c>
      <c r="AD182" s="429">
        <f t="shared" si="211"/>
        <v>8</v>
      </c>
      <c r="AE182" s="429"/>
      <c r="AF182" s="429"/>
      <c r="AG182" s="430">
        <f t="shared" si="200"/>
        <v>188</v>
      </c>
      <c r="AH182" s="430">
        <f t="shared" si="201"/>
        <v>23</v>
      </c>
      <c r="AI182" s="431">
        <f t="shared" si="148"/>
        <v>8.17391304347826</v>
      </c>
      <c r="AJ182" s="408" t="str">
        <f t="shared" si="202"/>
        <v>P</v>
      </c>
      <c r="AK182" s="408">
        <f t="shared" si="149"/>
        <v>0</v>
      </c>
      <c r="AL182" s="408">
        <f t="shared" si="150"/>
        <v>0</v>
      </c>
      <c r="AM182" s="408">
        <f t="shared" si="151"/>
        <v>1</v>
      </c>
      <c r="AN182" s="408">
        <f t="shared" si="152"/>
        <v>0</v>
      </c>
      <c r="AO182" s="408">
        <f t="shared" si="153"/>
        <v>0</v>
      </c>
      <c r="AP182" s="408">
        <f t="shared" si="154"/>
        <v>0</v>
      </c>
      <c r="AQ182" s="408">
        <f t="shared" si="155"/>
        <v>0</v>
      </c>
      <c r="AR182" s="6"/>
      <c r="AS182" s="408">
        <f t="shared" si="156"/>
        <v>0</v>
      </c>
      <c r="AT182" s="408">
        <f t="shared" si="157"/>
        <v>0</v>
      </c>
      <c r="AU182" s="408" t="str">
        <f t="shared" si="158"/>
        <v>P</v>
      </c>
      <c r="AV182" s="408">
        <f t="shared" si="159"/>
        <v>0</v>
      </c>
      <c r="AW182" s="408">
        <f t="shared" si="160"/>
        <v>0</v>
      </c>
      <c r="AX182" s="408">
        <f t="shared" si="161"/>
        <v>0</v>
      </c>
      <c r="AY182" s="408">
        <f t="shared" si="162"/>
        <v>0</v>
      </c>
      <c r="AZ182" s="409" t="str">
        <f t="shared" si="163"/>
        <v>DM</v>
      </c>
      <c r="BA182" s="409" t="str">
        <f t="shared" si="164"/>
        <v>DMT</v>
      </c>
      <c r="BB182" s="409" t="str">
        <f t="shared" si="165"/>
        <v>#</v>
      </c>
      <c r="BC182" s="409" t="str">
        <f t="shared" si="166"/>
        <v>#</v>
      </c>
      <c r="BD182" s="409" t="str">
        <f t="shared" si="167"/>
        <v>P</v>
      </c>
      <c r="BE182" s="409" t="str">
        <f t="shared" si="168"/>
        <v>#</v>
      </c>
      <c r="BF182" s="409"/>
      <c r="BG182" s="409" t="str">
        <f t="shared" si="169"/>
        <v>#</v>
      </c>
      <c r="BH182" s="409" t="str">
        <f t="shared" si="170"/>
        <v>#</v>
      </c>
      <c r="BI182" s="409">
        <f t="shared" si="171"/>
        <v>0</v>
      </c>
      <c r="BJ182" s="409" t="str">
        <f t="shared" si="172"/>
        <v>#</v>
      </c>
      <c r="BK182" s="409">
        <f t="shared" si="173"/>
        <v>0</v>
      </c>
      <c r="BL182" s="409" t="str">
        <f t="shared" si="174"/>
        <v>#</v>
      </c>
      <c r="BM182" s="7"/>
      <c r="BN182" s="7"/>
      <c r="BO182" s="7"/>
      <c r="BP182" s="409" t="str">
        <f t="shared" si="175"/>
        <v>#</v>
      </c>
      <c r="BQ182" s="409" t="str">
        <f t="shared" si="176"/>
        <v>#</v>
      </c>
      <c r="BR182" s="409" t="str">
        <f t="shared" si="177"/>
        <v>P</v>
      </c>
      <c r="BS182" s="409" t="str">
        <f t="shared" si="178"/>
        <v>#</v>
      </c>
      <c r="BT182" s="409" t="str">
        <f t="shared" si="179"/>
        <v>#</v>
      </c>
      <c r="BU182" s="409" t="str">
        <f t="shared" si="180"/>
        <v>#</v>
      </c>
      <c r="BV182" s="409" t="str">
        <f t="shared" si="181"/>
        <v>#</v>
      </c>
      <c r="BW182" s="409" t="str">
        <f t="shared" si="182"/>
        <v>#</v>
      </c>
      <c r="BX182" s="409"/>
      <c r="BY182" s="409" t="str">
        <f t="shared" si="183"/>
        <v>#</v>
      </c>
      <c r="BZ182" s="409" t="str">
        <f t="shared" si="184"/>
        <v>#</v>
      </c>
      <c r="CA182" s="409">
        <f t="shared" si="185"/>
        <v>0</v>
      </c>
      <c r="CB182" s="409" t="str">
        <f t="shared" si="186"/>
        <v>#</v>
      </c>
      <c r="CC182" s="409" t="str">
        <f t="shared" si="187"/>
        <v>#</v>
      </c>
      <c r="CD182" s="409" t="str">
        <f t="shared" si="188"/>
        <v>#</v>
      </c>
      <c r="CE182" s="409" t="str">
        <f t="shared" si="189"/>
        <v>#</v>
      </c>
      <c r="CF182" s="409" t="str">
        <f t="shared" si="190"/>
        <v>#</v>
      </c>
      <c r="CG182" s="409">
        <f t="shared" si="191"/>
        <v>0</v>
      </c>
      <c r="CH182" s="409" t="str">
        <f t="shared" si="192"/>
        <v>#</v>
      </c>
      <c r="CI182" s="7"/>
      <c r="CJ182" s="7"/>
      <c r="CK182" s="409" t="str">
        <f t="shared" si="203"/>
        <v> </v>
      </c>
      <c r="CL182" s="409" t="str">
        <f t="shared" si="204"/>
        <v> </v>
      </c>
      <c r="CM182" s="409" t="str">
        <f t="shared" si="205"/>
        <v> </v>
      </c>
      <c r="CN182" s="409" t="str">
        <f t="shared" si="206"/>
        <v> </v>
      </c>
      <c r="CO182" s="409" t="str">
        <f t="shared" si="207"/>
        <v> </v>
      </c>
      <c r="CP182" s="409" t="str">
        <f t="shared" si="208"/>
        <v> </v>
      </c>
      <c r="CQ182" s="409" t="str">
        <f t="shared" si="209"/>
        <v> </v>
      </c>
      <c r="CR182" s="409" t="str">
        <f t="shared" si="210"/>
        <v> </v>
      </c>
      <c r="CS182" s="409"/>
      <c r="CT182" s="409">
        <f t="shared" si="193"/>
        <v>0</v>
      </c>
      <c r="CU182" s="409">
        <f t="shared" si="212"/>
        <v>175</v>
      </c>
      <c r="CV182" s="372" t="str">
        <f t="shared" si="212"/>
        <v>23IT176</v>
      </c>
      <c r="CW182" s="432" t="str">
        <f t="shared" si="212"/>
        <v>VIGNESHWARAN S</v>
      </c>
      <c r="CX182" s="433" t="str">
        <f t="shared" si="145"/>
        <v>        </v>
      </c>
      <c r="CY182" s="409">
        <f t="shared" si="195"/>
        <v>0</v>
      </c>
      <c r="CZ182" s="7"/>
      <c r="DA182" s="409" t="str">
        <f t="shared" si="196"/>
        <v>#</v>
      </c>
      <c r="DB182" s="409">
        <f t="shared" si="197"/>
        <v>0</v>
      </c>
      <c r="DC182" s="7"/>
      <c r="DD182" s="7"/>
      <c r="DE182" s="7"/>
    </row>
    <row r="183" ht="24.75" customHeight="1" spans="1:109">
      <c r="A183" s="413">
        <v>176</v>
      </c>
      <c r="B183" s="566" t="s">
        <v>951</v>
      </c>
      <c r="C183" s="572" t="s">
        <v>952</v>
      </c>
      <c r="D183" s="442" t="s">
        <v>41</v>
      </c>
      <c r="E183" s="440" t="s">
        <v>54</v>
      </c>
      <c r="F183" s="573">
        <v>137.5</v>
      </c>
      <c r="G183" s="568" t="s">
        <v>58</v>
      </c>
      <c r="H183" s="569" t="s">
        <v>59</v>
      </c>
      <c r="I183" s="569" t="s">
        <v>61</v>
      </c>
      <c r="J183" s="569" t="s">
        <v>61</v>
      </c>
      <c r="K183" s="569" t="s">
        <v>61</v>
      </c>
      <c r="L183" s="569" t="s">
        <v>58</v>
      </c>
      <c r="M183" s="569" t="s">
        <v>59</v>
      </c>
      <c r="N183" s="570" t="s">
        <v>61</v>
      </c>
      <c r="O183" s="421">
        <f t="shared" si="198"/>
        <v>0</v>
      </c>
      <c r="P183" s="422"/>
      <c r="Q183" s="423">
        <f t="shared" si="146"/>
        <v>23</v>
      </c>
      <c r="R183" s="565">
        <f t="shared" si="147"/>
        <v>7.8695652173913</v>
      </c>
      <c r="S183" s="425"/>
      <c r="T183" s="426"/>
      <c r="U183" s="427"/>
      <c r="V183" s="428" t="s">
        <v>62</v>
      </c>
      <c r="W183" s="429">
        <f t="shared" si="213"/>
        <v>10</v>
      </c>
      <c r="X183" s="429">
        <f t="shared" si="213"/>
        <v>7</v>
      </c>
      <c r="Y183" s="429">
        <f t="shared" si="213"/>
        <v>8</v>
      </c>
      <c r="Z183" s="429">
        <f t="shared" si="213"/>
        <v>8</v>
      </c>
      <c r="AA183" s="429">
        <f t="shared" si="213"/>
        <v>8</v>
      </c>
      <c r="AB183" s="429">
        <f t="shared" si="213"/>
        <v>10</v>
      </c>
      <c r="AC183" s="429">
        <f t="shared" si="213"/>
        <v>7</v>
      </c>
      <c r="AD183" s="429">
        <f t="shared" si="211"/>
        <v>8</v>
      </c>
      <c r="AE183" s="429"/>
      <c r="AF183" s="429"/>
      <c r="AG183" s="430">
        <f t="shared" si="200"/>
        <v>181</v>
      </c>
      <c r="AH183" s="430">
        <f t="shared" si="201"/>
        <v>23</v>
      </c>
      <c r="AI183" s="431">
        <f t="shared" si="148"/>
        <v>7.8695652173913</v>
      </c>
      <c r="AJ183" s="408" t="str">
        <f t="shared" si="202"/>
        <v>P</v>
      </c>
      <c r="AK183" s="408">
        <f t="shared" si="149"/>
        <v>0</v>
      </c>
      <c r="AL183" s="408">
        <f t="shared" si="150"/>
        <v>0</v>
      </c>
      <c r="AM183" s="408">
        <f t="shared" si="151"/>
        <v>0</v>
      </c>
      <c r="AN183" s="408">
        <f t="shared" si="152"/>
        <v>1</v>
      </c>
      <c r="AO183" s="408">
        <f t="shared" si="153"/>
        <v>0</v>
      </c>
      <c r="AP183" s="408">
        <f t="shared" si="154"/>
        <v>0</v>
      </c>
      <c r="AQ183" s="408">
        <f t="shared" si="155"/>
        <v>0</v>
      </c>
      <c r="AR183" s="6"/>
      <c r="AS183" s="408">
        <f t="shared" si="156"/>
        <v>0</v>
      </c>
      <c r="AT183" s="408">
        <f t="shared" si="157"/>
        <v>0</v>
      </c>
      <c r="AU183" s="408">
        <f t="shared" si="158"/>
        <v>0</v>
      </c>
      <c r="AV183" s="408" t="str">
        <f t="shared" si="159"/>
        <v>P</v>
      </c>
      <c r="AW183" s="408">
        <f t="shared" si="160"/>
        <v>0</v>
      </c>
      <c r="AX183" s="408">
        <f t="shared" si="161"/>
        <v>0</v>
      </c>
      <c r="AY183" s="408">
        <f t="shared" si="162"/>
        <v>0</v>
      </c>
      <c r="AZ183" s="409" t="str">
        <f t="shared" si="163"/>
        <v>HM</v>
      </c>
      <c r="BA183" s="409" t="str">
        <f t="shared" si="164"/>
        <v>HMT</v>
      </c>
      <c r="BB183" s="409" t="str">
        <f t="shared" si="165"/>
        <v>P</v>
      </c>
      <c r="BC183" s="409" t="str">
        <f t="shared" si="166"/>
        <v>#</v>
      </c>
      <c r="BD183" s="409" t="str">
        <f t="shared" si="167"/>
        <v>#</v>
      </c>
      <c r="BE183" s="409" t="str">
        <f t="shared" si="168"/>
        <v>#</v>
      </c>
      <c r="BF183" s="409"/>
      <c r="BG183" s="409">
        <f t="shared" si="169"/>
        <v>0</v>
      </c>
      <c r="BH183" s="409" t="str">
        <f t="shared" si="170"/>
        <v>#</v>
      </c>
      <c r="BI183" s="409" t="str">
        <f t="shared" si="171"/>
        <v>#</v>
      </c>
      <c r="BJ183" s="409" t="str">
        <f t="shared" si="172"/>
        <v>#</v>
      </c>
      <c r="BK183" s="409">
        <f t="shared" si="173"/>
        <v>0</v>
      </c>
      <c r="BL183" s="409" t="str">
        <f t="shared" si="174"/>
        <v>#</v>
      </c>
      <c r="BM183" s="7"/>
      <c r="BN183" s="7"/>
      <c r="BO183" s="7"/>
      <c r="BP183" s="409" t="str">
        <f t="shared" si="175"/>
        <v>P</v>
      </c>
      <c r="BQ183" s="409" t="str">
        <f t="shared" si="176"/>
        <v>#</v>
      </c>
      <c r="BR183" s="409" t="str">
        <f t="shared" si="177"/>
        <v>#</v>
      </c>
      <c r="BS183" s="409" t="str">
        <f t="shared" si="178"/>
        <v>#</v>
      </c>
      <c r="BT183" s="409" t="str">
        <f t="shared" si="179"/>
        <v>#</v>
      </c>
      <c r="BU183" s="409" t="str">
        <f t="shared" si="180"/>
        <v>#</v>
      </c>
      <c r="BV183" s="409" t="str">
        <f t="shared" si="181"/>
        <v>#</v>
      </c>
      <c r="BW183" s="409" t="str">
        <f t="shared" si="182"/>
        <v>#</v>
      </c>
      <c r="BX183" s="409"/>
      <c r="BY183" s="409">
        <f t="shared" si="183"/>
        <v>0</v>
      </c>
      <c r="BZ183" s="409" t="str">
        <f t="shared" si="184"/>
        <v>#</v>
      </c>
      <c r="CA183" s="409" t="str">
        <f t="shared" si="185"/>
        <v>#</v>
      </c>
      <c r="CB183" s="409" t="str">
        <f t="shared" si="186"/>
        <v>#</v>
      </c>
      <c r="CC183" s="409" t="str">
        <f t="shared" si="187"/>
        <v>#</v>
      </c>
      <c r="CD183" s="409" t="str">
        <f t="shared" si="188"/>
        <v>#</v>
      </c>
      <c r="CE183" s="409" t="str">
        <f t="shared" si="189"/>
        <v>#</v>
      </c>
      <c r="CF183" s="409" t="str">
        <f t="shared" si="190"/>
        <v>#</v>
      </c>
      <c r="CG183" s="409">
        <f t="shared" si="191"/>
        <v>0</v>
      </c>
      <c r="CH183" s="409" t="str">
        <f t="shared" si="192"/>
        <v>#</v>
      </c>
      <c r="CI183" s="7"/>
      <c r="CJ183" s="7"/>
      <c r="CK183" s="409" t="str">
        <f t="shared" si="203"/>
        <v> </v>
      </c>
      <c r="CL183" s="409" t="str">
        <f t="shared" si="204"/>
        <v> </v>
      </c>
      <c r="CM183" s="409" t="str">
        <f t="shared" si="205"/>
        <v> </v>
      </c>
      <c r="CN183" s="409" t="str">
        <f t="shared" si="206"/>
        <v> </v>
      </c>
      <c r="CO183" s="409" t="str">
        <f t="shared" si="207"/>
        <v> </v>
      </c>
      <c r="CP183" s="409" t="str">
        <f t="shared" si="208"/>
        <v> </v>
      </c>
      <c r="CQ183" s="409" t="str">
        <f t="shared" si="209"/>
        <v> </v>
      </c>
      <c r="CR183" s="409" t="str">
        <f t="shared" si="210"/>
        <v> </v>
      </c>
      <c r="CS183" s="409"/>
      <c r="CT183" s="409">
        <f t="shared" si="193"/>
        <v>0</v>
      </c>
      <c r="CU183" s="409">
        <f t="shared" si="212"/>
        <v>176</v>
      </c>
      <c r="CV183" s="372" t="str">
        <f t="shared" si="212"/>
        <v>23IT177</v>
      </c>
      <c r="CW183" s="432" t="str">
        <f t="shared" si="212"/>
        <v>VIKRAMACHOZHAN M S</v>
      </c>
      <c r="CX183" s="433" t="str">
        <f t="shared" si="145"/>
        <v>        </v>
      </c>
      <c r="CY183" s="409">
        <f t="shared" si="195"/>
        <v>0</v>
      </c>
      <c r="CZ183" s="7"/>
      <c r="DA183" s="409">
        <f t="shared" si="196"/>
        <v>0</v>
      </c>
      <c r="DB183" s="409" t="str">
        <f t="shared" si="197"/>
        <v>#</v>
      </c>
      <c r="DC183" s="7"/>
      <c r="DD183" s="7"/>
      <c r="DE183" s="7"/>
    </row>
    <row r="184" ht="24.75" customHeight="1" spans="1:109">
      <c r="A184" s="413">
        <v>177</v>
      </c>
      <c r="B184" s="566" t="s">
        <v>953</v>
      </c>
      <c r="C184" s="572" t="s">
        <v>954</v>
      </c>
      <c r="D184" s="442" t="s">
        <v>42</v>
      </c>
      <c r="E184" s="440" t="s">
        <v>54</v>
      </c>
      <c r="F184" s="573">
        <v>167</v>
      </c>
      <c r="G184" s="568" t="s">
        <v>58</v>
      </c>
      <c r="H184" s="569" t="s">
        <v>61</v>
      </c>
      <c r="I184" s="569" t="s">
        <v>61</v>
      </c>
      <c r="J184" s="569" t="s">
        <v>61</v>
      </c>
      <c r="K184" s="569" t="s">
        <v>61</v>
      </c>
      <c r="L184" s="569" t="s">
        <v>58</v>
      </c>
      <c r="M184" s="569" t="s">
        <v>61</v>
      </c>
      <c r="N184" s="570" t="s">
        <v>61</v>
      </c>
      <c r="O184" s="421">
        <f t="shared" si="198"/>
        <v>0</v>
      </c>
      <c r="P184" s="422"/>
      <c r="Q184" s="423">
        <f t="shared" si="146"/>
        <v>23</v>
      </c>
      <c r="R184" s="565">
        <f t="shared" si="147"/>
        <v>8.17391304347826</v>
      </c>
      <c r="S184" s="425"/>
      <c r="T184" s="426"/>
      <c r="U184" s="427"/>
      <c r="V184" s="428" t="s">
        <v>62</v>
      </c>
      <c r="W184" s="429">
        <f t="shared" si="213"/>
        <v>10</v>
      </c>
      <c r="X184" s="429">
        <f t="shared" si="213"/>
        <v>8</v>
      </c>
      <c r="Y184" s="429">
        <f t="shared" si="213"/>
        <v>8</v>
      </c>
      <c r="Z184" s="429">
        <f t="shared" si="213"/>
        <v>8</v>
      </c>
      <c r="AA184" s="429">
        <f t="shared" si="213"/>
        <v>8</v>
      </c>
      <c r="AB184" s="429">
        <f t="shared" si="213"/>
        <v>10</v>
      </c>
      <c r="AC184" s="429">
        <f t="shared" si="213"/>
        <v>8</v>
      </c>
      <c r="AD184" s="429">
        <f t="shared" si="211"/>
        <v>8</v>
      </c>
      <c r="AE184" s="429"/>
      <c r="AF184" s="429"/>
      <c r="AG184" s="430">
        <f t="shared" si="200"/>
        <v>188</v>
      </c>
      <c r="AH184" s="430">
        <f t="shared" si="201"/>
        <v>23</v>
      </c>
      <c r="AI184" s="431">
        <f t="shared" si="148"/>
        <v>8.17391304347826</v>
      </c>
      <c r="AJ184" s="408" t="str">
        <f t="shared" si="202"/>
        <v>P</v>
      </c>
      <c r="AK184" s="408">
        <f t="shared" si="149"/>
        <v>0</v>
      </c>
      <c r="AL184" s="408">
        <f t="shared" si="150"/>
        <v>1</v>
      </c>
      <c r="AM184" s="408">
        <f t="shared" si="151"/>
        <v>0</v>
      </c>
      <c r="AN184" s="408">
        <f t="shared" si="152"/>
        <v>0</v>
      </c>
      <c r="AO184" s="408">
        <f t="shared" si="153"/>
        <v>0</v>
      </c>
      <c r="AP184" s="408">
        <f t="shared" si="154"/>
        <v>0</v>
      </c>
      <c r="AQ184" s="408">
        <f t="shared" si="155"/>
        <v>0</v>
      </c>
      <c r="AR184" s="6"/>
      <c r="AS184" s="408">
        <f t="shared" si="156"/>
        <v>0</v>
      </c>
      <c r="AT184" s="408" t="str">
        <f t="shared" si="157"/>
        <v>P</v>
      </c>
      <c r="AU184" s="408">
        <f t="shared" si="158"/>
        <v>0</v>
      </c>
      <c r="AV184" s="408">
        <f t="shared" si="159"/>
        <v>0</v>
      </c>
      <c r="AW184" s="408">
        <f t="shared" si="160"/>
        <v>0</v>
      </c>
      <c r="AX184" s="408">
        <f t="shared" si="161"/>
        <v>0</v>
      </c>
      <c r="AY184" s="408">
        <f t="shared" si="162"/>
        <v>0</v>
      </c>
      <c r="AZ184" s="409" t="str">
        <f t="shared" si="163"/>
        <v>HF</v>
      </c>
      <c r="BA184" s="409" t="str">
        <f t="shared" si="164"/>
        <v>HFT</v>
      </c>
      <c r="BB184" s="409" t="str">
        <f t="shared" si="165"/>
        <v>#</v>
      </c>
      <c r="BC184" s="409" t="str">
        <f t="shared" si="166"/>
        <v>P</v>
      </c>
      <c r="BD184" s="409" t="str">
        <f t="shared" si="167"/>
        <v>#</v>
      </c>
      <c r="BE184" s="409" t="str">
        <f t="shared" si="168"/>
        <v>#</v>
      </c>
      <c r="BF184" s="409"/>
      <c r="BG184" s="409" t="str">
        <f t="shared" si="169"/>
        <v>#</v>
      </c>
      <c r="BH184" s="409">
        <f t="shared" si="170"/>
        <v>0</v>
      </c>
      <c r="BI184" s="409" t="str">
        <f t="shared" si="171"/>
        <v>#</v>
      </c>
      <c r="BJ184" s="409" t="str">
        <f t="shared" si="172"/>
        <v>#</v>
      </c>
      <c r="BK184" s="409" t="str">
        <f t="shared" si="173"/>
        <v>#</v>
      </c>
      <c r="BL184" s="409">
        <f t="shared" si="174"/>
        <v>0</v>
      </c>
      <c r="BM184" s="7"/>
      <c r="BN184" s="7"/>
      <c r="BO184" s="7"/>
      <c r="BP184" s="409" t="str">
        <f t="shared" si="175"/>
        <v>#</v>
      </c>
      <c r="BQ184" s="409" t="str">
        <f t="shared" si="176"/>
        <v>P</v>
      </c>
      <c r="BR184" s="409" t="str">
        <f t="shared" si="177"/>
        <v>#</v>
      </c>
      <c r="BS184" s="409" t="str">
        <f t="shared" si="178"/>
        <v>#</v>
      </c>
      <c r="BT184" s="409" t="str">
        <f t="shared" si="179"/>
        <v>#</v>
      </c>
      <c r="BU184" s="409" t="str">
        <f t="shared" si="180"/>
        <v>#</v>
      </c>
      <c r="BV184" s="409" t="str">
        <f t="shared" si="181"/>
        <v>#</v>
      </c>
      <c r="BW184" s="409" t="str">
        <f t="shared" si="182"/>
        <v>#</v>
      </c>
      <c r="BX184" s="409"/>
      <c r="BY184" s="409" t="str">
        <f t="shared" si="183"/>
        <v>#</v>
      </c>
      <c r="BZ184" s="409">
        <f t="shared" si="184"/>
        <v>0</v>
      </c>
      <c r="CA184" s="409" t="str">
        <f t="shared" si="185"/>
        <v>#</v>
      </c>
      <c r="CB184" s="409" t="str">
        <f t="shared" si="186"/>
        <v>#</v>
      </c>
      <c r="CC184" s="409" t="str">
        <f t="shared" si="187"/>
        <v>#</v>
      </c>
      <c r="CD184" s="409" t="str">
        <f t="shared" si="188"/>
        <v>#</v>
      </c>
      <c r="CE184" s="409" t="str">
        <f t="shared" si="189"/>
        <v>#</v>
      </c>
      <c r="CF184" s="409" t="str">
        <f t="shared" si="190"/>
        <v>#</v>
      </c>
      <c r="CG184" s="409" t="str">
        <f t="shared" si="191"/>
        <v>#</v>
      </c>
      <c r="CH184" s="409">
        <f t="shared" si="192"/>
        <v>0</v>
      </c>
      <c r="CI184" s="7"/>
      <c r="CJ184" s="7"/>
      <c r="CK184" s="409" t="str">
        <f t="shared" si="203"/>
        <v> </v>
      </c>
      <c r="CL184" s="409" t="str">
        <f t="shared" si="204"/>
        <v> </v>
      </c>
      <c r="CM184" s="409" t="str">
        <f t="shared" si="205"/>
        <v> </v>
      </c>
      <c r="CN184" s="409" t="str">
        <f t="shared" si="206"/>
        <v> </v>
      </c>
      <c r="CO184" s="409" t="str">
        <f t="shared" si="207"/>
        <v> </v>
      </c>
      <c r="CP184" s="409" t="str">
        <f t="shared" si="208"/>
        <v> </v>
      </c>
      <c r="CQ184" s="409" t="str">
        <f t="shared" si="209"/>
        <v> </v>
      </c>
      <c r="CR184" s="409" t="str">
        <f t="shared" si="210"/>
        <v> </v>
      </c>
      <c r="CS184" s="409"/>
      <c r="CT184" s="409">
        <f t="shared" si="193"/>
        <v>0</v>
      </c>
      <c r="CU184" s="409">
        <f t="shared" si="212"/>
        <v>177</v>
      </c>
      <c r="CV184" s="372" t="str">
        <f t="shared" si="212"/>
        <v>23IT178</v>
      </c>
      <c r="CW184" s="432" t="str">
        <f t="shared" si="212"/>
        <v>VINISHA K</v>
      </c>
      <c r="CX184" s="433" t="str">
        <f t="shared" si="145"/>
        <v>        </v>
      </c>
      <c r="CY184" s="409">
        <f t="shared" si="195"/>
        <v>0</v>
      </c>
      <c r="CZ184" s="7"/>
      <c r="DA184" s="409">
        <f t="shared" si="196"/>
        <v>0</v>
      </c>
      <c r="DB184" s="409" t="str">
        <f t="shared" si="197"/>
        <v>#</v>
      </c>
      <c r="DC184" s="7"/>
      <c r="DD184" s="7"/>
      <c r="DE184" s="7"/>
    </row>
    <row r="185" ht="24.75" customHeight="1" spans="1:109">
      <c r="A185" s="413">
        <v>178</v>
      </c>
      <c r="B185" s="566" t="s">
        <v>955</v>
      </c>
      <c r="C185" s="572" t="s">
        <v>956</v>
      </c>
      <c r="D185" s="442" t="s">
        <v>41</v>
      </c>
      <c r="E185" s="440" t="s">
        <v>54</v>
      </c>
      <c r="F185" s="573">
        <v>188</v>
      </c>
      <c r="G185" s="568" t="s">
        <v>58</v>
      </c>
      <c r="H185" s="569" t="s">
        <v>59</v>
      </c>
      <c r="I185" s="569" t="s">
        <v>59</v>
      </c>
      <c r="J185" s="569" t="s">
        <v>61</v>
      </c>
      <c r="K185" s="569" t="s">
        <v>69</v>
      </c>
      <c r="L185" s="569" t="s">
        <v>58</v>
      </c>
      <c r="M185" s="569" t="s">
        <v>59</v>
      </c>
      <c r="N185" s="570" t="s">
        <v>59</v>
      </c>
      <c r="O185" s="421">
        <f t="shared" si="198"/>
        <v>0</v>
      </c>
      <c r="P185" s="422"/>
      <c r="Q185" s="423">
        <f t="shared" si="146"/>
        <v>23</v>
      </c>
      <c r="R185" s="565">
        <f t="shared" si="147"/>
        <v>7.30434782608696</v>
      </c>
      <c r="S185" s="425"/>
      <c r="T185" s="426"/>
      <c r="U185" s="427"/>
      <c r="V185" s="428" t="s">
        <v>62</v>
      </c>
      <c r="W185" s="429">
        <f t="shared" si="213"/>
        <v>10</v>
      </c>
      <c r="X185" s="429">
        <f t="shared" si="213"/>
        <v>7</v>
      </c>
      <c r="Y185" s="429">
        <f t="shared" si="213"/>
        <v>7</v>
      </c>
      <c r="Z185" s="429">
        <f t="shared" si="213"/>
        <v>8</v>
      </c>
      <c r="AA185" s="429">
        <f t="shared" si="213"/>
        <v>6</v>
      </c>
      <c r="AB185" s="429">
        <f t="shared" si="213"/>
        <v>10</v>
      </c>
      <c r="AC185" s="429">
        <f t="shared" si="213"/>
        <v>7</v>
      </c>
      <c r="AD185" s="429">
        <f t="shared" si="211"/>
        <v>7</v>
      </c>
      <c r="AE185" s="429"/>
      <c r="AF185" s="429"/>
      <c r="AG185" s="430">
        <f t="shared" si="200"/>
        <v>168</v>
      </c>
      <c r="AH185" s="430">
        <f t="shared" si="201"/>
        <v>23</v>
      </c>
      <c r="AI185" s="431">
        <f t="shared" si="148"/>
        <v>7.30434782608696</v>
      </c>
      <c r="AJ185" s="408" t="str">
        <f t="shared" si="202"/>
        <v>P</v>
      </c>
      <c r="AK185" s="408">
        <f t="shared" si="149"/>
        <v>1</v>
      </c>
      <c r="AL185" s="408">
        <f t="shared" si="150"/>
        <v>0</v>
      </c>
      <c r="AM185" s="408">
        <f t="shared" si="151"/>
        <v>0</v>
      </c>
      <c r="AN185" s="408">
        <f t="shared" si="152"/>
        <v>0</v>
      </c>
      <c r="AO185" s="408">
        <f t="shared" si="153"/>
        <v>0</v>
      </c>
      <c r="AP185" s="408">
        <f t="shared" si="154"/>
        <v>0</v>
      </c>
      <c r="AQ185" s="408">
        <f t="shared" si="155"/>
        <v>0</v>
      </c>
      <c r="AR185" s="6"/>
      <c r="AS185" s="408" t="str">
        <f t="shared" si="156"/>
        <v>P</v>
      </c>
      <c r="AT185" s="408">
        <f t="shared" si="157"/>
        <v>0</v>
      </c>
      <c r="AU185" s="408">
        <f t="shared" si="158"/>
        <v>0</v>
      </c>
      <c r="AV185" s="408">
        <f t="shared" si="159"/>
        <v>0</v>
      </c>
      <c r="AW185" s="408">
        <f t="shared" si="160"/>
        <v>0</v>
      </c>
      <c r="AX185" s="408">
        <f t="shared" si="161"/>
        <v>0</v>
      </c>
      <c r="AY185" s="408">
        <f t="shared" si="162"/>
        <v>0</v>
      </c>
      <c r="AZ185" s="409" t="str">
        <f t="shared" si="163"/>
        <v>HM</v>
      </c>
      <c r="BA185" s="409" t="str">
        <f t="shared" si="164"/>
        <v>HMT</v>
      </c>
      <c r="BB185" s="409" t="str">
        <f t="shared" si="165"/>
        <v>P</v>
      </c>
      <c r="BC185" s="409" t="str">
        <f t="shared" si="166"/>
        <v>#</v>
      </c>
      <c r="BD185" s="409" t="str">
        <f t="shared" si="167"/>
        <v>#</v>
      </c>
      <c r="BE185" s="409" t="str">
        <f t="shared" si="168"/>
        <v>#</v>
      </c>
      <c r="BF185" s="409"/>
      <c r="BG185" s="409">
        <f t="shared" si="169"/>
        <v>0</v>
      </c>
      <c r="BH185" s="409" t="str">
        <f t="shared" si="170"/>
        <v>#</v>
      </c>
      <c r="BI185" s="409" t="str">
        <f t="shared" si="171"/>
        <v>#</v>
      </c>
      <c r="BJ185" s="409" t="str">
        <f t="shared" si="172"/>
        <v>#</v>
      </c>
      <c r="BK185" s="409">
        <f t="shared" si="173"/>
        <v>0</v>
      </c>
      <c r="BL185" s="409" t="str">
        <f t="shared" si="174"/>
        <v>#</v>
      </c>
      <c r="BM185" s="7"/>
      <c r="BN185" s="7"/>
      <c r="BO185" s="7"/>
      <c r="BP185" s="409" t="str">
        <f t="shared" si="175"/>
        <v>P</v>
      </c>
      <c r="BQ185" s="409" t="str">
        <f t="shared" si="176"/>
        <v>#</v>
      </c>
      <c r="BR185" s="409" t="str">
        <f t="shared" si="177"/>
        <v>#</v>
      </c>
      <c r="BS185" s="409" t="str">
        <f t="shared" si="178"/>
        <v>#</v>
      </c>
      <c r="BT185" s="409" t="str">
        <f t="shared" si="179"/>
        <v>#</v>
      </c>
      <c r="BU185" s="409" t="str">
        <f t="shared" si="180"/>
        <v>#</v>
      </c>
      <c r="BV185" s="409" t="str">
        <f t="shared" si="181"/>
        <v>#</v>
      </c>
      <c r="BW185" s="409" t="str">
        <f t="shared" si="182"/>
        <v>#</v>
      </c>
      <c r="BX185" s="409"/>
      <c r="BY185" s="409">
        <f t="shared" si="183"/>
        <v>0</v>
      </c>
      <c r="BZ185" s="409" t="str">
        <f t="shared" si="184"/>
        <v>#</v>
      </c>
      <c r="CA185" s="409" t="str">
        <f t="shared" si="185"/>
        <v>#</v>
      </c>
      <c r="CB185" s="409" t="str">
        <f t="shared" si="186"/>
        <v>#</v>
      </c>
      <c r="CC185" s="409" t="str">
        <f t="shared" si="187"/>
        <v>#</v>
      </c>
      <c r="CD185" s="409" t="str">
        <f t="shared" si="188"/>
        <v>#</v>
      </c>
      <c r="CE185" s="409" t="str">
        <f t="shared" si="189"/>
        <v>#</v>
      </c>
      <c r="CF185" s="409" t="str">
        <f t="shared" si="190"/>
        <v>#</v>
      </c>
      <c r="CG185" s="409">
        <f t="shared" si="191"/>
        <v>0</v>
      </c>
      <c r="CH185" s="409" t="str">
        <f t="shared" si="192"/>
        <v>#</v>
      </c>
      <c r="CI185" s="7"/>
      <c r="CJ185" s="7"/>
      <c r="CK185" s="409" t="str">
        <f t="shared" si="203"/>
        <v> </v>
      </c>
      <c r="CL185" s="409" t="str">
        <f t="shared" si="204"/>
        <v> </v>
      </c>
      <c r="CM185" s="409" t="str">
        <f t="shared" si="205"/>
        <v> </v>
      </c>
      <c r="CN185" s="409" t="str">
        <f t="shared" si="206"/>
        <v> </v>
      </c>
      <c r="CO185" s="409" t="str">
        <f t="shared" si="207"/>
        <v> </v>
      </c>
      <c r="CP185" s="409" t="str">
        <f t="shared" si="208"/>
        <v> </v>
      </c>
      <c r="CQ185" s="409" t="str">
        <f t="shared" si="209"/>
        <v> </v>
      </c>
      <c r="CR185" s="409" t="str">
        <f t="shared" si="210"/>
        <v> </v>
      </c>
      <c r="CS185" s="409"/>
      <c r="CT185" s="409">
        <f t="shared" si="193"/>
        <v>0</v>
      </c>
      <c r="CU185" s="409">
        <f t="shared" si="212"/>
        <v>178</v>
      </c>
      <c r="CV185" s="372" t="str">
        <f t="shared" si="212"/>
        <v>23IT179</v>
      </c>
      <c r="CW185" s="432" t="str">
        <f t="shared" si="212"/>
        <v>VISHNU B</v>
      </c>
      <c r="CX185" s="433" t="str">
        <f t="shared" si="145"/>
        <v>        </v>
      </c>
      <c r="CY185" s="409">
        <f t="shared" si="195"/>
        <v>0</v>
      </c>
      <c r="CZ185" s="7"/>
      <c r="DA185" s="409">
        <f t="shared" si="196"/>
        <v>0</v>
      </c>
      <c r="DB185" s="409" t="str">
        <f t="shared" si="197"/>
        <v>#</v>
      </c>
      <c r="DC185" s="7"/>
      <c r="DD185" s="7"/>
      <c r="DE185" s="7"/>
    </row>
    <row r="186" ht="24.75" customHeight="1" spans="1:109">
      <c r="A186" s="413">
        <v>179</v>
      </c>
      <c r="B186" s="566" t="s">
        <v>957</v>
      </c>
      <c r="C186" s="572" t="s">
        <v>958</v>
      </c>
      <c r="D186" s="442" t="s">
        <v>41</v>
      </c>
      <c r="E186" s="440" t="s">
        <v>54</v>
      </c>
      <c r="F186" s="573">
        <v>161</v>
      </c>
      <c r="G186" s="568" t="s">
        <v>58</v>
      </c>
      <c r="H186" s="569" t="s">
        <v>61</v>
      </c>
      <c r="I186" s="569" t="s">
        <v>61</v>
      </c>
      <c r="J186" s="569" t="s">
        <v>61</v>
      </c>
      <c r="K186" s="569" t="s">
        <v>61</v>
      </c>
      <c r="L186" s="569" t="s">
        <v>58</v>
      </c>
      <c r="M186" s="569" t="s">
        <v>60</v>
      </c>
      <c r="N186" s="570" t="s">
        <v>61</v>
      </c>
      <c r="O186" s="421">
        <f t="shared" si="198"/>
        <v>0</v>
      </c>
      <c r="P186" s="422"/>
      <c r="Q186" s="423">
        <f t="shared" si="146"/>
        <v>23</v>
      </c>
      <c r="R186" s="565">
        <f t="shared" si="147"/>
        <v>8.30434782608696</v>
      </c>
      <c r="S186" s="425"/>
      <c r="T186" s="426"/>
      <c r="U186" s="427"/>
      <c r="V186" s="428" t="s">
        <v>62</v>
      </c>
      <c r="W186" s="429">
        <f t="shared" si="213"/>
        <v>10</v>
      </c>
      <c r="X186" s="429">
        <f t="shared" si="213"/>
        <v>8</v>
      </c>
      <c r="Y186" s="429">
        <f t="shared" si="213"/>
        <v>8</v>
      </c>
      <c r="Z186" s="429">
        <f t="shared" si="213"/>
        <v>8</v>
      </c>
      <c r="AA186" s="429">
        <f t="shared" si="213"/>
        <v>8</v>
      </c>
      <c r="AB186" s="429">
        <f t="shared" si="213"/>
        <v>10</v>
      </c>
      <c r="AC186" s="429">
        <f t="shared" si="213"/>
        <v>9</v>
      </c>
      <c r="AD186" s="429">
        <f t="shared" si="211"/>
        <v>8</v>
      </c>
      <c r="AE186" s="429"/>
      <c r="AF186" s="429"/>
      <c r="AG186" s="430">
        <f t="shared" si="200"/>
        <v>191</v>
      </c>
      <c r="AH186" s="430">
        <f t="shared" si="201"/>
        <v>23</v>
      </c>
      <c r="AI186" s="431">
        <f t="shared" si="148"/>
        <v>8.30434782608696</v>
      </c>
      <c r="AJ186" s="408" t="str">
        <f t="shared" si="202"/>
        <v>P</v>
      </c>
      <c r="AK186" s="408">
        <f t="shared" si="149"/>
        <v>0</v>
      </c>
      <c r="AL186" s="408">
        <f t="shared" si="150"/>
        <v>1</v>
      </c>
      <c r="AM186" s="408">
        <f t="shared" si="151"/>
        <v>0</v>
      </c>
      <c r="AN186" s="408">
        <f t="shared" si="152"/>
        <v>0</v>
      </c>
      <c r="AO186" s="408">
        <f t="shared" si="153"/>
        <v>0</v>
      </c>
      <c r="AP186" s="408">
        <f t="shared" si="154"/>
        <v>0</v>
      </c>
      <c r="AQ186" s="408">
        <f t="shared" si="155"/>
        <v>0</v>
      </c>
      <c r="AR186" s="6"/>
      <c r="AS186" s="408">
        <f t="shared" si="156"/>
        <v>0</v>
      </c>
      <c r="AT186" s="408" t="str">
        <f t="shared" si="157"/>
        <v>P</v>
      </c>
      <c r="AU186" s="408">
        <f t="shared" si="158"/>
        <v>0</v>
      </c>
      <c r="AV186" s="408">
        <f t="shared" si="159"/>
        <v>0</v>
      </c>
      <c r="AW186" s="408">
        <f t="shared" si="160"/>
        <v>0</v>
      </c>
      <c r="AX186" s="408">
        <f t="shared" si="161"/>
        <v>0</v>
      </c>
      <c r="AY186" s="408">
        <f t="shared" si="162"/>
        <v>0</v>
      </c>
      <c r="AZ186" s="409" t="str">
        <f t="shared" si="163"/>
        <v>HM</v>
      </c>
      <c r="BA186" s="409" t="str">
        <f t="shared" si="164"/>
        <v>HMT</v>
      </c>
      <c r="BB186" s="409" t="str">
        <f t="shared" si="165"/>
        <v>P</v>
      </c>
      <c r="BC186" s="409" t="str">
        <f t="shared" si="166"/>
        <v>#</v>
      </c>
      <c r="BD186" s="409" t="str">
        <f t="shared" si="167"/>
        <v>#</v>
      </c>
      <c r="BE186" s="409" t="str">
        <f t="shared" si="168"/>
        <v>#</v>
      </c>
      <c r="BF186" s="409"/>
      <c r="BG186" s="409">
        <f t="shared" si="169"/>
        <v>0</v>
      </c>
      <c r="BH186" s="409" t="str">
        <f t="shared" si="170"/>
        <v>#</v>
      </c>
      <c r="BI186" s="409" t="str">
        <f t="shared" si="171"/>
        <v>#</v>
      </c>
      <c r="BJ186" s="409" t="str">
        <f t="shared" si="172"/>
        <v>#</v>
      </c>
      <c r="BK186" s="409">
        <f t="shared" si="173"/>
        <v>0</v>
      </c>
      <c r="BL186" s="409" t="str">
        <f t="shared" si="174"/>
        <v>#</v>
      </c>
      <c r="BM186" s="7"/>
      <c r="BN186" s="7"/>
      <c r="BO186" s="7"/>
      <c r="BP186" s="409" t="str">
        <f t="shared" si="175"/>
        <v>P</v>
      </c>
      <c r="BQ186" s="409" t="str">
        <f t="shared" si="176"/>
        <v>#</v>
      </c>
      <c r="BR186" s="409" t="str">
        <f t="shared" si="177"/>
        <v>#</v>
      </c>
      <c r="BS186" s="409" t="str">
        <f t="shared" si="178"/>
        <v>#</v>
      </c>
      <c r="BT186" s="409" t="str">
        <f t="shared" si="179"/>
        <v>#</v>
      </c>
      <c r="BU186" s="409" t="str">
        <f t="shared" si="180"/>
        <v>#</v>
      </c>
      <c r="BV186" s="409" t="str">
        <f t="shared" si="181"/>
        <v>#</v>
      </c>
      <c r="BW186" s="409" t="str">
        <f t="shared" si="182"/>
        <v>#</v>
      </c>
      <c r="BX186" s="409"/>
      <c r="BY186" s="409">
        <f t="shared" si="183"/>
        <v>0</v>
      </c>
      <c r="BZ186" s="409" t="str">
        <f t="shared" si="184"/>
        <v>#</v>
      </c>
      <c r="CA186" s="409" t="str">
        <f t="shared" si="185"/>
        <v>#</v>
      </c>
      <c r="CB186" s="409" t="str">
        <f t="shared" si="186"/>
        <v>#</v>
      </c>
      <c r="CC186" s="409" t="str">
        <f t="shared" si="187"/>
        <v>#</v>
      </c>
      <c r="CD186" s="409" t="str">
        <f t="shared" si="188"/>
        <v>#</v>
      </c>
      <c r="CE186" s="409" t="str">
        <f t="shared" si="189"/>
        <v>#</v>
      </c>
      <c r="CF186" s="409" t="str">
        <f t="shared" si="190"/>
        <v>#</v>
      </c>
      <c r="CG186" s="409">
        <f t="shared" si="191"/>
        <v>0</v>
      </c>
      <c r="CH186" s="409" t="str">
        <f t="shared" si="192"/>
        <v>#</v>
      </c>
      <c r="CI186" s="7"/>
      <c r="CJ186" s="7"/>
      <c r="CK186" s="409" t="str">
        <f t="shared" si="203"/>
        <v> </v>
      </c>
      <c r="CL186" s="409" t="str">
        <f t="shared" si="204"/>
        <v> </v>
      </c>
      <c r="CM186" s="409" t="str">
        <f t="shared" si="205"/>
        <v> </v>
      </c>
      <c r="CN186" s="409" t="str">
        <f t="shared" si="206"/>
        <v> </v>
      </c>
      <c r="CO186" s="409" t="str">
        <f t="shared" si="207"/>
        <v> </v>
      </c>
      <c r="CP186" s="409" t="str">
        <f t="shared" si="208"/>
        <v> </v>
      </c>
      <c r="CQ186" s="409" t="str">
        <f t="shared" si="209"/>
        <v> </v>
      </c>
      <c r="CR186" s="409" t="str">
        <f t="shared" si="210"/>
        <v> </v>
      </c>
      <c r="CS186" s="409"/>
      <c r="CT186" s="409">
        <f t="shared" si="193"/>
        <v>0</v>
      </c>
      <c r="CU186" s="409">
        <f t="shared" si="212"/>
        <v>179</v>
      </c>
      <c r="CV186" s="372" t="str">
        <f t="shared" si="212"/>
        <v>23IT180</v>
      </c>
      <c r="CW186" s="432" t="str">
        <f t="shared" si="212"/>
        <v>VISHNU BALAJI R</v>
      </c>
      <c r="CX186" s="433" t="str">
        <f t="shared" si="145"/>
        <v>        </v>
      </c>
      <c r="CY186" s="409">
        <f t="shared" si="195"/>
        <v>0</v>
      </c>
      <c r="CZ186" s="7"/>
      <c r="DA186" s="409">
        <f t="shared" si="196"/>
        <v>0</v>
      </c>
      <c r="DB186" s="409" t="str">
        <f t="shared" si="197"/>
        <v>#</v>
      </c>
      <c r="DC186" s="7"/>
      <c r="DD186" s="7"/>
      <c r="DE186" s="7"/>
    </row>
    <row r="187" ht="24.75" customHeight="1" spans="1:109">
      <c r="A187" s="413">
        <v>180</v>
      </c>
      <c r="B187" s="566" t="s">
        <v>959</v>
      </c>
      <c r="C187" s="572" t="s">
        <v>960</v>
      </c>
      <c r="D187" s="442" t="s">
        <v>41</v>
      </c>
      <c r="E187" s="438" t="s">
        <v>55</v>
      </c>
      <c r="F187" s="573">
        <v>194.5</v>
      </c>
      <c r="G187" s="568" t="s">
        <v>58</v>
      </c>
      <c r="H187" s="569" t="s">
        <v>61</v>
      </c>
      <c r="I187" s="569" t="s">
        <v>61</v>
      </c>
      <c r="J187" s="569" t="s">
        <v>61</v>
      </c>
      <c r="K187" s="569" t="s">
        <v>61</v>
      </c>
      <c r="L187" s="569" t="s">
        <v>58</v>
      </c>
      <c r="M187" s="569" t="s">
        <v>61</v>
      </c>
      <c r="N187" s="570" t="s">
        <v>61</v>
      </c>
      <c r="O187" s="421">
        <f t="shared" si="198"/>
        <v>0</v>
      </c>
      <c r="P187" s="422"/>
      <c r="Q187" s="423">
        <f t="shared" si="146"/>
        <v>23</v>
      </c>
      <c r="R187" s="565">
        <f t="shared" si="147"/>
        <v>8.17391304347826</v>
      </c>
      <c r="S187" s="425"/>
      <c r="T187" s="426"/>
      <c r="U187" s="427"/>
      <c r="V187" s="428" t="s">
        <v>62</v>
      </c>
      <c r="W187" s="429">
        <f t="shared" si="213"/>
        <v>10</v>
      </c>
      <c r="X187" s="429">
        <f t="shared" si="213"/>
        <v>8</v>
      </c>
      <c r="Y187" s="429">
        <f t="shared" si="213"/>
        <v>8</v>
      </c>
      <c r="Z187" s="429">
        <f t="shared" si="213"/>
        <v>8</v>
      </c>
      <c r="AA187" s="429">
        <f t="shared" si="213"/>
        <v>8</v>
      </c>
      <c r="AB187" s="429">
        <f t="shared" si="213"/>
        <v>10</v>
      </c>
      <c r="AC187" s="429">
        <f t="shared" si="213"/>
        <v>8</v>
      </c>
      <c r="AD187" s="429">
        <f t="shared" si="211"/>
        <v>8</v>
      </c>
      <c r="AE187" s="429"/>
      <c r="AF187" s="429"/>
      <c r="AG187" s="430">
        <f t="shared" si="200"/>
        <v>188</v>
      </c>
      <c r="AH187" s="430">
        <f t="shared" si="201"/>
        <v>23</v>
      </c>
      <c r="AI187" s="431">
        <f t="shared" si="148"/>
        <v>8.17391304347826</v>
      </c>
      <c r="AJ187" s="408" t="str">
        <f t="shared" si="202"/>
        <v>P</v>
      </c>
      <c r="AK187" s="408">
        <f t="shared" si="149"/>
        <v>1</v>
      </c>
      <c r="AL187" s="408">
        <f t="shared" si="150"/>
        <v>0</v>
      </c>
      <c r="AM187" s="408">
        <f t="shared" si="151"/>
        <v>0</v>
      </c>
      <c r="AN187" s="408">
        <f t="shared" si="152"/>
        <v>0</v>
      </c>
      <c r="AO187" s="408">
        <f t="shared" si="153"/>
        <v>0</v>
      </c>
      <c r="AP187" s="408">
        <f t="shared" si="154"/>
        <v>0</v>
      </c>
      <c r="AQ187" s="408">
        <f t="shared" si="155"/>
        <v>0</v>
      </c>
      <c r="AR187" s="6"/>
      <c r="AS187" s="408" t="str">
        <f t="shared" si="156"/>
        <v>P</v>
      </c>
      <c r="AT187" s="408">
        <f t="shared" si="157"/>
        <v>0</v>
      </c>
      <c r="AU187" s="408">
        <f t="shared" si="158"/>
        <v>0</v>
      </c>
      <c r="AV187" s="408">
        <f t="shared" si="159"/>
        <v>0</v>
      </c>
      <c r="AW187" s="408">
        <f t="shared" si="160"/>
        <v>0</v>
      </c>
      <c r="AX187" s="408">
        <f t="shared" si="161"/>
        <v>0</v>
      </c>
      <c r="AY187" s="408">
        <f t="shared" si="162"/>
        <v>0</v>
      </c>
      <c r="AZ187" s="409" t="str">
        <f t="shared" si="163"/>
        <v>DM</v>
      </c>
      <c r="BA187" s="409" t="str">
        <f t="shared" si="164"/>
        <v>DMT</v>
      </c>
      <c r="BB187" s="409" t="str">
        <f t="shared" si="165"/>
        <v>#</v>
      </c>
      <c r="BC187" s="409" t="str">
        <f t="shared" si="166"/>
        <v>#</v>
      </c>
      <c r="BD187" s="409" t="str">
        <f t="shared" si="167"/>
        <v>P</v>
      </c>
      <c r="BE187" s="409" t="str">
        <f t="shared" si="168"/>
        <v>#</v>
      </c>
      <c r="BF187" s="409"/>
      <c r="BG187" s="409" t="str">
        <f t="shared" si="169"/>
        <v>#</v>
      </c>
      <c r="BH187" s="409" t="str">
        <f t="shared" si="170"/>
        <v>#</v>
      </c>
      <c r="BI187" s="409">
        <f t="shared" si="171"/>
        <v>0</v>
      </c>
      <c r="BJ187" s="409" t="str">
        <f t="shared" si="172"/>
        <v>#</v>
      </c>
      <c r="BK187" s="409">
        <f t="shared" si="173"/>
        <v>0</v>
      </c>
      <c r="BL187" s="409" t="str">
        <f t="shared" si="174"/>
        <v>#</v>
      </c>
      <c r="BM187" s="7"/>
      <c r="BN187" s="7"/>
      <c r="BO187" s="7"/>
      <c r="BP187" s="409" t="str">
        <f t="shared" si="175"/>
        <v>#</v>
      </c>
      <c r="BQ187" s="409" t="str">
        <f t="shared" si="176"/>
        <v>#</v>
      </c>
      <c r="BR187" s="409" t="str">
        <f t="shared" si="177"/>
        <v>P</v>
      </c>
      <c r="BS187" s="409" t="str">
        <f t="shared" si="178"/>
        <v>#</v>
      </c>
      <c r="BT187" s="409" t="str">
        <f t="shared" si="179"/>
        <v>#</v>
      </c>
      <c r="BU187" s="409" t="str">
        <f t="shared" si="180"/>
        <v>#</v>
      </c>
      <c r="BV187" s="409" t="str">
        <f t="shared" si="181"/>
        <v>#</v>
      </c>
      <c r="BW187" s="409" t="str">
        <f t="shared" si="182"/>
        <v>#</v>
      </c>
      <c r="BX187" s="409"/>
      <c r="BY187" s="409" t="str">
        <f t="shared" si="183"/>
        <v>#</v>
      </c>
      <c r="BZ187" s="409" t="str">
        <f t="shared" si="184"/>
        <v>#</v>
      </c>
      <c r="CA187" s="409">
        <f t="shared" si="185"/>
        <v>0</v>
      </c>
      <c r="CB187" s="409" t="str">
        <f t="shared" si="186"/>
        <v>#</v>
      </c>
      <c r="CC187" s="409" t="str">
        <f t="shared" si="187"/>
        <v>#</v>
      </c>
      <c r="CD187" s="409" t="str">
        <f t="shared" si="188"/>
        <v>#</v>
      </c>
      <c r="CE187" s="409" t="str">
        <f t="shared" si="189"/>
        <v>#</v>
      </c>
      <c r="CF187" s="409" t="str">
        <f t="shared" si="190"/>
        <v>#</v>
      </c>
      <c r="CG187" s="409">
        <f t="shared" si="191"/>
        <v>0</v>
      </c>
      <c r="CH187" s="409" t="str">
        <f t="shared" si="192"/>
        <v>#</v>
      </c>
      <c r="CI187" s="7"/>
      <c r="CJ187" s="7"/>
      <c r="CK187" s="409" t="str">
        <f t="shared" si="203"/>
        <v> </v>
      </c>
      <c r="CL187" s="409" t="str">
        <f t="shared" si="204"/>
        <v> </v>
      </c>
      <c r="CM187" s="409" t="str">
        <f t="shared" si="205"/>
        <v> </v>
      </c>
      <c r="CN187" s="409" t="str">
        <f t="shared" si="206"/>
        <v> </v>
      </c>
      <c r="CO187" s="409" t="str">
        <f t="shared" si="207"/>
        <v> </v>
      </c>
      <c r="CP187" s="409" t="str">
        <f t="shared" si="208"/>
        <v> </v>
      </c>
      <c r="CQ187" s="409" t="str">
        <f t="shared" si="209"/>
        <v> </v>
      </c>
      <c r="CR187" s="409" t="str">
        <f t="shared" si="210"/>
        <v> </v>
      </c>
      <c r="CS187" s="409"/>
      <c r="CT187" s="409">
        <f t="shared" si="193"/>
        <v>0</v>
      </c>
      <c r="CU187" s="409">
        <f t="shared" si="212"/>
        <v>180</v>
      </c>
      <c r="CV187" s="372" t="str">
        <f t="shared" si="212"/>
        <v>23IT181</v>
      </c>
      <c r="CW187" s="432" t="str">
        <f t="shared" si="212"/>
        <v>VISHWA PRASANTH G</v>
      </c>
      <c r="CX187" s="433" t="str">
        <f t="shared" si="145"/>
        <v>        </v>
      </c>
      <c r="CY187" s="409">
        <f t="shared" si="195"/>
        <v>0</v>
      </c>
      <c r="CZ187" s="7"/>
      <c r="DA187" s="409" t="str">
        <f t="shared" si="196"/>
        <v>#</v>
      </c>
      <c r="DB187" s="409">
        <f t="shared" si="197"/>
        <v>0</v>
      </c>
      <c r="DC187" s="7"/>
      <c r="DD187" s="7"/>
      <c r="DE187" s="7"/>
    </row>
    <row r="188" ht="24.75" customHeight="1" spans="1:109">
      <c r="A188" s="413">
        <v>181</v>
      </c>
      <c r="B188" s="566" t="s">
        <v>961</v>
      </c>
      <c r="C188" s="572" t="s">
        <v>962</v>
      </c>
      <c r="D188" s="442" t="s">
        <v>41</v>
      </c>
      <c r="E188" s="438" t="s">
        <v>55</v>
      </c>
      <c r="F188" s="573">
        <v>161</v>
      </c>
      <c r="G188" s="568" t="s">
        <v>58</v>
      </c>
      <c r="H188" s="569" t="s">
        <v>61</v>
      </c>
      <c r="I188" s="569" t="s">
        <v>61</v>
      </c>
      <c r="J188" s="569" t="s">
        <v>59</v>
      </c>
      <c r="K188" s="569" t="s">
        <v>61</v>
      </c>
      <c r="L188" s="569" t="s">
        <v>58</v>
      </c>
      <c r="M188" s="569" t="s">
        <v>59</v>
      </c>
      <c r="N188" s="570" t="s">
        <v>61</v>
      </c>
      <c r="O188" s="421">
        <f t="shared" si="198"/>
        <v>0</v>
      </c>
      <c r="P188" s="422"/>
      <c r="Q188" s="423">
        <f t="shared" si="146"/>
        <v>23</v>
      </c>
      <c r="R188" s="565">
        <f t="shared" si="147"/>
        <v>7.8695652173913</v>
      </c>
      <c r="S188" s="425"/>
      <c r="T188" s="426"/>
      <c r="U188" s="427"/>
      <c r="V188" s="428" t="s">
        <v>62</v>
      </c>
      <c r="W188" s="429">
        <f t="shared" si="213"/>
        <v>10</v>
      </c>
      <c r="X188" s="429">
        <f t="shared" si="213"/>
        <v>8</v>
      </c>
      <c r="Y188" s="429">
        <f t="shared" si="213"/>
        <v>8</v>
      </c>
      <c r="Z188" s="429">
        <f t="shared" si="213"/>
        <v>7</v>
      </c>
      <c r="AA188" s="429">
        <f t="shared" si="213"/>
        <v>8</v>
      </c>
      <c r="AB188" s="429">
        <f t="shared" si="213"/>
        <v>10</v>
      </c>
      <c r="AC188" s="429">
        <f t="shared" si="213"/>
        <v>7</v>
      </c>
      <c r="AD188" s="429">
        <f t="shared" si="211"/>
        <v>8</v>
      </c>
      <c r="AE188" s="429"/>
      <c r="AF188" s="429"/>
      <c r="AG188" s="430">
        <f t="shared" si="200"/>
        <v>181</v>
      </c>
      <c r="AH188" s="430">
        <f t="shared" si="201"/>
        <v>23</v>
      </c>
      <c r="AI188" s="431">
        <f t="shared" si="148"/>
        <v>7.8695652173913</v>
      </c>
      <c r="AJ188" s="408" t="str">
        <f t="shared" si="202"/>
        <v>P</v>
      </c>
      <c r="AK188" s="408">
        <f t="shared" si="149"/>
        <v>0</v>
      </c>
      <c r="AL188" s="408">
        <f t="shared" si="150"/>
        <v>1</v>
      </c>
      <c r="AM188" s="408">
        <f t="shared" si="151"/>
        <v>0</v>
      </c>
      <c r="AN188" s="408">
        <f t="shared" si="152"/>
        <v>0</v>
      </c>
      <c r="AO188" s="408">
        <f t="shared" si="153"/>
        <v>0</v>
      </c>
      <c r="AP188" s="408">
        <f t="shared" si="154"/>
        <v>0</v>
      </c>
      <c r="AQ188" s="408">
        <f t="shared" si="155"/>
        <v>0</v>
      </c>
      <c r="AR188" s="6"/>
      <c r="AS188" s="408">
        <f t="shared" si="156"/>
        <v>0</v>
      </c>
      <c r="AT188" s="408" t="str">
        <f t="shared" si="157"/>
        <v>P</v>
      </c>
      <c r="AU188" s="408">
        <f t="shared" si="158"/>
        <v>0</v>
      </c>
      <c r="AV188" s="408">
        <f t="shared" si="159"/>
        <v>0</v>
      </c>
      <c r="AW188" s="408">
        <f t="shared" si="160"/>
        <v>0</v>
      </c>
      <c r="AX188" s="408">
        <f t="shared" si="161"/>
        <v>0</v>
      </c>
      <c r="AY188" s="408">
        <f t="shared" si="162"/>
        <v>0</v>
      </c>
      <c r="AZ188" s="409" t="str">
        <f t="shared" si="163"/>
        <v>DM</v>
      </c>
      <c r="BA188" s="409" t="str">
        <f t="shared" si="164"/>
        <v>DMT</v>
      </c>
      <c r="BB188" s="409" t="str">
        <f t="shared" si="165"/>
        <v>#</v>
      </c>
      <c r="BC188" s="409" t="str">
        <f t="shared" si="166"/>
        <v>#</v>
      </c>
      <c r="BD188" s="409" t="str">
        <f t="shared" si="167"/>
        <v>P</v>
      </c>
      <c r="BE188" s="409" t="str">
        <f t="shared" si="168"/>
        <v>#</v>
      </c>
      <c r="BF188" s="409"/>
      <c r="BG188" s="409" t="str">
        <f t="shared" si="169"/>
        <v>#</v>
      </c>
      <c r="BH188" s="409" t="str">
        <f t="shared" si="170"/>
        <v>#</v>
      </c>
      <c r="BI188" s="409">
        <f t="shared" si="171"/>
        <v>0</v>
      </c>
      <c r="BJ188" s="409" t="str">
        <f t="shared" si="172"/>
        <v>#</v>
      </c>
      <c r="BK188" s="409">
        <f t="shared" si="173"/>
        <v>0</v>
      </c>
      <c r="BL188" s="409" t="str">
        <f t="shared" si="174"/>
        <v>#</v>
      </c>
      <c r="BM188" s="7"/>
      <c r="BN188" s="7"/>
      <c r="BO188" s="7"/>
      <c r="BP188" s="409" t="str">
        <f t="shared" si="175"/>
        <v>#</v>
      </c>
      <c r="BQ188" s="409" t="str">
        <f t="shared" si="176"/>
        <v>#</v>
      </c>
      <c r="BR188" s="409" t="str">
        <f t="shared" si="177"/>
        <v>P</v>
      </c>
      <c r="BS188" s="409" t="str">
        <f t="shared" si="178"/>
        <v>#</v>
      </c>
      <c r="BT188" s="409" t="str">
        <f t="shared" si="179"/>
        <v>#</v>
      </c>
      <c r="BU188" s="409" t="str">
        <f t="shared" si="180"/>
        <v>#</v>
      </c>
      <c r="BV188" s="409" t="str">
        <f t="shared" si="181"/>
        <v>#</v>
      </c>
      <c r="BW188" s="409" t="str">
        <f t="shared" si="182"/>
        <v>#</v>
      </c>
      <c r="BX188" s="409"/>
      <c r="BY188" s="409" t="str">
        <f t="shared" si="183"/>
        <v>#</v>
      </c>
      <c r="BZ188" s="409" t="str">
        <f t="shared" si="184"/>
        <v>#</v>
      </c>
      <c r="CA188" s="409">
        <f t="shared" si="185"/>
        <v>0</v>
      </c>
      <c r="CB188" s="409" t="str">
        <f t="shared" si="186"/>
        <v>#</v>
      </c>
      <c r="CC188" s="409" t="str">
        <f t="shared" si="187"/>
        <v>#</v>
      </c>
      <c r="CD188" s="409" t="str">
        <f t="shared" si="188"/>
        <v>#</v>
      </c>
      <c r="CE188" s="409" t="str">
        <f t="shared" si="189"/>
        <v>#</v>
      </c>
      <c r="CF188" s="409" t="str">
        <f t="shared" si="190"/>
        <v>#</v>
      </c>
      <c r="CG188" s="409">
        <f t="shared" si="191"/>
        <v>0</v>
      </c>
      <c r="CH188" s="409" t="str">
        <f t="shared" si="192"/>
        <v>#</v>
      </c>
      <c r="CI188" s="7"/>
      <c r="CJ188" s="7"/>
      <c r="CK188" s="409" t="str">
        <f t="shared" si="203"/>
        <v> </v>
      </c>
      <c r="CL188" s="409" t="str">
        <f t="shared" si="204"/>
        <v> </v>
      </c>
      <c r="CM188" s="409" t="str">
        <f t="shared" si="205"/>
        <v> </v>
      </c>
      <c r="CN188" s="409" t="str">
        <f t="shared" si="206"/>
        <v> </v>
      </c>
      <c r="CO188" s="409" t="str">
        <f t="shared" si="207"/>
        <v> </v>
      </c>
      <c r="CP188" s="409" t="str">
        <f t="shared" si="208"/>
        <v> </v>
      </c>
      <c r="CQ188" s="409" t="str">
        <f t="shared" si="209"/>
        <v> </v>
      </c>
      <c r="CR188" s="409" t="str">
        <f t="shared" si="210"/>
        <v> </v>
      </c>
      <c r="CS188" s="409"/>
      <c r="CT188" s="409">
        <f t="shared" si="193"/>
        <v>0</v>
      </c>
      <c r="CU188" s="409">
        <f t="shared" si="212"/>
        <v>181</v>
      </c>
      <c r="CV188" s="372" t="str">
        <f t="shared" si="212"/>
        <v>23IT182</v>
      </c>
      <c r="CW188" s="432" t="str">
        <f t="shared" si="212"/>
        <v>W S AKASH</v>
      </c>
      <c r="CX188" s="433" t="str">
        <f t="shared" si="145"/>
        <v>        </v>
      </c>
      <c r="CY188" s="409">
        <f t="shared" si="195"/>
        <v>0</v>
      </c>
      <c r="CZ188" s="7"/>
      <c r="DA188" s="409" t="str">
        <f t="shared" si="196"/>
        <v>#</v>
      </c>
      <c r="DB188" s="409">
        <f t="shared" si="197"/>
        <v>0</v>
      </c>
      <c r="DC188" s="7"/>
      <c r="DD188" s="7"/>
      <c r="DE188" s="7"/>
    </row>
    <row r="189" ht="24.75" customHeight="1" spans="1:109">
      <c r="A189" s="413">
        <v>182</v>
      </c>
      <c r="B189" s="566" t="s">
        <v>963</v>
      </c>
      <c r="C189" s="572" t="s">
        <v>964</v>
      </c>
      <c r="D189" s="442" t="s">
        <v>42</v>
      </c>
      <c r="E189" s="440" t="s">
        <v>54</v>
      </c>
      <c r="F189" s="573">
        <v>190.5</v>
      </c>
      <c r="G189" s="568" t="s">
        <v>58</v>
      </c>
      <c r="H189" s="569" t="s">
        <v>60</v>
      </c>
      <c r="I189" s="569" t="s">
        <v>58</v>
      </c>
      <c r="J189" s="569" t="s">
        <v>61</v>
      </c>
      <c r="K189" s="569" t="s">
        <v>61</v>
      </c>
      <c r="L189" s="569" t="s">
        <v>58</v>
      </c>
      <c r="M189" s="569" t="s">
        <v>61</v>
      </c>
      <c r="N189" s="570" t="s">
        <v>60</v>
      </c>
      <c r="O189" s="421">
        <f t="shared" si="198"/>
        <v>0</v>
      </c>
      <c r="P189" s="422"/>
      <c r="Q189" s="423">
        <f t="shared" si="146"/>
        <v>23</v>
      </c>
      <c r="R189" s="565">
        <f t="shared" si="147"/>
        <v>8.82608695652174</v>
      </c>
      <c r="S189" s="425"/>
      <c r="T189" s="426"/>
      <c r="U189" s="427"/>
      <c r="V189" s="428" t="s">
        <v>62</v>
      </c>
      <c r="W189" s="429">
        <f t="shared" si="213"/>
        <v>10</v>
      </c>
      <c r="X189" s="429">
        <f t="shared" si="213"/>
        <v>9</v>
      </c>
      <c r="Y189" s="429">
        <f t="shared" si="213"/>
        <v>10</v>
      </c>
      <c r="Z189" s="429">
        <f t="shared" si="213"/>
        <v>8</v>
      </c>
      <c r="AA189" s="429">
        <f t="shared" si="213"/>
        <v>8</v>
      </c>
      <c r="AB189" s="429">
        <f t="shared" si="213"/>
        <v>10</v>
      </c>
      <c r="AC189" s="429">
        <f t="shared" si="213"/>
        <v>8</v>
      </c>
      <c r="AD189" s="429">
        <f t="shared" si="211"/>
        <v>9</v>
      </c>
      <c r="AE189" s="429"/>
      <c r="AF189" s="429"/>
      <c r="AG189" s="430">
        <f t="shared" si="200"/>
        <v>203</v>
      </c>
      <c r="AH189" s="430">
        <f t="shared" si="201"/>
        <v>23</v>
      </c>
      <c r="AI189" s="431">
        <f t="shared" si="148"/>
        <v>8.82608695652174</v>
      </c>
      <c r="AJ189" s="408" t="str">
        <f t="shared" si="202"/>
        <v>P</v>
      </c>
      <c r="AK189" s="408">
        <f t="shared" si="149"/>
        <v>1</v>
      </c>
      <c r="AL189" s="408">
        <f t="shared" si="150"/>
        <v>0</v>
      </c>
      <c r="AM189" s="408">
        <f t="shared" si="151"/>
        <v>0</v>
      </c>
      <c r="AN189" s="408">
        <f t="shared" si="152"/>
        <v>0</v>
      </c>
      <c r="AO189" s="408">
        <f t="shared" si="153"/>
        <v>0</v>
      </c>
      <c r="AP189" s="408">
        <f t="shared" si="154"/>
        <v>0</v>
      </c>
      <c r="AQ189" s="408">
        <f t="shared" si="155"/>
        <v>0</v>
      </c>
      <c r="AR189" s="6"/>
      <c r="AS189" s="408" t="str">
        <f t="shared" si="156"/>
        <v>P</v>
      </c>
      <c r="AT189" s="408">
        <f t="shared" si="157"/>
        <v>0</v>
      </c>
      <c r="AU189" s="408">
        <f t="shared" si="158"/>
        <v>0</v>
      </c>
      <c r="AV189" s="408">
        <f t="shared" si="159"/>
        <v>0</v>
      </c>
      <c r="AW189" s="408">
        <f t="shared" si="160"/>
        <v>0</v>
      </c>
      <c r="AX189" s="408">
        <f t="shared" si="161"/>
        <v>0</v>
      </c>
      <c r="AY189" s="408">
        <f t="shared" si="162"/>
        <v>0</v>
      </c>
      <c r="AZ189" s="409" t="str">
        <f t="shared" si="163"/>
        <v>HF</v>
      </c>
      <c r="BA189" s="409" t="str">
        <f t="shared" si="164"/>
        <v>HFT</v>
      </c>
      <c r="BB189" s="409" t="str">
        <f t="shared" si="165"/>
        <v>#</v>
      </c>
      <c r="BC189" s="409" t="str">
        <f t="shared" si="166"/>
        <v>P</v>
      </c>
      <c r="BD189" s="409" t="str">
        <f t="shared" si="167"/>
        <v>#</v>
      </c>
      <c r="BE189" s="409" t="str">
        <f t="shared" si="168"/>
        <v>#</v>
      </c>
      <c r="BF189" s="409"/>
      <c r="BG189" s="409" t="str">
        <f t="shared" si="169"/>
        <v>#</v>
      </c>
      <c r="BH189" s="409">
        <f t="shared" si="170"/>
        <v>0</v>
      </c>
      <c r="BI189" s="409" t="str">
        <f t="shared" si="171"/>
        <v>#</v>
      </c>
      <c r="BJ189" s="409" t="str">
        <f t="shared" si="172"/>
        <v>#</v>
      </c>
      <c r="BK189" s="409" t="str">
        <f t="shared" si="173"/>
        <v>#</v>
      </c>
      <c r="BL189" s="409">
        <f t="shared" si="174"/>
        <v>0</v>
      </c>
      <c r="BM189" s="7"/>
      <c r="BN189" s="7"/>
      <c r="BO189" s="7"/>
      <c r="BP189" s="409" t="str">
        <f t="shared" si="175"/>
        <v>#</v>
      </c>
      <c r="BQ189" s="409" t="str">
        <f t="shared" si="176"/>
        <v>P</v>
      </c>
      <c r="BR189" s="409" t="str">
        <f t="shared" si="177"/>
        <v>#</v>
      </c>
      <c r="BS189" s="409" t="str">
        <f t="shared" si="178"/>
        <v>#</v>
      </c>
      <c r="BT189" s="409" t="str">
        <f t="shared" si="179"/>
        <v>#</v>
      </c>
      <c r="BU189" s="409" t="str">
        <f t="shared" si="180"/>
        <v>#</v>
      </c>
      <c r="BV189" s="409" t="str">
        <f t="shared" si="181"/>
        <v>#</v>
      </c>
      <c r="BW189" s="409" t="str">
        <f t="shared" si="182"/>
        <v>#</v>
      </c>
      <c r="BX189" s="409"/>
      <c r="BY189" s="409" t="str">
        <f t="shared" si="183"/>
        <v>#</v>
      </c>
      <c r="BZ189" s="409">
        <f t="shared" si="184"/>
        <v>0</v>
      </c>
      <c r="CA189" s="409" t="str">
        <f t="shared" si="185"/>
        <v>#</v>
      </c>
      <c r="CB189" s="409" t="str">
        <f t="shared" si="186"/>
        <v>#</v>
      </c>
      <c r="CC189" s="409" t="str">
        <f t="shared" si="187"/>
        <v>#</v>
      </c>
      <c r="CD189" s="409" t="str">
        <f t="shared" si="188"/>
        <v>#</v>
      </c>
      <c r="CE189" s="409" t="str">
        <f t="shared" si="189"/>
        <v>#</v>
      </c>
      <c r="CF189" s="409" t="str">
        <f t="shared" si="190"/>
        <v>#</v>
      </c>
      <c r="CG189" s="409" t="str">
        <f t="shared" si="191"/>
        <v>#</v>
      </c>
      <c r="CH189" s="409">
        <f t="shared" si="192"/>
        <v>0</v>
      </c>
      <c r="CI189" s="7"/>
      <c r="CJ189" s="7"/>
      <c r="CK189" s="409" t="str">
        <f t="shared" si="203"/>
        <v> </v>
      </c>
      <c r="CL189" s="409" t="str">
        <f t="shared" si="204"/>
        <v> </v>
      </c>
      <c r="CM189" s="409" t="str">
        <f t="shared" si="205"/>
        <v> </v>
      </c>
      <c r="CN189" s="409" t="str">
        <f t="shared" si="206"/>
        <v> </v>
      </c>
      <c r="CO189" s="409" t="str">
        <f t="shared" si="207"/>
        <v> </v>
      </c>
      <c r="CP189" s="409" t="str">
        <f t="shared" si="208"/>
        <v> </v>
      </c>
      <c r="CQ189" s="409" t="str">
        <f t="shared" si="209"/>
        <v> </v>
      </c>
      <c r="CR189" s="409" t="str">
        <f t="shared" si="210"/>
        <v> </v>
      </c>
      <c r="CS189" s="409"/>
      <c r="CT189" s="409">
        <f t="shared" si="193"/>
        <v>0</v>
      </c>
      <c r="CU189" s="409">
        <f t="shared" si="212"/>
        <v>182</v>
      </c>
      <c r="CV189" s="372" t="str">
        <f t="shared" si="212"/>
        <v>23IT183</v>
      </c>
      <c r="CW189" s="432" t="str">
        <f t="shared" si="212"/>
        <v>YASHINI PRIYA S</v>
      </c>
      <c r="CX189" s="433" t="str">
        <f t="shared" si="145"/>
        <v>        </v>
      </c>
      <c r="CY189" s="409">
        <f t="shared" si="195"/>
        <v>0</v>
      </c>
      <c r="CZ189" s="7"/>
      <c r="DA189" s="409">
        <f t="shared" si="196"/>
        <v>0</v>
      </c>
      <c r="DB189" s="409" t="str">
        <f t="shared" si="197"/>
        <v>#</v>
      </c>
      <c r="DC189" s="7"/>
      <c r="DD189" s="7"/>
      <c r="DE189" s="7"/>
    </row>
    <row r="190" ht="24.75" customHeight="1" spans="1:109">
      <c r="A190" s="413">
        <v>183</v>
      </c>
      <c r="B190" s="566" t="s">
        <v>965</v>
      </c>
      <c r="C190" s="572" t="s">
        <v>966</v>
      </c>
      <c r="D190" s="442" t="s">
        <v>41</v>
      </c>
      <c r="E190" s="438" t="s">
        <v>55</v>
      </c>
      <c r="F190" s="573">
        <v>190.5</v>
      </c>
      <c r="G190" s="568" t="s">
        <v>58</v>
      </c>
      <c r="H190" s="569" t="s">
        <v>61</v>
      </c>
      <c r="I190" s="569" t="s">
        <v>60</v>
      </c>
      <c r="J190" s="569" t="s">
        <v>59</v>
      </c>
      <c r="K190" s="569" t="s">
        <v>61</v>
      </c>
      <c r="L190" s="569" t="s">
        <v>58</v>
      </c>
      <c r="M190" s="569" t="s">
        <v>59</v>
      </c>
      <c r="N190" s="570" t="s">
        <v>61</v>
      </c>
      <c r="O190" s="421">
        <f t="shared" si="198"/>
        <v>0</v>
      </c>
      <c r="P190" s="422"/>
      <c r="Q190" s="423">
        <f t="shared" si="146"/>
        <v>23</v>
      </c>
      <c r="R190" s="565">
        <f t="shared" si="147"/>
        <v>8.04347826086956</v>
      </c>
      <c r="S190" s="425"/>
      <c r="T190" s="426"/>
      <c r="U190" s="427"/>
      <c r="V190" s="428" t="s">
        <v>62</v>
      </c>
      <c r="W190" s="429">
        <f t="shared" si="213"/>
        <v>10</v>
      </c>
      <c r="X190" s="429">
        <f t="shared" si="213"/>
        <v>8</v>
      </c>
      <c r="Y190" s="429">
        <f t="shared" si="213"/>
        <v>9</v>
      </c>
      <c r="Z190" s="429">
        <f t="shared" si="213"/>
        <v>7</v>
      </c>
      <c r="AA190" s="429">
        <f t="shared" si="213"/>
        <v>8</v>
      </c>
      <c r="AB190" s="429">
        <f t="shared" si="213"/>
        <v>10</v>
      </c>
      <c r="AC190" s="429">
        <f t="shared" si="213"/>
        <v>7</v>
      </c>
      <c r="AD190" s="429">
        <f t="shared" si="211"/>
        <v>8</v>
      </c>
      <c r="AE190" s="429"/>
      <c r="AF190" s="429"/>
      <c r="AG190" s="430">
        <f t="shared" si="200"/>
        <v>185</v>
      </c>
      <c r="AH190" s="430">
        <f t="shared" si="201"/>
        <v>23</v>
      </c>
      <c r="AI190" s="431">
        <f t="shared" si="148"/>
        <v>8.04347826086956</v>
      </c>
      <c r="AJ190" s="408" t="str">
        <f t="shared" si="202"/>
        <v>P</v>
      </c>
      <c r="AK190" s="408">
        <f t="shared" si="149"/>
        <v>1</v>
      </c>
      <c r="AL190" s="408">
        <f t="shared" si="150"/>
        <v>0</v>
      </c>
      <c r="AM190" s="408">
        <f t="shared" si="151"/>
        <v>0</v>
      </c>
      <c r="AN190" s="408">
        <f t="shared" si="152"/>
        <v>0</v>
      </c>
      <c r="AO190" s="408">
        <f t="shared" si="153"/>
        <v>0</v>
      </c>
      <c r="AP190" s="408">
        <f t="shared" si="154"/>
        <v>0</v>
      </c>
      <c r="AQ190" s="408">
        <f t="shared" si="155"/>
        <v>0</v>
      </c>
      <c r="AR190" s="6"/>
      <c r="AS190" s="408" t="str">
        <f t="shared" si="156"/>
        <v>P</v>
      </c>
      <c r="AT190" s="408">
        <f t="shared" si="157"/>
        <v>0</v>
      </c>
      <c r="AU190" s="408">
        <f t="shared" si="158"/>
        <v>0</v>
      </c>
      <c r="AV190" s="408">
        <f t="shared" si="159"/>
        <v>0</v>
      </c>
      <c r="AW190" s="408">
        <f t="shared" si="160"/>
        <v>0</v>
      </c>
      <c r="AX190" s="408">
        <f t="shared" si="161"/>
        <v>0</v>
      </c>
      <c r="AY190" s="408">
        <f t="shared" si="162"/>
        <v>0</v>
      </c>
      <c r="AZ190" s="409" t="str">
        <f t="shared" si="163"/>
        <v>DM</v>
      </c>
      <c r="BA190" s="409" t="str">
        <f t="shared" si="164"/>
        <v>DMT</v>
      </c>
      <c r="BB190" s="409" t="str">
        <f t="shared" si="165"/>
        <v>#</v>
      </c>
      <c r="BC190" s="409" t="str">
        <f t="shared" si="166"/>
        <v>#</v>
      </c>
      <c r="BD190" s="409" t="str">
        <f t="shared" si="167"/>
        <v>P</v>
      </c>
      <c r="BE190" s="409" t="str">
        <f t="shared" si="168"/>
        <v>#</v>
      </c>
      <c r="BF190" s="409"/>
      <c r="BG190" s="409" t="str">
        <f t="shared" si="169"/>
        <v>#</v>
      </c>
      <c r="BH190" s="409" t="str">
        <f t="shared" si="170"/>
        <v>#</v>
      </c>
      <c r="BI190" s="409">
        <f t="shared" si="171"/>
        <v>0</v>
      </c>
      <c r="BJ190" s="409" t="str">
        <f t="shared" si="172"/>
        <v>#</v>
      </c>
      <c r="BK190" s="409">
        <f t="shared" si="173"/>
        <v>0</v>
      </c>
      <c r="BL190" s="409" t="str">
        <f t="shared" si="174"/>
        <v>#</v>
      </c>
      <c r="BM190" s="7"/>
      <c r="BN190" s="7"/>
      <c r="BO190" s="7"/>
      <c r="BP190" s="409" t="str">
        <f t="shared" si="175"/>
        <v>#</v>
      </c>
      <c r="BQ190" s="409" t="str">
        <f t="shared" si="176"/>
        <v>#</v>
      </c>
      <c r="BR190" s="409" t="str">
        <f t="shared" si="177"/>
        <v>P</v>
      </c>
      <c r="BS190" s="409" t="str">
        <f t="shared" si="178"/>
        <v>#</v>
      </c>
      <c r="BT190" s="409" t="str">
        <f t="shared" si="179"/>
        <v>#</v>
      </c>
      <c r="BU190" s="409" t="str">
        <f t="shared" si="180"/>
        <v>#</v>
      </c>
      <c r="BV190" s="409" t="str">
        <f t="shared" si="181"/>
        <v>#</v>
      </c>
      <c r="BW190" s="409" t="str">
        <f t="shared" si="182"/>
        <v>#</v>
      </c>
      <c r="BX190" s="409"/>
      <c r="BY190" s="409" t="str">
        <f t="shared" si="183"/>
        <v>#</v>
      </c>
      <c r="BZ190" s="409" t="str">
        <f t="shared" si="184"/>
        <v>#</v>
      </c>
      <c r="CA190" s="409">
        <f t="shared" si="185"/>
        <v>0</v>
      </c>
      <c r="CB190" s="409" t="str">
        <f t="shared" si="186"/>
        <v>#</v>
      </c>
      <c r="CC190" s="409" t="str">
        <f t="shared" si="187"/>
        <v>#</v>
      </c>
      <c r="CD190" s="409" t="str">
        <f t="shared" si="188"/>
        <v>#</v>
      </c>
      <c r="CE190" s="409" t="str">
        <f t="shared" si="189"/>
        <v>#</v>
      </c>
      <c r="CF190" s="409" t="str">
        <f t="shared" si="190"/>
        <v>#</v>
      </c>
      <c r="CG190" s="409">
        <f t="shared" si="191"/>
        <v>0</v>
      </c>
      <c r="CH190" s="409" t="str">
        <f t="shared" si="192"/>
        <v>#</v>
      </c>
      <c r="CI190" s="7"/>
      <c r="CJ190" s="7"/>
      <c r="CK190" s="409" t="str">
        <f t="shared" si="203"/>
        <v> </v>
      </c>
      <c r="CL190" s="409" t="str">
        <f t="shared" si="204"/>
        <v> </v>
      </c>
      <c r="CM190" s="409" t="str">
        <f t="shared" si="205"/>
        <v> </v>
      </c>
      <c r="CN190" s="409" t="str">
        <f t="shared" si="206"/>
        <v> </v>
      </c>
      <c r="CO190" s="409" t="str">
        <f t="shared" si="207"/>
        <v> </v>
      </c>
      <c r="CP190" s="409" t="str">
        <f t="shared" si="208"/>
        <v> </v>
      </c>
      <c r="CQ190" s="409" t="str">
        <f t="shared" si="209"/>
        <v> </v>
      </c>
      <c r="CR190" s="409" t="str">
        <f t="shared" si="210"/>
        <v> </v>
      </c>
      <c r="CS190" s="409"/>
      <c r="CT190" s="409">
        <f t="shared" si="193"/>
        <v>0</v>
      </c>
      <c r="CU190" s="409">
        <f t="shared" si="212"/>
        <v>183</v>
      </c>
      <c r="CV190" s="372" t="str">
        <f t="shared" si="212"/>
        <v>23IT184</v>
      </c>
      <c r="CW190" s="432" t="str">
        <f t="shared" si="212"/>
        <v>YESHWANTH M</v>
      </c>
      <c r="CX190" s="433" t="str">
        <f t="shared" si="145"/>
        <v>        </v>
      </c>
      <c r="CY190" s="409">
        <f t="shared" si="195"/>
        <v>0</v>
      </c>
      <c r="CZ190" s="7"/>
      <c r="DA190" s="409" t="str">
        <f t="shared" si="196"/>
        <v>#</v>
      </c>
      <c r="DB190" s="409">
        <f t="shared" si="197"/>
        <v>0</v>
      </c>
      <c r="DC190" s="7"/>
      <c r="DD190" s="7"/>
      <c r="DE190" s="7"/>
    </row>
    <row r="191" ht="24.75" customHeight="1" spans="1:109">
      <c r="A191" s="413">
        <v>184</v>
      </c>
      <c r="B191" s="566" t="s">
        <v>967</v>
      </c>
      <c r="C191" s="572" t="s">
        <v>968</v>
      </c>
      <c r="D191" s="442" t="s">
        <v>42</v>
      </c>
      <c r="E191" s="438" t="s">
        <v>55</v>
      </c>
      <c r="F191" s="573">
        <v>164</v>
      </c>
      <c r="G191" s="568" t="s">
        <v>58</v>
      </c>
      <c r="H191" s="569" t="s">
        <v>61</v>
      </c>
      <c r="I191" s="569" t="s">
        <v>60</v>
      </c>
      <c r="J191" s="569" t="s">
        <v>61</v>
      </c>
      <c r="K191" s="569" t="s">
        <v>61</v>
      </c>
      <c r="L191" s="569" t="s">
        <v>58</v>
      </c>
      <c r="M191" s="569" t="s">
        <v>61</v>
      </c>
      <c r="N191" s="570" t="s">
        <v>61</v>
      </c>
      <c r="O191" s="421">
        <f t="shared" si="198"/>
        <v>0</v>
      </c>
      <c r="P191" s="422"/>
      <c r="Q191" s="423">
        <f t="shared" si="146"/>
        <v>23</v>
      </c>
      <c r="R191" s="565">
        <f t="shared" si="147"/>
        <v>8.34782608695652</v>
      </c>
      <c r="S191" s="425"/>
      <c r="T191" s="426"/>
      <c r="U191" s="427"/>
      <c r="V191" s="428" t="s">
        <v>62</v>
      </c>
      <c r="W191" s="429">
        <f t="shared" si="213"/>
        <v>10</v>
      </c>
      <c r="X191" s="429">
        <f t="shared" si="213"/>
        <v>8</v>
      </c>
      <c r="Y191" s="429">
        <f t="shared" si="213"/>
        <v>9</v>
      </c>
      <c r="Z191" s="429">
        <f t="shared" si="213"/>
        <v>8</v>
      </c>
      <c r="AA191" s="429">
        <f t="shared" si="213"/>
        <v>8</v>
      </c>
      <c r="AB191" s="429">
        <f t="shared" si="213"/>
        <v>10</v>
      </c>
      <c r="AC191" s="429">
        <f t="shared" si="213"/>
        <v>8</v>
      </c>
      <c r="AD191" s="429">
        <f t="shared" si="211"/>
        <v>8</v>
      </c>
      <c r="AE191" s="429"/>
      <c r="AF191" s="429"/>
      <c r="AG191" s="430">
        <f t="shared" si="200"/>
        <v>192</v>
      </c>
      <c r="AH191" s="430">
        <f t="shared" si="201"/>
        <v>23</v>
      </c>
      <c r="AI191" s="431">
        <f t="shared" si="148"/>
        <v>8.34782608695652</v>
      </c>
      <c r="AJ191" s="408" t="str">
        <f t="shared" si="202"/>
        <v>P</v>
      </c>
      <c r="AK191" s="408">
        <f t="shared" si="149"/>
        <v>0</v>
      </c>
      <c r="AL191" s="408">
        <f t="shared" si="150"/>
        <v>1</v>
      </c>
      <c r="AM191" s="408">
        <f t="shared" si="151"/>
        <v>0</v>
      </c>
      <c r="AN191" s="408">
        <f t="shared" si="152"/>
        <v>0</v>
      </c>
      <c r="AO191" s="408">
        <f t="shared" si="153"/>
        <v>0</v>
      </c>
      <c r="AP191" s="408">
        <f t="shared" si="154"/>
        <v>0</v>
      </c>
      <c r="AQ191" s="408">
        <f t="shared" si="155"/>
        <v>0</v>
      </c>
      <c r="AR191" s="6"/>
      <c r="AS191" s="408">
        <f t="shared" si="156"/>
        <v>0</v>
      </c>
      <c r="AT191" s="408" t="str">
        <f t="shared" si="157"/>
        <v>P</v>
      </c>
      <c r="AU191" s="408">
        <f t="shared" si="158"/>
        <v>0</v>
      </c>
      <c r="AV191" s="408">
        <f t="shared" si="159"/>
        <v>0</v>
      </c>
      <c r="AW191" s="408">
        <f t="shared" si="160"/>
        <v>0</v>
      </c>
      <c r="AX191" s="408">
        <f t="shared" si="161"/>
        <v>0</v>
      </c>
      <c r="AY191" s="408">
        <f t="shared" si="162"/>
        <v>0</v>
      </c>
      <c r="AZ191" s="409" t="str">
        <f t="shared" si="163"/>
        <v>DF</v>
      </c>
      <c r="BA191" s="409" t="str">
        <f t="shared" si="164"/>
        <v>DFT</v>
      </c>
      <c r="BB191" s="409" t="str">
        <f t="shared" si="165"/>
        <v>#</v>
      </c>
      <c r="BC191" s="409" t="str">
        <f t="shared" si="166"/>
        <v>#</v>
      </c>
      <c r="BD191" s="409" t="str">
        <f t="shared" si="167"/>
        <v>#</v>
      </c>
      <c r="BE191" s="409" t="str">
        <f t="shared" si="168"/>
        <v>P</v>
      </c>
      <c r="BF191" s="409"/>
      <c r="BG191" s="409" t="str">
        <f t="shared" si="169"/>
        <v>#</v>
      </c>
      <c r="BH191" s="409" t="str">
        <f t="shared" si="170"/>
        <v>#</v>
      </c>
      <c r="BI191" s="409" t="str">
        <f t="shared" si="171"/>
        <v>#</v>
      </c>
      <c r="BJ191" s="409">
        <f t="shared" si="172"/>
        <v>0</v>
      </c>
      <c r="BK191" s="409" t="str">
        <f t="shared" si="173"/>
        <v>#</v>
      </c>
      <c r="BL191" s="409">
        <f t="shared" si="174"/>
        <v>0</v>
      </c>
      <c r="BM191" s="7"/>
      <c r="BN191" s="7"/>
      <c r="BO191" s="7"/>
      <c r="BP191" s="409" t="str">
        <f t="shared" si="175"/>
        <v>#</v>
      </c>
      <c r="BQ191" s="409" t="str">
        <f t="shared" si="176"/>
        <v>#</v>
      </c>
      <c r="BR191" s="409" t="str">
        <f t="shared" si="177"/>
        <v>#</v>
      </c>
      <c r="BS191" s="409" t="str">
        <f t="shared" si="178"/>
        <v>P</v>
      </c>
      <c r="BT191" s="409" t="str">
        <f t="shared" si="179"/>
        <v>#</v>
      </c>
      <c r="BU191" s="409" t="str">
        <f t="shared" si="180"/>
        <v>#</v>
      </c>
      <c r="BV191" s="409" t="str">
        <f t="shared" si="181"/>
        <v>#</v>
      </c>
      <c r="BW191" s="409" t="str">
        <f t="shared" si="182"/>
        <v>#</v>
      </c>
      <c r="BX191" s="409"/>
      <c r="BY191" s="409" t="str">
        <f t="shared" si="183"/>
        <v>#</v>
      </c>
      <c r="BZ191" s="409" t="str">
        <f t="shared" si="184"/>
        <v>#</v>
      </c>
      <c r="CA191" s="409" t="str">
        <f t="shared" si="185"/>
        <v>#</v>
      </c>
      <c r="CB191" s="409">
        <f t="shared" si="186"/>
        <v>0</v>
      </c>
      <c r="CC191" s="409" t="str">
        <f t="shared" si="187"/>
        <v>#</v>
      </c>
      <c r="CD191" s="409" t="str">
        <f t="shared" si="188"/>
        <v>#</v>
      </c>
      <c r="CE191" s="409" t="str">
        <f t="shared" si="189"/>
        <v>#</v>
      </c>
      <c r="CF191" s="409" t="str">
        <f t="shared" si="190"/>
        <v>#</v>
      </c>
      <c r="CG191" s="409" t="str">
        <f t="shared" si="191"/>
        <v>#</v>
      </c>
      <c r="CH191" s="409">
        <f t="shared" si="192"/>
        <v>0</v>
      </c>
      <c r="CI191" s="7"/>
      <c r="CJ191" s="7"/>
      <c r="CK191" s="409" t="str">
        <f t="shared" si="203"/>
        <v> </v>
      </c>
      <c r="CL191" s="409" t="str">
        <f t="shared" si="204"/>
        <v> </v>
      </c>
      <c r="CM191" s="409" t="str">
        <f t="shared" si="205"/>
        <v> </v>
      </c>
      <c r="CN191" s="409" t="str">
        <f t="shared" si="206"/>
        <v> </v>
      </c>
      <c r="CO191" s="409" t="str">
        <f t="shared" si="207"/>
        <v> </v>
      </c>
      <c r="CP191" s="409" t="str">
        <f t="shared" si="208"/>
        <v> </v>
      </c>
      <c r="CQ191" s="409" t="str">
        <f t="shared" si="209"/>
        <v> </v>
      </c>
      <c r="CR191" s="409" t="str">
        <f t="shared" si="210"/>
        <v> </v>
      </c>
      <c r="CS191" s="409"/>
      <c r="CT191" s="409">
        <f t="shared" si="193"/>
        <v>0</v>
      </c>
      <c r="CU191" s="409">
        <f t="shared" si="212"/>
        <v>184</v>
      </c>
      <c r="CV191" s="372" t="str">
        <f t="shared" si="212"/>
        <v>23IT185</v>
      </c>
      <c r="CW191" s="432" t="str">
        <f t="shared" si="212"/>
        <v>YOHALAKSHMI G</v>
      </c>
      <c r="CX191" s="433" t="str">
        <f t="shared" si="145"/>
        <v>        </v>
      </c>
      <c r="CY191" s="409">
        <f t="shared" si="195"/>
        <v>0</v>
      </c>
      <c r="CZ191" s="7"/>
      <c r="DA191" s="409" t="str">
        <f t="shared" si="196"/>
        <v>#</v>
      </c>
      <c r="DB191" s="409">
        <f t="shared" si="197"/>
        <v>0</v>
      </c>
      <c r="DC191" s="7"/>
      <c r="DD191" s="7"/>
      <c r="DE191" s="7"/>
    </row>
    <row r="192" ht="24.75" customHeight="1" spans="1:109">
      <c r="A192" s="413">
        <v>185</v>
      </c>
      <c r="B192" s="566" t="s">
        <v>969</v>
      </c>
      <c r="C192" s="572" t="s">
        <v>970</v>
      </c>
      <c r="D192" s="442" t="s">
        <v>41</v>
      </c>
      <c r="E192" s="440" t="s">
        <v>54</v>
      </c>
      <c r="F192" s="573">
        <v>127</v>
      </c>
      <c r="G192" s="568" t="s">
        <v>58</v>
      </c>
      <c r="H192" s="569" t="s">
        <v>61</v>
      </c>
      <c r="I192" s="569" t="s">
        <v>61</v>
      </c>
      <c r="J192" s="569" t="s">
        <v>59</v>
      </c>
      <c r="K192" s="569" t="s">
        <v>69</v>
      </c>
      <c r="L192" s="569" t="s">
        <v>58</v>
      </c>
      <c r="M192" s="569" t="s">
        <v>69</v>
      </c>
      <c r="N192" s="570" t="s">
        <v>59</v>
      </c>
      <c r="O192" s="421">
        <f t="shared" si="198"/>
        <v>0</v>
      </c>
      <c r="P192" s="422"/>
      <c r="Q192" s="423">
        <f t="shared" si="146"/>
        <v>23</v>
      </c>
      <c r="R192" s="565">
        <f t="shared" si="147"/>
        <v>7.34782608695652</v>
      </c>
      <c r="S192" s="425"/>
      <c r="T192" s="426"/>
      <c r="U192" s="427"/>
      <c r="V192" s="428" t="s">
        <v>62</v>
      </c>
      <c r="W192" s="429">
        <f t="shared" si="213"/>
        <v>10</v>
      </c>
      <c r="X192" s="429">
        <f t="shared" si="213"/>
        <v>8</v>
      </c>
      <c r="Y192" s="429">
        <f t="shared" si="213"/>
        <v>8</v>
      </c>
      <c r="Z192" s="429">
        <f t="shared" si="213"/>
        <v>7</v>
      </c>
      <c r="AA192" s="429">
        <f t="shared" si="213"/>
        <v>6</v>
      </c>
      <c r="AB192" s="429">
        <f t="shared" si="213"/>
        <v>10</v>
      </c>
      <c r="AC192" s="429">
        <f t="shared" si="213"/>
        <v>6</v>
      </c>
      <c r="AD192" s="429">
        <f t="shared" si="211"/>
        <v>7</v>
      </c>
      <c r="AE192" s="429"/>
      <c r="AF192" s="429"/>
      <c r="AG192" s="430">
        <f t="shared" si="200"/>
        <v>169</v>
      </c>
      <c r="AH192" s="430">
        <f t="shared" si="201"/>
        <v>23</v>
      </c>
      <c r="AI192" s="431">
        <f t="shared" si="148"/>
        <v>7.34782608695652</v>
      </c>
      <c r="AJ192" s="408" t="str">
        <f t="shared" si="202"/>
        <v>P</v>
      </c>
      <c r="AK192" s="408">
        <f t="shared" si="149"/>
        <v>0</v>
      </c>
      <c r="AL192" s="408">
        <f t="shared" si="150"/>
        <v>0</v>
      </c>
      <c r="AM192" s="408">
        <f t="shared" si="151"/>
        <v>0</v>
      </c>
      <c r="AN192" s="408">
        <f t="shared" si="152"/>
        <v>1</v>
      </c>
      <c r="AO192" s="408">
        <f t="shared" si="153"/>
        <v>0</v>
      </c>
      <c r="AP192" s="408">
        <f t="shared" si="154"/>
        <v>0</v>
      </c>
      <c r="AQ192" s="408">
        <f t="shared" si="155"/>
        <v>0</v>
      </c>
      <c r="AR192" s="6"/>
      <c r="AS192" s="408">
        <f t="shared" si="156"/>
        <v>0</v>
      </c>
      <c r="AT192" s="408">
        <f t="shared" si="157"/>
        <v>0</v>
      </c>
      <c r="AU192" s="408">
        <f t="shared" si="158"/>
        <v>0</v>
      </c>
      <c r="AV192" s="408" t="str">
        <f t="shared" si="159"/>
        <v>P</v>
      </c>
      <c r="AW192" s="408">
        <f t="shared" si="160"/>
        <v>0</v>
      </c>
      <c r="AX192" s="408">
        <f t="shared" si="161"/>
        <v>0</v>
      </c>
      <c r="AY192" s="408">
        <f t="shared" si="162"/>
        <v>0</v>
      </c>
      <c r="AZ192" s="409" t="str">
        <f t="shared" si="163"/>
        <v>HM</v>
      </c>
      <c r="BA192" s="409" t="str">
        <f t="shared" si="164"/>
        <v>HMT</v>
      </c>
      <c r="BB192" s="409" t="str">
        <f t="shared" si="165"/>
        <v>P</v>
      </c>
      <c r="BC192" s="409" t="str">
        <f t="shared" si="166"/>
        <v>#</v>
      </c>
      <c r="BD192" s="409" t="str">
        <f t="shared" si="167"/>
        <v>#</v>
      </c>
      <c r="BE192" s="409" t="str">
        <f t="shared" si="168"/>
        <v>#</v>
      </c>
      <c r="BF192" s="409"/>
      <c r="BG192" s="409">
        <f t="shared" si="169"/>
        <v>0</v>
      </c>
      <c r="BH192" s="409" t="str">
        <f t="shared" si="170"/>
        <v>#</v>
      </c>
      <c r="BI192" s="409" t="str">
        <f t="shared" si="171"/>
        <v>#</v>
      </c>
      <c r="BJ192" s="409" t="str">
        <f t="shared" si="172"/>
        <v>#</v>
      </c>
      <c r="BK192" s="409">
        <f t="shared" si="173"/>
        <v>0</v>
      </c>
      <c r="BL192" s="409" t="str">
        <f t="shared" si="174"/>
        <v>#</v>
      </c>
      <c r="BM192" s="7"/>
      <c r="BN192" s="7"/>
      <c r="BO192" s="7"/>
      <c r="BP192" s="409" t="str">
        <f t="shared" si="175"/>
        <v>P</v>
      </c>
      <c r="BQ192" s="409" t="str">
        <f t="shared" si="176"/>
        <v>#</v>
      </c>
      <c r="BR192" s="409" t="str">
        <f t="shared" si="177"/>
        <v>#</v>
      </c>
      <c r="BS192" s="409" t="str">
        <f t="shared" si="178"/>
        <v>#</v>
      </c>
      <c r="BT192" s="409" t="str">
        <f t="shared" si="179"/>
        <v>#</v>
      </c>
      <c r="BU192" s="409" t="str">
        <f t="shared" si="180"/>
        <v>#</v>
      </c>
      <c r="BV192" s="409" t="str">
        <f t="shared" si="181"/>
        <v>#</v>
      </c>
      <c r="BW192" s="409" t="str">
        <f t="shared" si="182"/>
        <v>#</v>
      </c>
      <c r="BX192" s="409"/>
      <c r="BY192" s="409">
        <f t="shared" si="183"/>
        <v>0</v>
      </c>
      <c r="BZ192" s="409" t="str">
        <f t="shared" si="184"/>
        <v>#</v>
      </c>
      <c r="CA192" s="409" t="str">
        <f t="shared" si="185"/>
        <v>#</v>
      </c>
      <c r="CB192" s="409" t="str">
        <f t="shared" si="186"/>
        <v>#</v>
      </c>
      <c r="CC192" s="409" t="str">
        <f t="shared" si="187"/>
        <v>#</v>
      </c>
      <c r="CD192" s="409" t="str">
        <f t="shared" si="188"/>
        <v>#</v>
      </c>
      <c r="CE192" s="409" t="str">
        <f t="shared" si="189"/>
        <v>#</v>
      </c>
      <c r="CF192" s="409" t="str">
        <f t="shared" si="190"/>
        <v>#</v>
      </c>
      <c r="CG192" s="409">
        <f t="shared" si="191"/>
        <v>0</v>
      </c>
      <c r="CH192" s="409" t="str">
        <f t="shared" si="192"/>
        <v>#</v>
      </c>
      <c r="CI192" s="7"/>
      <c r="CJ192" s="7"/>
      <c r="CK192" s="409" t="str">
        <f t="shared" si="203"/>
        <v> </v>
      </c>
      <c r="CL192" s="409" t="str">
        <f t="shared" si="204"/>
        <v> </v>
      </c>
      <c r="CM192" s="409" t="str">
        <f t="shared" si="205"/>
        <v> </v>
      </c>
      <c r="CN192" s="409" t="str">
        <f t="shared" si="206"/>
        <v> </v>
      </c>
      <c r="CO192" s="409" t="str">
        <f t="shared" si="207"/>
        <v> </v>
      </c>
      <c r="CP192" s="409" t="str">
        <f t="shared" si="208"/>
        <v> </v>
      </c>
      <c r="CQ192" s="409" t="str">
        <f t="shared" si="209"/>
        <v> </v>
      </c>
      <c r="CR192" s="409" t="str">
        <f t="shared" si="210"/>
        <v> </v>
      </c>
      <c r="CS192" s="409"/>
      <c r="CT192" s="409">
        <f t="shared" si="193"/>
        <v>0</v>
      </c>
      <c r="CU192" s="409">
        <f t="shared" si="212"/>
        <v>185</v>
      </c>
      <c r="CV192" s="372" t="str">
        <f t="shared" si="212"/>
        <v>23IT186</v>
      </c>
      <c r="CW192" s="432" t="str">
        <f t="shared" si="212"/>
        <v>YOKES WARAN G</v>
      </c>
      <c r="CX192" s="433" t="str">
        <f t="shared" si="145"/>
        <v>        </v>
      </c>
      <c r="CY192" s="409">
        <f t="shared" si="195"/>
        <v>0</v>
      </c>
      <c r="CZ192" s="7"/>
      <c r="DA192" s="409">
        <f t="shared" si="196"/>
        <v>0</v>
      </c>
      <c r="DB192" s="409" t="str">
        <f t="shared" si="197"/>
        <v>#</v>
      </c>
      <c r="DC192" s="7"/>
      <c r="DD192" s="7"/>
      <c r="DE192" s="7"/>
    </row>
    <row r="193" ht="24.75" customHeight="1" spans="1:109">
      <c r="A193" s="413">
        <v>186</v>
      </c>
      <c r="B193" s="566" t="s">
        <v>971</v>
      </c>
      <c r="C193" s="572" t="s">
        <v>972</v>
      </c>
      <c r="D193" s="442" t="s">
        <v>41</v>
      </c>
      <c r="E193" s="440" t="s">
        <v>54</v>
      </c>
      <c r="F193" s="573">
        <v>133.5</v>
      </c>
      <c r="G193" s="568" t="s">
        <v>58</v>
      </c>
      <c r="H193" s="569" t="s">
        <v>59</v>
      </c>
      <c r="I193" s="569" t="s">
        <v>60</v>
      </c>
      <c r="J193" s="569" t="s">
        <v>61</v>
      </c>
      <c r="K193" s="569" t="s">
        <v>72</v>
      </c>
      <c r="L193" s="569" t="s">
        <v>58</v>
      </c>
      <c r="M193" s="569" t="s">
        <v>72</v>
      </c>
      <c r="N193" s="570" t="s">
        <v>61</v>
      </c>
      <c r="O193" s="421">
        <f t="shared" si="198"/>
        <v>0</v>
      </c>
      <c r="P193" s="422"/>
      <c r="Q193" s="423">
        <f t="shared" si="146"/>
        <v>23</v>
      </c>
      <c r="R193" s="565">
        <f t="shared" si="147"/>
        <v>7.39130434782609</v>
      </c>
      <c r="S193" s="425"/>
      <c r="T193" s="426"/>
      <c r="U193" s="427"/>
      <c r="V193" s="428" t="s">
        <v>62</v>
      </c>
      <c r="W193" s="429">
        <f t="shared" si="213"/>
        <v>10</v>
      </c>
      <c r="X193" s="429">
        <f t="shared" si="213"/>
        <v>7</v>
      </c>
      <c r="Y193" s="429">
        <f t="shared" si="213"/>
        <v>9</v>
      </c>
      <c r="Z193" s="429">
        <f t="shared" si="213"/>
        <v>8</v>
      </c>
      <c r="AA193" s="429">
        <f t="shared" si="213"/>
        <v>5</v>
      </c>
      <c r="AB193" s="429">
        <f t="shared" si="213"/>
        <v>10</v>
      </c>
      <c r="AC193" s="429">
        <f t="shared" si="213"/>
        <v>5</v>
      </c>
      <c r="AD193" s="429">
        <f t="shared" si="211"/>
        <v>8</v>
      </c>
      <c r="AE193" s="429"/>
      <c r="AF193" s="429"/>
      <c r="AG193" s="430">
        <f t="shared" si="200"/>
        <v>170</v>
      </c>
      <c r="AH193" s="430">
        <f t="shared" si="201"/>
        <v>23</v>
      </c>
      <c r="AI193" s="431">
        <f t="shared" si="148"/>
        <v>7.39130434782609</v>
      </c>
      <c r="AJ193" s="408" t="str">
        <f t="shared" si="202"/>
        <v>P</v>
      </c>
      <c r="AK193" s="408">
        <f t="shared" si="149"/>
        <v>0</v>
      </c>
      <c r="AL193" s="408">
        <f t="shared" si="150"/>
        <v>0</v>
      </c>
      <c r="AM193" s="408">
        <f t="shared" si="151"/>
        <v>0</v>
      </c>
      <c r="AN193" s="408">
        <f t="shared" si="152"/>
        <v>1</v>
      </c>
      <c r="AO193" s="408">
        <f t="shared" si="153"/>
        <v>0</v>
      </c>
      <c r="AP193" s="408">
        <f t="shared" si="154"/>
        <v>0</v>
      </c>
      <c r="AQ193" s="408">
        <f t="shared" si="155"/>
        <v>0</v>
      </c>
      <c r="AR193" s="6"/>
      <c r="AS193" s="408">
        <f t="shared" si="156"/>
        <v>0</v>
      </c>
      <c r="AT193" s="408">
        <f t="shared" si="157"/>
        <v>0</v>
      </c>
      <c r="AU193" s="408">
        <f t="shared" si="158"/>
        <v>0</v>
      </c>
      <c r="AV193" s="408" t="str">
        <f t="shared" si="159"/>
        <v>P</v>
      </c>
      <c r="AW193" s="408">
        <f t="shared" si="160"/>
        <v>0</v>
      </c>
      <c r="AX193" s="408">
        <f t="shared" si="161"/>
        <v>0</v>
      </c>
      <c r="AY193" s="408">
        <f t="shared" si="162"/>
        <v>0</v>
      </c>
      <c r="AZ193" s="409" t="str">
        <f t="shared" si="163"/>
        <v>HM</v>
      </c>
      <c r="BA193" s="409" t="str">
        <f t="shared" si="164"/>
        <v>HMT</v>
      </c>
      <c r="BB193" s="409" t="str">
        <f t="shared" si="165"/>
        <v>P</v>
      </c>
      <c r="BC193" s="409" t="str">
        <f t="shared" si="166"/>
        <v>#</v>
      </c>
      <c r="BD193" s="409" t="str">
        <f t="shared" si="167"/>
        <v>#</v>
      </c>
      <c r="BE193" s="409" t="str">
        <f t="shared" si="168"/>
        <v>#</v>
      </c>
      <c r="BF193" s="409"/>
      <c r="BG193" s="409">
        <f t="shared" si="169"/>
        <v>0</v>
      </c>
      <c r="BH193" s="409" t="str">
        <f t="shared" si="170"/>
        <v>#</v>
      </c>
      <c r="BI193" s="409" t="str">
        <f t="shared" si="171"/>
        <v>#</v>
      </c>
      <c r="BJ193" s="409" t="str">
        <f t="shared" si="172"/>
        <v>#</v>
      </c>
      <c r="BK193" s="409">
        <f t="shared" si="173"/>
        <v>0</v>
      </c>
      <c r="BL193" s="409" t="str">
        <f t="shared" si="174"/>
        <v>#</v>
      </c>
      <c r="BM193" s="7"/>
      <c r="BN193" s="7"/>
      <c r="BO193" s="7"/>
      <c r="BP193" s="409" t="str">
        <f t="shared" si="175"/>
        <v>P</v>
      </c>
      <c r="BQ193" s="409" t="str">
        <f t="shared" si="176"/>
        <v>#</v>
      </c>
      <c r="BR193" s="409" t="str">
        <f t="shared" si="177"/>
        <v>#</v>
      </c>
      <c r="BS193" s="409" t="str">
        <f t="shared" si="178"/>
        <v>#</v>
      </c>
      <c r="BT193" s="409" t="str">
        <f t="shared" si="179"/>
        <v>#</v>
      </c>
      <c r="BU193" s="409" t="str">
        <f t="shared" si="180"/>
        <v>#</v>
      </c>
      <c r="BV193" s="409" t="str">
        <f t="shared" si="181"/>
        <v>#</v>
      </c>
      <c r="BW193" s="409" t="str">
        <f t="shared" si="182"/>
        <v>#</v>
      </c>
      <c r="BX193" s="409"/>
      <c r="BY193" s="409">
        <f t="shared" si="183"/>
        <v>0</v>
      </c>
      <c r="BZ193" s="409" t="str">
        <f t="shared" si="184"/>
        <v>#</v>
      </c>
      <c r="CA193" s="409" t="str">
        <f t="shared" si="185"/>
        <v>#</v>
      </c>
      <c r="CB193" s="409" t="str">
        <f t="shared" si="186"/>
        <v>#</v>
      </c>
      <c r="CC193" s="409" t="str">
        <f t="shared" si="187"/>
        <v>#</v>
      </c>
      <c r="CD193" s="409" t="str">
        <f t="shared" si="188"/>
        <v>#</v>
      </c>
      <c r="CE193" s="409" t="str">
        <f t="shared" si="189"/>
        <v>#</v>
      </c>
      <c r="CF193" s="409" t="str">
        <f t="shared" si="190"/>
        <v>#</v>
      </c>
      <c r="CG193" s="409">
        <f t="shared" si="191"/>
        <v>0</v>
      </c>
      <c r="CH193" s="409" t="str">
        <f t="shared" si="192"/>
        <v>#</v>
      </c>
      <c r="CI193" s="7"/>
      <c r="CJ193" s="7"/>
      <c r="CK193" s="409" t="str">
        <f t="shared" si="203"/>
        <v> </v>
      </c>
      <c r="CL193" s="409" t="str">
        <f t="shared" si="204"/>
        <v> </v>
      </c>
      <c r="CM193" s="409" t="str">
        <f t="shared" si="205"/>
        <v> </v>
      </c>
      <c r="CN193" s="409" t="str">
        <f t="shared" si="206"/>
        <v> </v>
      </c>
      <c r="CO193" s="409" t="str">
        <f t="shared" si="207"/>
        <v> </v>
      </c>
      <c r="CP193" s="409" t="str">
        <f t="shared" si="208"/>
        <v> </v>
      </c>
      <c r="CQ193" s="409" t="str">
        <f t="shared" si="209"/>
        <v> </v>
      </c>
      <c r="CR193" s="409" t="str">
        <f t="shared" si="210"/>
        <v> </v>
      </c>
      <c r="CS193" s="409"/>
      <c r="CT193" s="409">
        <f t="shared" si="193"/>
        <v>0</v>
      </c>
      <c r="CU193" s="409">
        <f t="shared" si="212"/>
        <v>186</v>
      </c>
      <c r="CV193" s="372" t="str">
        <f t="shared" si="212"/>
        <v>23IT187</v>
      </c>
      <c r="CW193" s="432" t="str">
        <f t="shared" si="212"/>
        <v>YUGESWARAN E</v>
      </c>
      <c r="CX193" s="433" t="str">
        <f t="shared" si="145"/>
        <v>        </v>
      </c>
      <c r="CY193" s="409">
        <f t="shared" si="195"/>
        <v>0</v>
      </c>
      <c r="CZ193" s="7"/>
      <c r="DA193" s="409">
        <f t="shared" si="196"/>
        <v>0</v>
      </c>
      <c r="DB193" s="409" t="str">
        <f t="shared" si="197"/>
        <v>#</v>
      </c>
      <c r="DC193" s="7"/>
      <c r="DD193" s="7"/>
      <c r="DE193" s="7"/>
    </row>
    <row r="194" ht="24.75" customHeight="1" spans="1:109">
      <c r="A194" s="413">
        <v>187</v>
      </c>
      <c r="B194" s="566" t="s">
        <v>973</v>
      </c>
      <c r="C194" s="572" t="s">
        <v>974</v>
      </c>
      <c r="D194" s="442" t="s">
        <v>41</v>
      </c>
      <c r="E194" s="438" t="s">
        <v>55</v>
      </c>
      <c r="F194" s="575"/>
      <c r="G194" s="568" t="s">
        <v>58</v>
      </c>
      <c r="H194" s="569" t="s">
        <v>61</v>
      </c>
      <c r="I194" s="569" t="s">
        <v>61</v>
      </c>
      <c r="J194" s="569" t="s">
        <v>61</v>
      </c>
      <c r="K194" s="569" t="s">
        <v>59</v>
      </c>
      <c r="L194" s="569" t="s">
        <v>58</v>
      </c>
      <c r="M194" s="569" t="s">
        <v>59</v>
      </c>
      <c r="N194" s="570" t="s">
        <v>61</v>
      </c>
      <c r="O194" s="421">
        <f t="shared" si="198"/>
        <v>0</v>
      </c>
      <c r="P194" s="422"/>
      <c r="Q194" s="423">
        <f t="shared" si="146"/>
        <v>23</v>
      </c>
      <c r="R194" s="565">
        <f t="shared" si="147"/>
        <v>7.91304347826087</v>
      </c>
      <c r="S194" s="425"/>
      <c r="T194" s="426"/>
      <c r="U194" s="427"/>
      <c r="V194" s="428" t="s">
        <v>62</v>
      </c>
      <c r="W194" s="429">
        <f t="shared" si="213"/>
        <v>10</v>
      </c>
      <c r="X194" s="429">
        <f t="shared" si="213"/>
        <v>8</v>
      </c>
      <c r="Y194" s="429">
        <f t="shared" si="213"/>
        <v>8</v>
      </c>
      <c r="Z194" s="429">
        <f t="shared" si="213"/>
        <v>8</v>
      </c>
      <c r="AA194" s="429">
        <f t="shared" si="213"/>
        <v>7</v>
      </c>
      <c r="AB194" s="429">
        <f t="shared" si="213"/>
        <v>10</v>
      </c>
      <c r="AC194" s="429">
        <f t="shared" si="213"/>
        <v>7</v>
      </c>
      <c r="AD194" s="429">
        <f t="shared" si="211"/>
        <v>8</v>
      </c>
      <c r="AE194" s="429"/>
      <c r="AF194" s="429"/>
      <c r="AG194" s="430">
        <f t="shared" si="200"/>
        <v>182</v>
      </c>
      <c r="AH194" s="430">
        <f t="shared" si="201"/>
        <v>23</v>
      </c>
      <c r="AI194" s="431">
        <f t="shared" si="148"/>
        <v>7.91304347826087</v>
      </c>
      <c r="AJ194" s="408" t="str">
        <f t="shared" si="202"/>
        <v>P</v>
      </c>
      <c r="AK194" s="408">
        <f t="shared" si="149"/>
        <v>0</v>
      </c>
      <c r="AL194" s="408">
        <f t="shared" si="150"/>
        <v>0</v>
      </c>
      <c r="AM194" s="408">
        <f t="shared" si="151"/>
        <v>0</v>
      </c>
      <c r="AN194" s="408">
        <f t="shared" si="152"/>
        <v>0</v>
      </c>
      <c r="AO194" s="408">
        <f t="shared" si="153"/>
        <v>0</v>
      </c>
      <c r="AP194" s="408">
        <f t="shared" si="154"/>
        <v>0</v>
      </c>
      <c r="AQ194" s="408">
        <f t="shared" si="155"/>
        <v>1</v>
      </c>
      <c r="AR194" s="6"/>
      <c r="AS194" s="408">
        <f t="shared" si="156"/>
        <v>0</v>
      </c>
      <c r="AT194" s="408">
        <f t="shared" si="157"/>
        <v>0</v>
      </c>
      <c r="AU194" s="408">
        <f t="shared" si="158"/>
        <v>0</v>
      </c>
      <c r="AV194" s="408">
        <f t="shared" si="159"/>
        <v>0</v>
      </c>
      <c r="AW194" s="408">
        <f t="shared" si="160"/>
        <v>0</v>
      </c>
      <c r="AX194" s="408">
        <f t="shared" si="161"/>
        <v>0</v>
      </c>
      <c r="AY194" s="408" t="str">
        <f t="shared" si="162"/>
        <v>P</v>
      </c>
      <c r="AZ194" s="409" t="str">
        <f t="shared" si="163"/>
        <v>DM</v>
      </c>
      <c r="BA194" s="409" t="str">
        <f t="shared" si="164"/>
        <v>DMT</v>
      </c>
      <c r="BB194" s="409" t="str">
        <f t="shared" si="165"/>
        <v>#</v>
      </c>
      <c r="BC194" s="409" t="str">
        <f t="shared" si="166"/>
        <v>#</v>
      </c>
      <c r="BD194" s="409" t="str">
        <f t="shared" si="167"/>
        <v>P</v>
      </c>
      <c r="BE194" s="409" t="str">
        <f t="shared" si="168"/>
        <v>#</v>
      </c>
      <c r="BF194" s="409"/>
      <c r="BG194" s="409" t="str">
        <f t="shared" si="169"/>
        <v>#</v>
      </c>
      <c r="BH194" s="409" t="str">
        <f t="shared" si="170"/>
        <v>#</v>
      </c>
      <c r="BI194" s="409">
        <f t="shared" si="171"/>
        <v>0</v>
      </c>
      <c r="BJ194" s="409" t="str">
        <f t="shared" si="172"/>
        <v>#</v>
      </c>
      <c r="BK194" s="409">
        <f t="shared" si="173"/>
        <v>0</v>
      </c>
      <c r="BL194" s="409" t="str">
        <f t="shared" si="174"/>
        <v>#</v>
      </c>
      <c r="BM194" s="7"/>
      <c r="BN194" s="7"/>
      <c r="BO194" s="7"/>
      <c r="BP194" s="409" t="str">
        <f t="shared" si="175"/>
        <v>#</v>
      </c>
      <c r="BQ194" s="409" t="str">
        <f t="shared" si="176"/>
        <v>#</v>
      </c>
      <c r="BR194" s="409" t="str">
        <f t="shared" si="177"/>
        <v>P</v>
      </c>
      <c r="BS194" s="409" t="str">
        <f t="shared" si="178"/>
        <v>#</v>
      </c>
      <c r="BT194" s="409" t="str">
        <f t="shared" si="179"/>
        <v>#</v>
      </c>
      <c r="BU194" s="409" t="str">
        <f t="shared" si="180"/>
        <v>#</v>
      </c>
      <c r="BV194" s="409" t="str">
        <f t="shared" si="181"/>
        <v>#</v>
      </c>
      <c r="BW194" s="409" t="str">
        <f t="shared" si="182"/>
        <v>#</v>
      </c>
      <c r="BX194" s="409"/>
      <c r="BY194" s="409" t="str">
        <f t="shared" si="183"/>
        <v>#</v>
      </c>
      <c r="BZ194" s="409" t="str">
        <f t="shared" si="184"/>
        <v>#</v>
      </c>
      <c r="CA194" s="409">
        <f t="shared" si="185"/>
        <v>0</v>
      </c>
      <c r="CB194" s="409" t="str">
        <f t="shared" si="186"/>
        <v>#</v>
      </c>
      <c r="CC194" s="409" t="str">
        <f t="shared" si="187"/>
        <v>#</v>
      </c>
      <c r="CD194" s="409" t="str">
        <f t="shared" si="188"/>
        <v>#</v>
      </c>
      <c r="CE194" s="409" t="str">
        <f t="shared" si="189"/>
        <v>#</v>
      </c>
      <c r="CF194" s="409" t="str">
        <f t="shared" si="190"/>
        <v>#</v>
      </c>
      <c r="CG194" s="409">
        <f t="shared" si="191"/>
        <v>0</v>
      </c>
      <c r="CH194" s="409" t="str">
        <f t="shared" si="192"/>
        <v>#</v>
      </c>
      <c r="CI194" s="7"/>
      <c r="CJ194" s="7"/>
      <c r="CK194" s="409" t="str">
        <f t="shared" si="203"/>
        <v> </v>
      </c>
      <c r="CL194" s="409" t="str">
        <f t="shared" si="204"/>
        <v> </v>
      </c>
      <c r="CM194" s="409" t="str">
        <f t="shared" si="205"/>
        <v> </v>
      </c>
      <c r="CN194" s="409" t="str">
        <f t="shared" si="206"/>
        <v> </v>
      </c>
      <c r="CO194" s="409" t="str">
        <f t="shared" si="207"/>
        <v> </v>
      </c>
      <c r="CP194" s="409" t="str">
        <f t="shared" si="208"/>
        <v> </v>
      </c>
      <c r="CQ194" s="409" t="str">
        <f t="shared" si="209"/>
        <v> </v>
      </c>
      <c r="CR194" s="409" t="str">
        <f t="shared" si="210"/>
        <v> </v>
      </c>
      <c r="CS194" s="409"/>
      <c r="CT194" s="409">
        <f t="shared" si="193"/>
        <v>0</v>
      </c>
      <c r="CU194" s="409">
        <f t="shared" si="212"/>
        <v>187</v>
      </c>
      <c r="CV194" s="372" t="str">
        <f t="shared" si="212"/>
        <v>23IT301</v>
      </c>
      <c r="CW194" s="432" t="str">
        <f t="shared" si="212"/>
        <v>ABIMANYU.S</v>
      </c>
      <c r="CX194" s="433" t="str">
        <f t="shared" si="145"/>
        <v>        </v>
      </c>
      <c r="CY194" s="409">
        <f t="shared" si="195"/>
        <v>0</v>
      </c>
      <c r="CZ194" s="7"/>
      <c r="DA194" s="409" t="str">
        <f t="shared" si="196"/>
        <v>#</v>
      </c>
      <c r="DB194" s="409">
        <f t="shared" si="197"/>
        <v>0</v>
      </c>
      <c r="DC194" s="7"/>
      <c r="DD194" s="7"/>
      <c r="DE194" s="7"/>
    </row>
    <row r="195" ht="24.75" customHeight="1" spans="1:109">
      <c r="A195" s="413">
        <v>188</v>
      </c>
      <c r="B195" s="566" t="s">
        <v>975</v>
      </c>
      <c r="C195" s="572" t="s">
        <v>976</v>
      </c>
      <c r="D195" s="442" t="s">
        <v>42</v>
      </c>
      <c r="E195" s="440" t="s">
        <v>54</v>
      </c>
      <c r="F195" s="576"/>
      <c r="G195" s="568" t="s">
        <v>58</v>
      </c>
      <c r="H195" s="569" t="s">
        <v>61</v>
      </c>
      <c r="I195" s="569" t="s">
        <v>61</v>
      </c>
      <c r="J195" s="569" t="s">
        <v>61</v>
      </c>
      <c r="K195" s="569" t="s">
        <v>61</v>
      </c>
      <c r="L195" s="569" t="s">
        <v>58</v>
      </c>
      <c r="M195" s="569" t="s">
        <v>59</v>
      </c>
      <c r="N195" s="570" t="s">
        <v>61</v>
      </c>
      <c r="O195" s="421">
        <f t="shared" si="198"/>
        <v>0</v>
      </c>
      <c r="P195" s="422"/>
      <c r="Q195" s="423">
        <f t="shared" si="146"/>
        <v>23</v>
      </c>
      <c r="R195" s="565">
        <f t="shared" si="147"/>
        <v>8.04347826086956</v>
      </c>
      <c r="S195" s="425"/>
      <c r="T195" s="426"/>
      <c r="U195" s="427"/>
      <c r="V195" s="428" t="s">
        <v>62</v>
      </c>
      <c r="W195" s="429">
        <f t="shared" si="213"/>
        <v>10</v>
      </c>
      <c r="X195" s="429">
        <f t="shared" si="213"/>
        <v>8</v>
      </c>
      <c r="Y195" s="429">
        <f t="shared" si="213"/>
        <v>8</v>
      </c>
      <c r="Z195" s="429">
        <f t="shared" si="213"/>
        <v>8</v>
      </c>
      <c r="AA195" s="429">
        <f t="shared" si="213"/>
        <v>8</v>
      </c>
      <c r="AB195" s="429">
        <f t="shared" si="213"/>
        <v>10</v>
      </c>
      <c r="AC195" s="429">
        <f t="shared" si="213"/>
        <v>7</v>
      </c>
      <c r="AD195" s="429">
        <f t="shared" si="211"/>
        <v>8</v>
      </c>
      <c r="AE195" s="429"/>
      <c r="AF195" s="429"/>
      <c r="AG195" s="430">
        <f t="shared" si="200"/>
        <v>185</v>
      </c>
      <c r="AH195" s="430">
        <f t="shared" si="201"/>
        <v>23</v>
      </c>
      <c r="AI195" s="431">
        <f t="shared" si="148"/>
        <v>8.04347826086956</v>
      </c>
      <c r="AJ195" s="408" t="str">
        <f t="shared" si="202"/>
        <v>P</v>
      </c>
      <c r="AK195" s="408">
        <f t="shared" si="149"/>
        <v>0</v>
      </c>
      <c r="AL195" s="408">
        <f t="shared" si="150"/>
        <v>0</v>
      </c>
      <c r="AM195" s="408">
        <f t="shared" si="151"/>
        <v>0</v>
      </c>
      <c r="AN195" s="408">
        <f t="shared" si="152"/>
        <v>0</v>
      </c>
      <c r="AO195" s="408">
        <f t="shared" si="153"/>
        <v>0</v>
      </c>
      <c r="AP195" s="408">
        <f t="shared" si="154"/>
        <v>0</v>
      </c>
      <c r="AQ195" s="408">
        <f t="shared" si="155"/>
        <v>1</v>
      </c>
      <c r="AR195" s="6"/>
      <c r="AS195" s="408">
        <f t="shared" si="156"/>
        <v>0</v>
      </c>
      <c r="AT195" s="408">
        <f t="shared" si="157"/>
        <v>0</v>
      </c>
      <c r="AU195" s="408">
        <f t="shared" si="158"/>
        <v>0</v>
      </c>
      <c r="AV195" s="408">
        <f t="shared" si="159"/>
        <v>0</v>
      </c>
      <c r="AW195" s="408">
        <f t="shared" si="160"/>
        <v>0</v>
      </c>
      <c r="AX195" s="408">
        <f t="shared" si="161"/>
        <v>0</v>
      </c>
      <c r="AY195" s="408" t="str">
        <f t="shared" si="162"/>
        <v>P</v>
      </c>
      <c r="AZ195" s="409" t="str">
        <f t="shared" si="163"/>
        <v>HF</v>
      </c>
      <c r="BA195" s="409" t="str">
        <f t="shared" si="164"/>
        <v>HFT</v>
      </c>
      <c r="BB195" s="409" t="str">
        <f t="shared" si="165"/>
        <v>#</v>
      </c>
      <c r="BC195" s="409" t="str">
        <f t="shared" si="166"/>
        <v>P</v>
      </c>
      <c r="BD195" s="409" t="str">
        <f t="shared" si="167"/>
        <v>#</v>
      </c>
      <c r="BE195" s="409" t="str">
        <f t="shared" si="168"/>
        <v>#</v>
      </c>
      <c r="BF195" s="409"/>
      <c r="BG195" s="409" t="str">
        <f t="shared" si="169"/>
        <v>#</v>
      </c>
      <c r="BH195" s="409">
        <f t="shared" si="170"/>
        <v>0</v>
      </c>
      <c r="BI195" s="409" t="str">
        <f t="shared" si="171"/>
        <v>#</v>
      </c>
      <c r="BJ195" s="409" t="str">
        <f t="shared" si="172"/>
        <v>#</v>
      </c>
      <c r="BK195" s="409" t="str">
        <f t="shared" si="173"/>
        <v>#</v>
      </c>
      <c r="BL195" s="409">
        <f t="shared" si="174"/>
        <v>0</v>
      </c>
      <c r="BM195" s="7"/>
      <c r="BN195" s="7"/>
      <c r="BO195" s="7"/>
      <c r="BP195" s="409" t="str">
        <f t="shared" si="175"/>
        <v>#</v>
      </c>
      <c r="BQ195" s="409" t="str">
        <f t="shared" si="176"/>
        <v>P</v>
      </c>
      <c r="BR195" s="409" t="str">
        <f t="shared" si="177"/>
        <v>#</v>
      </c>
      <c r="BS195" s="409" t="str">
        <f t="shared" si="178"/>
        <v>#</v>
      </c>
      <c r="BT195" s="409" t="str">
        <f t="shared" si="179"/>
        <v>#</v>
      </c>
      <c r="BU195" s="409" t="str">
        <f t="shared" si="180"/>
        <v>#</v>
      </c>
      <c r="BV195" s="409" t="str">
        <f t="shared" si="181"/>
        <v>#</v>
      </c>
      <c r="BW195" s="409" t="str">
        <f t="shared" si="182"/>
        <v>#</v>
      </c>
      <c r="BX195" s="409"/>
      <c r="BY195" s="409" t="str">
        <f t="shared" si="183"/>
        <v>#</v>
      </c>
      <c r="BZ195" s="409">
        <f t="shared" si="184"/>
        <v>0</v>
      </c>
      <c r="CA195" s="409" t="str">
        <f t="shared" si="185"/>
        <v>#</v>
      </c>
      <c r="CB195" s="409" t="str">
        <f t="shared" si="186"/>
        <v>#</v>
      </c>
      <c r="CC195" s="409" t="str">
        <f t="shared" si="187"/>
        <v>#</v>
      </c>
      <c r="CD195" s="409" t="str">
        <f t="shared" si="188"/>
        <v>#</v>
      </c>
      <c r="CE195" s="409" t="str">
        <f t="shared" si="189"/>
        <v>#</v>
      </c>
      <c r="CF195" s="409" t="str">
        <f t="shared" si="190"/>
        <v>#</v>
      </c>
      <c r="CG195" s="409" t="str">
        <f t="shared" si="191"/>
        <v>#</v>
      </c>
      <c r="CH195" s="409">
        <f t="shared" si="192"/>
        <v>0</v>
      </c>
      <c r="CI195" s="7"/>
      <c r="CJ195" s="7"/>
      <c r="CK195" s="409" t="str">
        <f t="shared" si="203"/>
        <v> </v>
      </c>
      <c r="CL195" s="409" t="str">
        <f t="shared" si="204"/>
        <v> </v>
      </c>
      <c r="CM195" s="409" t="str">
        <f t="shared" si="205"/>
        <v> </v>
      </c>
      <c r="CN195" s="409" t="str">
        <f t="shared" si="206"/>
        <v> </v>
      </c>
      <c r="CO195" s="409" t="str">
        <f t="shared" si="207"/>
        <v> </v>
      </c>
      <c r="CP195" s="409" t="str">
        <f t="shared" si="208"/>
        <v> </v>
      </c>
      <c r="CQ195" s="409" t="str">
        <f t="shared" si="209"/>
        <v> </v>
      </c>
      <c r="CR195" s="409" t="str">
        <f t="shared" si="210"/>
        <v> </v>
      </c>
      <c r="CS195" s="409"/>
      <c r="CT195" s="409">
        <f t="shared" si="193"/>
        <v>0</v>
      </c>
      <c r="CU195" s="409">
        <f t="shared" si="212"/>
        <v>188</v>
      </c>
      <c r="CV195" s="372" t="str">
        <f t="shared" si="212"/>
        <v>23IT302</v>
      </c>
      <c r="CW195" s="432" t="str">
        <f t="shared" si="212"/>
        <v>ABITHA.K</v>
      </c>
      <c r="CX195" s="433" t="str">
        <f t="shared" si="145"/>
        <v>        </v>
      </c>
      <c r="CY195" s="409">
        <f t="shared" si="195"/>
        <v>0</v>
      </c>
      <c r="CZ195" s="7"/>
      <c r="DA195" s="409">
        <f t="shared" si="196"/>
        <v>0</v>
      </c>
      <c r="DB195" s="409" t="str">
        <f t="shared" si="197"/>
        <v>#</v>
      </c>
      <c r="DC195" s="7"/>
      <c r="DD195" s="7"/>
      <c r="DE195" s="7"/>
    </row>
    <row r="196" ht="24.75" customHeight="1" spans="1:109">
      <c r="A196" s="413">
        <v>189</v>
      </c>
      <c r="B196" s="566" t="s">
        <v>977</v>
      </c>
      <c r="C196" s="572" t="s">
        <v>978</v>
      </c>
      <c r="D196" s="442" t="s">
        <v>41</v>
      </c>
      <c r="E196" s="438" t="s">
        <v>55</v>
      </c>
      <c r="F196" s="575"/>
      <c r="G196" s="568" t="s">
        <v>58</v>
      </c>
      <c r="H196" s="569" t="s">
        <v>59</v>
      </c>
      <c r="I196" s="569" t="s">
        <v>61</v>
      </c>
      <c r="J196" s="569" t="s">
        <v>59</v>
      </c>
      <c r="K196" s="569" t="s">
        <v>72</v>
      </c>
      <c r="L196" s="569" t="s">
        <v>58</v>
      </c>
      <c r="M196" s="569" t="s">
        <v>69</v>
      </c>
      <c r="N196" s="570" t="s">
        <v>61</v>
      </c>
      <c r="O196" s="421">
        <f t="shared" si="198"/>
        <v>0</v>
      </c>
      <c r="P196" s="422"/>
      <c r="Q196" s="423">
        <f t="shared" si="146"/>
        <v>23</v>
      </c>
      <c r="R196" s="565">
        <f t="shared" si="147"/>
        <v>7.17391304347826</v>
      </c>
      <c r="S196" s="425"/>
      <c r="T196" s="426"/>
      <c r="U196" s="427"/>
      <c r="V196" s="428" t="s">
        <v>62</v>
      </c>
      <c r="W196" s="429">
        <f t="shared" si="213"/>
        <v>10</v>
      </c>
      <c r="X196" s="429">
        <f t="shared" si="213"/>
        <v>7</v>
      </c>
      <c r="Y196" s="429">
        <f t="shared" si="213"/>
        <v>8</v>
      </c>
      <c r="Z196" s="429">
        <f t="shared" si="213"/>
        <v>7</v>
      </c>
      <c r="AA196" s="429">
        <f t="shared" si="213"/>
        <v>5</v>
      </c>
      <c r="AB196" s="429">
        <f t="shared" si="213"/>
        <v>10</v>
      </c>
      <c r="AC196" s="429">
        <f t="shared" si="213"/>
        <v>6</v>
      </c>
      <c r="AD196" s="429">
        <f t="shared" si="211"/>
        <v>8</v>
      </c>
      <c r="AE196" s="429"/>
      <c r="AF196" s="429"/>
      <c r="AG196" s="430">
        <f t="shared" si="200"/>
        <v>165</v>
      </c>
      <c r="AH196" s="430">
        <f t="shared" si="201"/>
        <v>23</v>
      </c>
      <c r="AI196" s="431">
        <f t="shared" si="148"/>
        <v>7.17391304347826</v>
      </c>
      <c r="AJ196" s="408" t="str">
        <f t="shared" si="202"/>
        <v>P</v>
      </c>
      <c r="AK196" s="408">
        <f t="shared" si="149"/>
        <v>0</v>
      </c>
      <c r="AL196" s="408">
        <f t="shared" si="150"/>
        <v>0</v>
      </c>
      <c r="AM196" s="408">
        <f t="shared" si="151"/>
        <v>0</v>
      </c>
      <c r="AN196" s="408">
        <f t="shared" si="152"/>
        <v>0</v>
      </c>
      <c r="AO196" s="408">
        <f t="shared" si="153"/>
        <v>0</v>
      </c>
      <c r="AP196" s="408">
        <f t="shared" si="154"/>
        <v>0</v>
      </c>
      <c r="AQ196" s="408">
        <f t="shared" si="155"/>
        <v>1</v>
      </c>
      <c r="AR196" s="6"/>
      <c r="AS196" s="408">
        <f t="shared" si="156"/>
        <v>0</v>
      </c>
      <c r="AT196" s="408">
        <f t="shared" si="157"/>
        <v>0</v>
      </c>
      <c r="AU196" s="408">
        <f t="shared" si="158"/>
        <v>0</v>
      </c>
      <c r="AV196" s="408">
        <f t="shared" si="159"/>
        <v>0</v>
      </c>
      <c r="AW196" s="408">
        <f t="shared" si="160"/>
        <v>0</v>
      </c>
      <c r="AX196" s="408">
        <f t="shared" si="161"/>
        <v>0</v>
      </c>
      <c r="AY196" s="408" t="str">
        <f t="shared" si="162"/>
        <v>P</v>
      </c>
      <c r="AZ196" s="409" t="str">
        <f t="shared" si="163"/>
        <v>DM</v>
      </c>
      <c r="BA196" s="409" t="str">
        <f t="shared" si="164"/>
        <v>DMT</v>
      </c>
      <c r="BB196" s="409" t="str">
        <f t="shared" si="165"/>
        <v>#</v>
      </c>
      <c r="BC196" s="409" t="str">
        <f t="shared" si="166"/>
        <v>#</v>
      </c>
      <c r="BD196" s="409" t="str">
        <f t="shared" si="167"/>
        <v>P</v>
      </c>
      <c r="BE196" s="409" t="str">
        <f t="shared" si="168"/>
        <v>#</v>
      </c>
      <c r="BF196" s="409"/>
      <c r="BG196" s="409" t="str">
        <f t="shared" si="169"/>
        <v>#</v>
      </c>
      <c r="BH196" s="409" t="str">
        <f t="shared" si="170"/>
        <v>#</v>
      </c>
      <c r="BI196" s="409">
        <f t="shared" si="171"/>
        <v>0</v>
      </c>
      <c r="BJ196" s="409" t="str">
        <f t="shared" si="172"/>
        <v>#</v>
      </c>
      <c r="BK196" s="409">
        <f t="shared" si="173"/>
        <v>0</v>
      </c>
      <c r="BL196" s="409" t="str">
        <f t="shared" si="174"/>
        <v>#</v>
      </c>
      <c r="BM196" s="7"/>
      <c r="BN196" s="7"/>
      <c r="BO196" s="7"/>
      <c r="BP196" s="409" t="str">
        <f t="shared" si="175"/>
        <v>#</v>
      </c>
      <c r="BQ196" s="409" t="str">
        <f t="shared" si="176"/>
        <v>#</v>
      </c>
      <c r="BR196" s="409" t="str">
        <f t="shared" si="177"/>
        <v>P</v>
      </c>
      <c r="BS196" s="409" t="str">
        <f t="shared" si="178"/>
        <v>#</v>
      </c>
      <c r="BT196" s="409" t="str">
        <f t="shared" si="179"/>
        <v>#</v>
      </c>
      <c r="BU196" s="409" t="str">
        <f t="shared" si="180"/>
        <v>#</v>
      </c>
      <c r="BV196" s="409" t="str">
        <f t="shared" si="181"/>
        <v>#</v>
      </c>
      <c r="BW196" s="409" t="str">
        <f t="shared" si="182"/>
        <v>#</v>
      </c>
      <c r="BX196" s="409"/>
      <c r="BY196" s="409" t="str">
        <f t="shared" si="183"/>
        <v>#</v>
      </c>
      <c r="BZ196" s="409" t="str">
        <f t="shared" si="184"/>
        <v>#</v>
      </c>
      <c r="CA196" s="409">
        <f t="shared" si="185"/>
        <v>0</v>
      </c>
      <c r="CB196" s="409" t="str">
        <f t="shared" si="186"/>
        <v>#</v>
      </c>
      <c r="CC196" s="409" t="str">
        <f t="shared" si="187"/>
        <v>#</v>
      </c>
      <c r="CD196" s="409" t="str">
        <f t="shared" si="188"/>
        <v>#</v>
      </c>
      <c r="CE196" s="409" t="str">
        <f t="shared" si="189"/>
        <v>#</v>
      </c>
      <c r="CF196" s="409" t="str">
        <f t="shared" si="190"/>
        <v>#</v>
      </c>
      <c r="CG196" s="409">
        <f t="shared" si="191"/>
        <v>0</v>
      </c>
      <c r="CH196" s="409" t="str">
        <f t="shared" si="192"/>
        <v>#</v>
      </c>
      <c r="CI196" s="7"/>
      <c r="CJ196" s="7"/>
      <c r="CK196" s="409" t="str">
        <f t="shared" si="203"/>
        <v> </v>
      </c>
      <c r="CL196" s="409" t="str">
        <f t="shared" si="204"/>
        <v> </v>
      </c>
      <c r="CM196" s="409" t="str">
        <f t="shared" si="205"/>
        <v> </v>
      </c>
      <c r="CN196" s="409" t="str">
        <f t="shared" si="206"/>
        <v> </v>
      </c>
      <c r="CO196" s="409" t="str">
        <f t="shared" si="207"/>
        <v> </v>
      </c>
      <c r="CP196" s="409" t="str">
        <f t="shared" si="208"/>
        <v> </v>
      </c>
      <c r="CQ196" s="409" t="str">
        <f t="shared" si="209"/>
        <v> </v>
      </c>
      <c r="CR196" s="409" t="str">
        <f t="shared" si="210"/>
        <v> </v>
      </c>
      <c r="CS196" s="409"/>
      <c r="CT196" s="409">
        <f t="shared" si="193"/>
        <v>0</v>
      </c>
      <c r="CU196" s="409">
        <f t="shared" si="212"/>
        <v>189</v>
      </c>
      <c r="CV196" s="372" t="str">
        <f t="shared" si="212"/>
        <v>23IT303</v>
      </c>
      <c r="CW196" s="432" t="str">
        <f t="shared" si="212"/>
        <v>AFSAR SHAREEF.M</v>
      </c>
      <c r="CX196" s="433" t="str">
        <f t="shared" si="145"/>
        <v>        </v>
      </c>
      <c r="CY196" s="409">
        <f t="shared" si="195"/>
        <v>0</v>
      </c>
      <c r="CZ196" s="7"/>
      <c r="DA196" s="409" t="str">
        <f t="shared" si="196"/>
        <v>#</v>
      </c>
      <c r="DB196" s="409">
        <f t="shared" si="197"/>
        <v>0</v>
      </c>
      <c r="DC196" s="7"/>
      <c r="DD196" s="7"/>
      <c r="DE196" s="7"/>
    </row>
    <row r="197" ht="24.75" customHeight="1" spans="1:109">
      <c r="A197" s="413">
        <v>190</v>
      </c>
      <c r="B197" s="566" t="s">
        <v>979</v>
      </c>
      <c r="C197" s="572" t="s">
        <v>980</v>
      </c>
      <c r="D197" s="442" t="s">
        <v>41</v>
      </c>
      <c r="E197" s="440" t="s">
        <v>54</v>
      </c>
      <c r="F197" s="576"/>
      <c r="G197" s="568" t="s">
        <v>58</v>
      </c>
      <c r="H197" s="569" t="s">
        <v>59</v>
      </c>
      <c r="I197" s="569" t="s">
        <v>61</v>
      </c>
      <c r="J197" s="569" t="s">
        <v>61</v>
      </c>
      <c r="K197" s="569" t="s">
        <v>69</v>
      </c>
      <c r="L197" s="569" t="s">
        <v>58</v>
      </c>
      <c r="M197" s="569" t="s">
        <v>69</v>
      </c>
      <c r="N197" s="570" t="s">
        <v>61</v>
      </c>
      <c r="O197" s="421">
        <f t="shared" si="198"/>
        <v>0</v>
      </c>
      <c r="P197" s="422"/>
      <c r="Q197" s="423">
        <f t="shared" si="146"/>
        <v>23</v>
      </c>
      <c r="R197" s="565">
        <f t="shared" si="147"/>
        <v>7.47826086956522</v>
      </c>
      <c r="S197" s="425"/>
      <c r="T197" s="426"/>
      <c r="U197" s="427"/>
      <c r="V197" s="428" t="s">
        <v>62</v>
      </c>
      <c r="W197" s="429">
        <f t="shared" si="213"/>
        <v>10</v>
      </c>
      <c r="X197" s="429">
        <f t="shared" si="213"/>
        <v>7</v>
      </c>
      <c r="Y197" s="429">
        <f t="shared" si="213"/>
        <v>8</v>
      </c>
      <c r="Z197" s="429">
        <f t="shared" si="213"/>
        <v>8</v>
      </c>
      <c r="AA197" s="429">
        <f t="shared" si="213"/>
        <v>6</v>
      </c>
      <c r="AB197" s="429">
        <f t="shared" si="213"/>
        <v>10</v>
      </c>
      <c r="AC197" s="429">
        <f t="shared" si="213"/>
        <v>6</v>
      </c>
      <c r="AD197" s="429">
        <f t="shared" si="211"/>
        <v>8</v>
      </c>
      <c r="AE197" s="429"/>
      <c r="AF197" s="429"/>
      <c r="AG197" s="430">
        <f t="shared" si="200"/>
        <v>172</v>
      </c>
      <c r="AH197" s="430">
        <f t="shared" si="201"/>
        <v>23</v>
      </c>
      <c r="AI197" s="431">
        <f t="shared" si="148"/>
        <v>7.47826086956522</v>
      </c>
      <c r="AJ197" s="408" t="str">
        <f t="shared" si="202"/>
        <v>P</v>
      </c>
      <c r="AK197" s="408">
        <f t="shared" si="149"/>
        <v>0</v>
      </c>
      <c r="AL197" s="408">
        <f t="shared" si="150"/>
        <v>0</v>
      </c>
      <c r="AM197" s="408">
        <f t="shared" si="151"/>
        <v>0</v>
      </c>
      <c r="AN197" s="408">
        <f t="shared" si="152"/>
        <v>0</v>
      </c>
      <c r="AO197" s="408">
        <f t="shared" si="153"/>
        <v>0</v>
      </c>
      <c r="AP197" s="408">
        <f t="shared" si="154"/>
        <v>0</v>
      </c>
      <c r="AQ197" s="408">
        <f t="shared" si="155"/>
        <v>1</v>
      </c>
      <c r="AR197" s="6"/>
      <c r="AS197" s="408">
        <f t="shared" si="156"/>
        <v>0</v>
      </c>
      <c r="AT197" s="408">
        <f t="shared" si="157"/>
        <v>0</v>
      </c>
      <c r="AU197" s="408">
        <f t="shared" si="158"/>
        <v>0</v>
      </c>
      <c r="AV197" s="408">
        <f t="shared" si="159"/>
        <v>0</v>
      </c>
      <c r="AW197" s="408">
        <f t="shared" si="160"/>
        <v>0</v>
      </c>
      <c r="AX197" s="408">
        <f t="shared" si="161"/>
        <v>0</v>
      </c>
      <c r="AY197" s="408" t="str">
        <f t="shared" si="162"/>
        <v>P</v>
      </c>
      <c r="AZ197" s="409" t="str">
        <f t="shared" si="163"/>
        <v>HM</v>
      </c>
      <c r="BA197" s="409" t="str">
        <f t="shared" si="164"/>
        <v>HMT</v>
      </c>
      <c r="BB197" s="409" t="str">
        <f t="shared" si="165"/>
        <v>P</v>
      </c>
      <c r="BC197" s="409" t="str">
        <f t="shared" si="166"/>
        <v>#</v>
      </c>
      <c r="BD197" s="409" t="str">
        <f t="shared" si="167"/>
        <v>#</v>
      </c>
      <c r="BE197" s="409" t="str">
        <f t="shared" si="168"/>
        <v>#</v>
      </c>
      <c r="BF197" s="409"/>
      <c r="BG197" s="409">
        <f t="shared" si="169"/>
        <v>0</v>
      </c>
      <c r="BH197" s="409" t="str">
        <f t="shared" si="170"/>
        <v>#</v>
      </c>
      <c r="BI197" s="409" t="str">
        <f t="shared" si="171"/>
        <v>#</v>
      </c>
      <c r="BJ197" s="409" t="str">
        <f t="shared" si="172"/>
        <v>#</v>
      </c>
      <c r="BK197" s="409">
        <f t="shared" si="173"/>
        <v>0</v>
      </c>
      <c r="BL197" s="409" t="str">
        <f t="shared" si="174"/>
        <v>#</v>
      </c>
      <c r="BM197" s="7"/>
      <c r="BN197" s="7"/>
      <c r="BO197" s="7"/>
      <c r="BP197" s="409" t="str">
        <f t="shared" si="175"/>
        <v>P</v>
      </c>
      <c r="BQ197" s="409" t="str">
        <f t="shared" si="176"/>
        <v>#</v>
      </c>
      <c r="BR197" s="409" t="str">
        <f t="shared" si="177"/>
        <v>#</v>
      </c>
      <c r="BS197" s="409" t="str">
        <f t="shared" si="178"/>
        <v>#</v>
      </c>
      <c r="BT197" s="409" t="str">
        <f t="shared" si="179"/>
        <v>#</v>
      </c>
      <c r="BU197" s="409" t="str">
        <f t="shared" si="180"/>
        <v>#</v>
      </c>
      <c r="BV197" s="409" t="str">
        <f t="shared" si="181"/>
        <v>#</v>
      </c>
      <c r="BW197" s="409" t="str">
        <f t="shared" si="182"/>
        <v>#</v>
      </c>
      <c r="BX197" s="409"/>
      <c r="BY197" s="409">
        <f t="shared" si="183"/>
        <v>0</v>
      </c>
      <c r="BZ197" s="409" t="str">
        <f t="shared" si="184"/>
        <v>#</v>
      </c>
      <c r="CA197" s="409" t="str">
        <f t="shared" si="185"/>
        <v>#</v>
      </c>
      <c r="CB197" s="409" t="str">
        <f t="shared" si="186"/>
        <v>#</v>
      </c>
      <c r="CC197" s="409" t="str">
        <f t="shared" si="187"/>
        <v>#</v>
      </c>
      <c r="CD197" s="409" t="str">
        <f t="shared" si="188"/>
        <v>#</v>
      </c>
      <c r="CE197" s="409" t="str">
        <f t="shared" si="189"/>
        <v>#</v>
      </c>
      <c r="CF197" s="409" t="str">
        <f t="shared" si="190"/>
        <v>#</v>
      </c>
      <c r="CG197" s="409">
        <f t="shared" si="191"/>
        <v>0</v>
      </c>
      <c r="CH197" s="409" t="str">
        <f t="shared" si="192"/>
        <v>#</v>
      </c>
      <c r="CI197" s="7"/>
      <c r="CJ197" s="7"/>
      <c r="CK197" s="409" t="str">
        <f t="shared" si="203"/>
        <v> </v>
      </c>
      <c r="CL197" s="409" t="str">
        <f t="shared" si="204"/>
        <v> </v>
      </c>
      <c r="CM197" s="409" t="str">
        <f t="shared" si="205"/>
        <v> </v>
      </c>
      <c r="CN197" s="409" t="str">
        <f t="shared" si="206"/>
        <v> </v>
      </c>
      <c r="CO197" s="409" t="str">
        <f t="shared" si="207"/>
        <v> </v>
      </c>
      <c r="CP197" s="409" t="str">
        <f t="shared" si="208"/>
        <v> </v>
      </c>
      <c r="CQ197" s="409" t="str">
        <f t="shared" si="209"/>
        <v> </v>
      </c>
      <c r="CR197" s="409" t="str">
        <f t="shared" si="210"/>
        <v> </v>
      </c>
      <c r="CS197" s="409"/>
      <c r="CT197" s="409">
        <f t="shared" si="193"/>
        <v>0</v>
      </c>
      <c r="CU197" s="409">
        <f t="shared" si="212"/>
        <v>190</v>
      </c>
      <c r="CV197" s="372" t="str">
        <f t="shared" si="212"/>
        <v>23IT304</v>
      </c>
      <c r="CW197" s="432" t="str">
        <f t="shared" si="212"/>
        <v>JOHN DAVID.K.M</v>
      </c>
      <c r="CX197" s="433" t="str">
        <f t="shared" si="145"/>
        <v>        </v>
      </c>
      <c r="CY197" s="409">
        <f t="shared" si="195"/>
        <v>0</v>
      </c>
      <c r="CZ197" s="7"/>
      <c r="DA197" s="409">
        <f t="shared" si="196"/>
        <v>0</v>
      </c>
      <c r="DB197" s="409" t="str">
        <f t="shared" si="197"/>
        <v>#</v>
      </c>
      <c r="DC197" s="7"/>
      <c r="DD197" s="7"/>
      <c r="DE197" s="7"/>
    </row>
    <row r="198" ht="24.75" customHeight="1" spans="1:109">
      <c r="A198" s="413">
        <v>191</v>
      </c>
      <c r="B198" s="566" t="s">
        <v>981</v>
      </c>
      <c r="C198" s="577" t="s">
        <v>982</v>
      </c>
      <c r="D198" s="442" t="s">
        <v>42</v>
      </c>
      <c r="E198" s="438" t="s">
        <v>55</v>
      </c>
      <c r="F198" s="575"/>
      <c r="G198" s="568" t="s">
        <v>58</v>
      </c>
      <c r="H198" s="569" t="s">
        <v>58</v>
      </c>
      <c r="I198" s="569" t="s">
        <v>58</v>
      </c>
      <c r="J198" s="569" t="s">
        <v>61</v>
      </c>
      <c r="K198" s="569" t="s">
        <v>60</v>
      </c>
      <c r="L198" s="569" t="s">
        <v>58</v>
      </c>
      <c r="M198" s="569" t="s">
        <v>61</v>
      </c>
      <c r="N198" s="570" t="s">
        <v>60</v>
      </c>
      <c r="O198" s="421">
        <f t="shared" si="198"/>
        <v>0</v>
      </c>
      <c r="P198" s="422"/>
      <c r="Q198" s="423">
        <f t="shared" si="146"/>
        <v>23</v>
      </c>
      <c r="R198" s="565">
        <f t="shared" si="147"/>
        <v>9.1304347826087</v>
      </c>
      <c r="S198" s="425"/>
      <c r="T198" s="426"/>
      <c r="U198" s="427"/>
      <c r="V198" s="428" t="s">
        <v>94</v>
      </c>
      <c r="W198" s="429">
        <f t="shared" si="213"/>
        <v>10</v>
      </c>
      <c r="X198" s="429">
        <f t="shared" si="213"/>
        <v>10</v>
      </c>
      <c r="Y198" s="429">
        <f t="shared" si="213"/>
        <v>10</v>
      </c>
      <c r="Z198" s="429">
        <f t="shared" si="213"/>
        <v>8</v>
      </c>
      <c r="AA198" s="429">
        <f t="shared" si="213"/>
        <v>9</v>
      </c>
      <c r="AB198" s="429">
        <f t="shared" si="213"/>
        <v>10</v>
      </c>
      <c r="AC198" s="429">
        <f t="shared" si="213"/>
        <v>8</v>
      </c>
      <c r="AD198" s="429">
        <f t="shared" si="211"/>
        <v>9</v>
      </c>
      <c r="AE198" s="429"/>
      <c r="AF198" s="429"/>
      <c r="AG198" s="430">
        <f t="shared" si="200"/>
        <v>210</v>
      </c>
      <c r="AH198" s="430">
        <f t="shared" si="201"/>
        <v>23</v>
      </c>
      <c r="AI198" s="431">
        <f t="shared" si="148"/>
        <v>9.1304347826087</v>
      </c>
      <c r="AJ198" s="408" t="str">
        <f t="shared" si="202"/>
        <v>P</v>
      </c>
      <c r="AK198" s="408">
        <f t="shared" si="149"/>
        <v>0</v>
      </c>
      <c r="AL198" s="408">
        <f t="shared" si="150"/>
        <v>0</v>
      </c>
      <c r="AM198" s="408">
        <f t="shared" si="151"/>
        <v>0</v>
      </c>
      <c r="AN198" s="408">
        <f t="shared" si="152"/>
        <v>0</v>
      </c>
      <c r="AO198" s="408">
        <f t="shared" si="153"/>
        <v>0</v>
      </c>
      <c r="AP198" s="408">
        <f t="shared" si="154"/>
        <v>0</v>
      </c>
      <c r="AQ198" s="408">
        <f t="shared" si="155"/>
        <v>1</v>
      </c>
      <c r="AR198" s="6"/>
      <c r="AS198" s="408">
        <f t="shared" si="156"/>
        <v>0</v>
      </c>
      <c r="AT198" s="408">
        <f t="shared" si="157"/>
        <v>0</v>
      </c>
      <c r="AU198" s="408">
        <f t="shared" si="158"/>
        <v>0</v>
      </c>
      <c r="AV198" s="408">
        <f t="shared" si="159"/>
        <v>0</v>
      </c>
      <c r="AW198" s="408">
        <f t="shared" si="160"/>
        <v>0</v>
      </c>
      <c r="AX198" s="408">
        <f t="shared" si="161"/>
        <v>0</v>
      </c>
      <c r="AY198" s="408" t="str">
        <f t="shared" si="162"/>
        <v>P</v>
      </c>
      <c r="AZ198" s="409" t="str">
        <f t="shared" si="163"/>
        <v>DF</v>
      </c>
      <c r="BA198" s="409" t="str">
        <f t="shared" si="164"/>
        <v>DFNT</v>
      </c>
      <c r="BB198" s="409" t="str">
        <f t="shared" si="165"/>
        <v>#</v>
      </c>
      <c r="BC198" s="409" t="str">
        <f t="shared" si="166"/>
        <v>#</v>
      </c>
      <c r="BD198" s="409" t="str">
        <f t="shared" si="167"/>
        <v>#</v>
      </c>
      <c r="BE198" s="409" t="str">
        <f t="shared" si="168"/>
        <v>P</v>
      </c>
      <c r="BF198" s="409"/>
      <c r="BG198" s="409" t="str">
        <f t="shared" si="169"/>
        <v>#</v>
      </c>
      <c r="BH198" s="409" t="str">
        <f t="shared" si="170"/>
        <v>#</v>
      </c>
      <c r="BI198" s="409" t="str">
        <f t="shared" si="171"/>
        <v>#</v>
      </c>
      <c r="BJ198" s="409">
        <f t="shared" si="172"/>
        <v>0</v>
      </c>
      <c r="BK198" s="409" t="str">
        <f t="shared" si="173"/>
        <v>#</v>
      </c>
      <c r="BL198" s="409">
        <f t="shared" si="174"/>
        <v>0</v>
      </c>
      <c r="BM198" s="7"/>
      <c r="BN198" s="7"/>
      <c r="BO198" s="7"/>
      <c r="BP198" s="409" t="str">
        <f t="shared" si="175"/>
        <v>#</v>
      </c>
      <c r="BQ198" s="409" t="str">
        <f t="shared" si="176"/>
        <v>#</v>
      </c>
      <c r="BR198" s="409" t="str">
        <f t="shared" si="177"/>
        <v>#</v>
      </c>
      <c r="BS198" s="409" t="str">
        <f t="shared" si="178"/>
        <v>#</v>
      </c>
      <c r="BT198" s="409" t="str">
        <f t="shared" si="179"/>
        <v>#</v>
      </c>
      <c r="BU198" s="409" t="str">
        <f t="shared" si="180"/>
        <v>#</v>
      </c>
      <c r="BV198" s="409" t="str">
        <f t="shared" si="181"/>
        <v>#</v>
      </c>
      <c r="BW198" s="409" t="str">
        <f t="shared" si="182"/>
        <v>P</v>
      </c>
      <c r="BX198" s="409"/>
      <c r="BY198" s="409" t="str">
        <f t="shared" si="183"/>
        <v>#</v>
      </c>
      <c r="BZ198" s="409" t="str">
        <f t="shared" si="184"/>
        <v>#</v>
      </c>
      <c r="CA198" s="409" t="str">
        <f t="shared" si="185"/>
        <v>#</v>
      </c>
      <c r="CB198" s="409" t="str">
        <f t="shared" si="186"/>
        <v>#</v>
      </c>
      <c r="CC198" s="409" t="str">
        <f t="shared" si="187"/>
        <v>#</v>
      </c>
      <c r="CD198" s="409" t="str">
        <f t="shared" si="188"/>
        <v>#</v>
      </c>
      <c r="CE198" s="409" t="str">
        <f t="shared" si="189"/>
        <v>#</v>
      </c>
      <c r="CF198" s="409">
        <f t="shared" si="190"/>
        <v>0</v>
      </c>
      <c r="CG198" s="409" t="str">
        <f t="shared" si="191"/>
        <v>#</v>
      </c>
      <c r="CH198" s="409">
        <f t="shared" si="192"/>
        <v>0</v>
      </c>
      <c r="CI198" s="7"/>
      <c r="CJ198" s="7"/>
      <c r="CK198" s="409" t="str">
        <f t="shared" si="203"/>
        <v> </v>
      </c>
      <c r="CL198" s="409" t="str">
        <f t="shared" si="204"/>
        <v> </v>
      </c>
      <c r="CM198" s="409" t="str">
        <f t="shared" si="205"/>
        <v> </v>
      </c>
      <c r="CN198" s="409" t="str">
        <f t="shared" si="206"/>
        <v> </v>
      </c>
      <c r="CO198" s="409" t="str">
        <f t="shared" si="207"/>
        <v> </v>
      </c>
      <c r="CP198" s="409" t="str">
        <f t="shared" si="208"/>
        <v> </v>
      </c>
      <c r="CQ198" s="409" t="str">
        <f t="shared" si="209"/>
        <v> </v>
      </c>
      <c r="CR198" s="409" t="str">
        <f t="shared" si="210"/>
        <v> </v>
      </c>
      <c r="CS198" s="409"/>
      <c r="CT198" s="409">
        <f t="shared" si="193"/>
        <v>0</v>
      </c>
      <c r="CU198" s="409">
        <f t="shared" si="212"/>
        <v>191</v>
      </c>
      <c r="CV198" s="372" t="str">
        <f t="shared" si="212"/>
        <v>23IT306</v>
      </c>
      <c r="CW198" s="432" t="str">
        <f t="shared" si="212"/>
        <v>S0NALPATEL</v>
      </c>
      <c r="CX198" s="433" t="str">
        <f t="shared" ref="CX198:CX232" si="214">CONCATENATE(CK198,CL198,CM198,CN198,CO198,CP198,CQ198,CR198)</f>
        <v>        </v>
      </c>
      <c r="CY198" s="409">
        <f t="shared" si="195"/>
        <v>0</v>
      </c>
      <c r="CZ198" s="7"/>
      <c r="DA198" s="409" t="str">
        <f t="shared" si="196"/>
        <v>#</v>
      </c>
      <c r="DB198" s="409">
        <f t="shared" si="197"/>
        <v>0</v>
      </c>
      <c r="DC198" s="7"/>
      <c r="DD198" s="7"/>
      <c r="DE198" s="7"/>
    </row>
    <row r="199" ht="24.75" customHeight="1" spans="1:109">
      <c r="A199" s="413">
        <v>192</v>
      </c>
      <c r="B199" s="566" t="s">
        <v>983</v>
      </c>
      <c r="C199" s="572" t="s">
        <v>984</v>
      </c>
      <c r="D199" s="442" t="s">
        <v>41</v>
      </c>
      <c r="E199" s="438" t="s">
        <v>55</v>
      </c>
      <c r="F199" s="576"/>
      <c r="G199" s="568" t="s">
        <v>58</v>
      </c>
      <c r="H199" s="569" t="s">
        <v>61</v>
      </c>
      <c r="I199" s="569" t="s">
        <v>61</v>
      </c>
      <c r="J199" s="569" t="s">
        <v>61</v>
      </c>
      <c r="K199" s="569" t="s">
        <v>61</v>
      </c>
      <c r="L199" s="569" t="s">
        <v>58</v>
      </c>
      <c r="M199" s="569" t="s">
        <v>59</v>
      </c>
      <c r="N199" s="570" t="s">
        <v>61</v>
      </c>
      <c r="O199" s="421">
        <f t="shared" si="198"/>
        <v>0</v>
      </c>
      <c r="P199" s="422"/>
      <c r="Q199" s="423">
        <f t="shared" si="146"/>
        <v>23</v>
      </c>
      <c r="R199" s="565">
        <f t="shared" si="147"/>
        <v>8.04347826086956</v>
      </c>
      <c r="S199" s="425"/>
      <c r="T199" s="426"/>
      <c r="U199" s="427"/>
      <c r="V199" s="428" t="s">
        <v>62</v>
      </c>
      <c r="W199" s="429">
        <f t="shared" si="213"/>
        <v>10</v>
      </c>
      <c r="X199" s="429">
        <f t="shared" si="213"/>
        <v>8</v>
      </c>
      <c r="Y199" s="429">
        <f t="shared" si="213"/>
        <v>8</v>
      </c>
      <c r="Z199" s="429">
        <f t="shared" si="213"/>
        <v>8</v>
      </c>
      <c r="AA199" s="429">
        <f t="shared" si="213"/>
        <v>8</v>
      </c>
      <c r="AB199" s="429">
        <f t="shared" si="213"/>
        <v>10</v>
      </c>
      <c r="AC199" s="429">
        <f t="shared" si="213"/>
        <v>7</v>
      </c>
      <c r="AD199" s="429">
        <f t="shared" si="211"/>
        <v>8</v>
      </c>
      <c r="AE199" s="429"/>
      <c r="AF199" s="429"/>
      <c r="AG199" s="430">
        <f t="shared" si="200"/>
        <v>185</v>
      </c>
      <c r="AH199" s="430">
        <f t="shared" si="201"/>
        <v>23</v>
      </c>
      <c r="AI199" s="431">
        <f t="shared" si="148"/>
        <v>8.04347826086956</v>
      </c>
      <c r="AJ199" s="408" t="str">
        <f t="shared" si="202"/>
        <v>P</v>
      </c>
      <c r="AK199" s="408">
        <f t="shared" si="149"/>
        <v>0</v>
      </c>
      <c r="AL199" s="408">
        <f t="shared" si="150"/>
        <v>0</v>
      </c>
      <c r="AM199" s="408">
        <f t="shared" si="151"/>
        <v>0</v>
      </c>
      <c r="AN199" s="408">
        <f t="shared" si="152"/>
        <v>0</v>
      </c>
      <c r="AO199" s="408">
        <f t="shared" si="153"/>
        <v>0</v>
      </c>
      <c r="AP199" s="408">
        <f t="shared" si="154"/>
        <v>0</v>
      </c>
      <c r="AQ199" s="408">
        <f t="shared" si="155"/>
        <v>1</v>
      </c>
      <c r="AR199" s="6"/>
      <c r="AS199" s="408">
        <f t="shared" si="156"/>
        <v>0</v>
      </c>
      <c r="AT199" s="408">
        <f t="shared" si="157"/>
        <v>0</v>
      </c>
      <c r="AU199" s="408">
        <f t="shared" si="158"/>
        <v>0</v>
      </c>
      <c r="AV199" s="408">
        <f t="shared" si="159"/>
        <v>0</v>
      </c>
      <c r="AW199" s="408">
        <f t="shared" si="160"/>
        <v>0</v>
      </c>
      <c r="AX199" s="408">
        <f t="shared" si="161"/>
        <v>0</v>
      </c>
      <c r="AY199" s="408" t="str">
        <f t="shared" si="162"/>
        <v>P</v>
      </c>
      <c r="AZ199" s="409" t="str">
        <f t="shared" si="163"/>
        <v>DM</v>
      </c>
      <c r="BA199" s="409" t="str">
        <f t="shared" si="164"/>
        <v>DMT</v>
      </c>
      <c r="BB199" s="409" t="str">
        <f t="shared" si="165"/>
        <v>#</v>
      </c>
      <c r="BC199" s="409" t="str">
        <f t="shared" si="166"/>
        <v>#</v>
      </c>
      <c r="BD199" s="409" t="str">
        <f t="shared" si="167"/>
        <v>P</v>
      </c>
      <c r="BE199" s="409" t="str">
        <f t="shared" si="168"/>
        <v>#</v>
      </c>
      <c r="BF199" s="409"/>
      <c r="BG199" s="409" t="str">
        <f t="shared" si="169"/>
        <v>#</v>
      </c>
      <c r="BH199" s="409" t="str">
        <f t="shared" si="170"/>
        <v>#</v>
      </c>
      <c r="BI199" s="409">
        <f t="shared" si="171"/>
        <v>0</v>
      </c>
      <c r="BJ199" s="409" t="str">
        <f t="shared" si="172"/>
        <v>#</v>
      </c>
      <c r="BK199" s="409">
        <f t="shared" si="173"/>
        <v>0</v>
      </c>
      <c r="BL199" s="409" t="str">
        <f t="shared" si="174"/>
        <v>#</v>
      </c>
      <c r="BM199" s="7"/>
      <c r="BN199" s="7"/>
      <c r="BO199" s="7"/>
      <c r="BP199" s="409" t="str">
        <f t="shared" si="175"/>
        <v>#</v>
      </c>
      <c r="BQ199" s="409" t="str">
        <f t="shared" si="176"/>
        <v>#</v>
      </c>
      <c r="BR199" s="409" t="str">
        <f t="shared" si="177"/>
        <v>P</v>
      </c>
      <c r="BS199" s="409" t="str">
        <f t="shared" si="178"/>
        <v>#</v>
      </c>
      <c r="BT199" s="409" t="str">
        <f t="shared" si="179"/>
        <v>#</v>
      </c>
      <c r="BU199" s="409" t="str">
        <f t="shared" si="180"/>
        <v>#</v>
      </c>
      <c r="BV199" s="409" t="str">
        <f t="shared" si="181"/>
        <v>#</v>
      </c>
      <c r="BW199" s="409" t="str">
        <f t="shared" si="182"/>
        <v>#</v>
      </c>
      <c r="BX199" s="409"/>
      <c r="BY199" s="409" t="str">
        <f t="shared" si="183"/>
        <v>#</v>
      </c>
      <c r="BZ199" s="409" t="str">
        <f t="shared" si="184"/>
        <v>#</v>
      </c>
      <c r="CA199" s="409">
        <f t="shared" si="185"/>
        <v>0</v>
      </c>
      <c r="CB199" s="409" t="str">
        <f t="shared" si="186"/>
        <v>#</v>
      </c>
      <c r="CC199" s="409" t="str">
        <f t="shared" si="187"/>
        <v>#</v>
      </c>
      <c r="CD199" s="409" t="str">
        <f t="shared" si="188"/>
        <v>#</v>
      </c>
      <c r="CE199" s="409" t="str">
        <f t="shared" si="189"/>
        <v>#</v>
      </c>
      <c r="CF199" s="409" t="str">
        <f t="shared" si="190"/>
        <v>#</v>
      </c>
      <c r="CG199" s="409">
        <f t="shared" si="191"/>
        <v>0</v>
      </c>
      <c r="CH199" s="409" t="str">
        <f t="shared" si="192"/>
        <v>#</v>
      </c>
      <c r="CI199" s="7"/>
      <c r="CJ199" s="7"/>
      <c r="CK199" s="409" t="str">
        <f t="shared" si="203"/>
        <v> </v>
      </c>
      <c r="CL199" s="409" t="str">
        <f t="shared" si="204"/>
        <v> </v>
      </c>
      <c r="CM199" s="409" t="str">
        <f t="shared" si="205"/>
        <v> </v>
      </c>
      <c r="CN199" s="409" t="str">
        <f t="shared" si="206"/>
        <v> </v>
      </c>
      <c r="CO199" s="409" t="str">
        <f t="shared" si="207"/>
        <v> </v>
      </c>
      <c r="CP199" s="409" t="str">
        <f t="shared" si="208"/>
        <v> </v>
      </c>
      <c r="CQ199" s="409" t="str">
        <f t="shared" si="209"/>
        <v> </v>
      </c>
      <c r="CR199" s="409" t="str">
        <f t="shared" si="210"/>
        <v> </v>
      </c>
      <c r="CS199" s="409"/>
      <c r="CT199" s="409">
        <f t="shared" si="193"/>
        <v>0</v>
      </c>
      <c r="CU199" s="409">
        <f t="shared" si="212"/>
        <v>192</v>
      </c>
      <c r="CV199" s="372" t="str">
        <f t="shared" si="212"/>
        <v>23IT307</v>
      </c>
      <c r="CW199" s="432" t="str">
        <f t="shared" si="212"/>
        <v>VETRI ARAVIND.S.V</v>
      </c>
      <c r="CX199" s="433" t="str">
        <f t="shared" si="214"/>
        <v>        </v>
      </c>
      <c r="CY199" s="409">
        <f t="shared" si="195"/>
        <v>0</v>
      </c>
      <c r="CZ199" s="7"/>
      <c r="DA199" s="409" t="str">
        <f t="shared" si="196"/>
        <v>#</v>
      </c>
      <c r="DB199" s="409">
        <f t="shared" si="197"/>
        <v>0</v>
      </c>
      <c r="DC199" s="7"/>
      <c r="DD199" s="7"/>
      <c r="DE199" s="7"/>
    </row>
    <row r="200" ht="24.75" customHeight="1" spans="1:109">
      <c r="A200" s="413">
        <v>193</v>
      </c>
      <c r="B200" s="566" t="s">
        <v>985</v>
      </c>
      <c r="C200" s="567" t="s">
        <v>986</v>
      </c>
      <c r="D200" s="578" t="s">
        <v>41</v>
      </c>
      <c r="E200" s="579" t="s">
        <v>55</v>
      </c>
      <c r="F200" s="580">
        <v>121</v>
      </c>
      <c r="G200" s="581"/>
      <c r="H200" s="582" t="s">
        <v>515</v>
      </c>
      <c r="I200" s="582" t="s">
        <v>515</v>
      </c>
      <c r="J200" s="582" t="s">
        <v>515</v>
      </c>
      <c r="K200" s="582" t="s">
        <v>515</v>
      </c>
      <c r="L200" s="583"/>
      <c r="M200" s="582" t="s">
        <v>515</v>
      </c>
      <c r="N200" s="584" t="s">
        <v>515</v>
      </c>
      <c r="O200" s="421">
        <f t="shared" si="198"/>
        <v>6</v>
      </c>
      <c r="P200" s="422"/>
      <c r="Q200" s="423">
        <f t="shared" ref="Q200:Q232" si="215">AH200</f>
        <v>0</v>
      </c>
      <c r="R200" s="565" t="str">
        <f t="shared" ref="R200:R232" si="216">IF(O200=0,AI200," ")</f>
        <v> </v>
      </c>
      <c r="S200" s="425"/>
      <c r="T200" s="426"/>
      <c r="U200" s="427"/>
      <c r="V200" s="428" t="s">
        <v>62</v>
      </c>
      <c r="W200" s="429">
        <f t="shared" si="213"/>
        <v>0</v>
      </c>
      <c r="X200" s="429">
        <f t="shared" si="213"/>
        <v>0</v>
      </c>
      <c r="Y200" s="429">
        <f t="shared" si="213"/>
        <v>0</v>
      </c>
      <c r="Z200" s="429">
        <f t="shared" si="213"/>
        <v>0</v>
      </c>
      <c r="AA200" s="429">
        <f t="shared" si="213"/>
        <v>0</v>
      </c>
      <c r="AB200" s="429">
        <f t="shared" si="213"/>
        <v>0</v>
      </c>
      <c r="AC200" s="429">
        <f t="shared" si="213"/>
        <v>0</v>
      </c>
      <c r="AD200" s="429">
        <f t="shared" si="211"/>
        <v>0</v>
      </c>
      <c r="AE200" s="429"/>
      <c r="AF200" s="429"/>
      <c r="AG200" s="430">
        <f t="shared" si="200"/>
        <v>0</v>
      </c>
      <c r="AH200" s="430">
        <f t="shared" si="201"/>
        <v>0</v>
      </c>
      <c r="AI200" s="431">
        <f t="shared" ref="AI200:AI232" si="217">IF(AH200=0,0,AG200/AH200)</f>
        <v>0</v>
      </c>
      <c r="AJ200" s="408" t="str">
        <f t="shared" si="202"/>
        <v>F</v>
      </c>
      <c r="AK200" s="408">
        <f t="shared" ref="AK200:AK232" si="218">IF(F200&gt;179,1,0)</f>
        <v>0</v>
      </c>
      <c r="AL200" s="408">
        <f t="shared" ref="AL200:AL232" si="219">IF(F200&gt;159,1,0)-AK200</f>
        <v>0</v>
      </c>
      <c r="AM200" s="408">
        <f t="shared" ref="AM200:AM232" si="220">IF(F200&gt;139,1,0)-(AK200+AL200)</f>
        <v>0</v>
      </c>
      <c r="AN200" s="408">
        <f t="shared" ref="AN200:AN232" si="221">IF(F200&gt;119,1,0)-(AK200+AL200+AM200)</f>
        <v>1</v>
      </c>
      <c r="AO200" s="408">
        <f t="shared" ref="AO200:AO232" si="222">IF(F200&gt;109,1,0)-(AK200+AL200+AM200+AN200)</f>
        <v>0</v>
      </c>
      <c r="AP200" s="408">
        <f t="shared" ref="AP200:AP232" si="223">IF(F200&gt;=100,1,0)-(AK200+AL200+AM200+AN200+AO200)</f>
        <v>0</v>
      </c>
      <c r="AQ200" s="408">
        <f t="shared" ref="AQ200:AQ232" si="224">IF(F200&lt;100,1,0)</f>
        <v>0</v>
      </c>
      <c r="AR200" s="6"/>
      <c r="AS200" s="408">
        <f t="shared" ref="AS200:AS232" si="225">IF(AK200=0,0,AJ200)</f>
        <v>0</v>
      </c>
      <c r="AT200" s="408">
        <f t="shared" ref="AT200:AT232" si="226">IF(AL200=0,0,AJ200)</f>
        <v>0</v>
      </c>
      <c r="AU200" s="408">
        <f t="shared" ref="AU200:AU232" si="227">IF(AM200=0,0,AJ200)</f>
        <v>0</v>
      </c>
      <c r="AV200" s="408" t="str">
        <f t="shared" ref="AV200:AV232" si="228">IF(AN200=0,0,AJ200)</f>
        <v>F</v>
      </c>
      <c r="AW200" s="408">
        <f t="shared" ref="AW200:AW232" si="229">IF(AO200=0,0,AJ200)</f>
        <v>0</v>
      </c>
      <c r="AX200" s="408">
        <f t="shared" ref="AX200:AX232" si="230">IF(AP200=0,0,AJ200)</f>
        <v>0</v>
      </c>
      <c r="AY200" s="408">
        <f t="shared" ref="AY200:AY232" si="231">IF(AQ200=0,0,AJ200)</f>
        <v>0</v>
      </c>
      <c r="AZ200" s="409" t="str">
        <f t="shared" ref="AZ200:AZ232" si="232">CONCATENATE(E200,D200)</f>
        <v>DM</v>
      </c>
      <c r="BA200" s="409" t="str">
        <f t="shared" ref="BA200:BA232" si="233">CONCATENATE(AZ200,V200)</f>
        <v>DMT</v>
      </c>
      <c r="BB200" s="409" t="str">
        <f t="shared" ref="BB200:BB232" si="234">IF(AZ200="HM",AJ200,"#")</f>
        <v>#</v>
      </c>
      <c r="BC200" s="409" t="str">
        <f t="shared" ref="BC200:BC232" si="235">IF(AZ200="HF",AJ200,"#")</f>
        <v>#</v>
      </c>
      <c r="BD200" s="409" t="str">
        <f t="shared" ref="BD200:BD232" si="236">IF(AZ200="DM",AJ200,"#")</f>
        <v>F</v>
      </c>
      <c r="BE200" s="409" t="str">
        <f t="shared" ref="BE200:BE232" si="237">IF(AZ200="DF",AJ200,"#")</f>
        <v>#</v>
      </c>
      <c r="BF200" s="409"/>
      <c r="BG200" s="409" t="str">
        <f t="shared" ref="BG200:BG232" si="238">IF(AZ200="HM",O200,"#")</f>
        <v>#</v>
      </c>
      <c r="BH200" s="409" t="str">
        <f t="shared" ref="BH200:BH232" si="239">IF(AZ200="HF",O200,"#")</f>
        <v>#</v>
      </c>
      <c r="BI200" s="409">
        <f t="shared" ref="BI200:BI232" si="240">IF(AZ200="DM",O200,"#")</f>
        <v>6</v>
      </c>
      <c r="BJ200" s="409" t="str">
        <f t="shared" ref="BJ200:BJ232" si="241">IF(AZ200="DF",O200,"#")</f>
        <v>#</v>
      </c>
      <c r="BK200" s="409">
        <f t="shared" ref="BK200:BK232" si="242">IF(D200="M",O200,"#")</f>
        <v>6</v>
      </c>
      <c r="BL200" s="409" t="str">
        <f t="shared" ref="BL200:BL232" si="243">IF(D200="F",O200,"#")</f>
        <v>#</v>
      </c>
      <c r="BM200" s="7"/>
      <c r="BN200" s="7"/>
      <c r="BO200" s="7"/>
      <c r="BP200" s="409" t="str">
        <f t="shared" ref="BP200:BP232" si="244">IF(BA200="HMT",AJ200,"#")</f>
        <v>#</v>
      </c>
      <c r="BQ200" s="409" t="str">
        <f t="shared" ref="BQ200:BQ232" si="245">IF(BA200="HFT",AJ200,"#")</f>
        <v>#</v>
      </c>
      <c r="BR200" s="409" t="str">
        <f t="shared" ref="BR200:BR232" si="246">IF(BA200="DMT",AJ200,"#")</f>
        <v>F</v>
      </c>
      <c r="BS200" s="409" t="str">
        <f t="shared" ref="BS200:BS232" si="247">IF(BA200="DFT",AJ200,"#")</f>
        <v>#</v>
      </c>
      <c r="BT200" s="409" t="str">
        <f t="shared" ref="BT200:BT232" si="248">IF(BA200="HMNT",AJ200,"#")</f>
        <v>#</v>
      </c>
      <c r="BU200" s="409" t="str">
        <f t="shared" ref="BU200:BU232" si="249">IF(BA200="HFNT",AJ200,"#")</f>
        <v>#</v>
      </c>
      <c r="BV200" s="409" t="str">
        <f t="shared" ref="BV200:BV232" si="250">IF(BA200="DMNT",AJ200,"#")</f>
        <v>#</v>
      </c>
      <c r="BW200" s="409" t="str">
        <f t="shared" ref="BW200:BW232" si="251">IF(BA200="DFNT",AJ200,"#")</f>
        <v>#</v>
      </c>
      <c r="BX200" s="409"/>
      <c r="BY200" s="409" t="str">
        <f t="shared" ref="BY200:BY232" si="252">IF(BA200="HMT",O200,"#")</f>
        <v>#</v>
      </c>
      <c r="BZ200" s="409" t="str">
        <f t="shared" ref="BZ200:BZ232" si="253">IF(BA200="HFT",O200,"#")</f>
        <v>#</v>
      </c>
      <c r="CA200" s="409">
        <f t="shared" ref="CA200:CA232" si="254">IF(BA200="DMT",O200,"#")</f>
        <v>6</v>
      </c>
      <c r="CB200" s="409" t="str">
        <f t="shared" ref="CB200:CB232" si="255">IF(BA200="DFT",O200,"#")</f>
        <v>#</v>
      </c>
      <c r="CC200" s="409" t="str">
        <f t="shared" ref="CC200:CC232" si="256">IF(BA200="HMNT",O200,"#")</f>
        <v>#</v>
      </c>
      <c r="CD200" s="409" t="str">
        <f t="shared" ref="CD200:CD232" si="257">IF(BA200="HFNT",O200,"#")</f>
        <v>#</v>
      </c>
      <c r="CE200" s="409" t="str">
        <f t="shared" ref="CE200:CE232" si="258">IF(BA200="DMNT",O200,"#")</f>
        <v>#</v>
      </c>
      <c r="CF200" s="409" t="str">
        <f t="shared" ref="CF200:CF232" si="259">IF(BA200="DFNT",O200,"#")</f>
        <v>#</v>
      </c>
      <c r="CG200" s="409">
        <f t="shared" ref="CG200:CG232" si="260">IF(D200="M",O200,"#")</f>
        <v>6</v>
      </c>
      <c r="CH200" s="409" t="str">
        <f t="shared" ref="CH200:CH232" si="261">IF(D200="F",O200,"#")</f>
        <v>#</v>
      </c>
      <c r="CI200" s="7"/>
      <c r="CJ200" s="7"/>
      <c r="CK200" s="409" t="str">
        <f t="shared" si="203"/>
        <v>EEP,</v>
      </c>
      <c r="CL200" s="409" t="str">
        <f t="shared" si="204"/>
        <v>POC,</v>
      </c>
      <c r="CM200" s="409" t="str">
        <f t="shared" si="205"/>
        <v>DAV,</v>
      </c>
      <c r="CN200" s="409" t="str">
        <f t="shared" si="206"/>
        <v>EP,</v>
      </c>
      <c r="CO200" s="409" t="str">
        <f t="shared" si="207"/>
        <v>MAD,</v>
      </c>
      <c r="CP200" s="409" t="str">
        <f t="shared" si="208"/>
        <v>CCP,</v>
      </c>
      <c r="CQ200" s="409" t="str">
        <f t="shared" si="209"/>
        <v>UIUX,</v>
      </c>
      <c r="CR200" s="409" t="str">
        <f t="shared" si="210"/>
        <v>DEV,</v>
      </c>
      <c r="CS200" s="409"/>
      <c r="CT200" s="409">
        <f t="shared" ref="CT200:CT232" si="262">O200</f>
        <v>6</v>
      </c>
      <c r="CU200" s="409">
        <f t="shared" si="212"/>
        <v>193</v>
      </c>
      <c r="CV200" s="372" t="str">
        <f t="shared" si="212"/>
        <v>23IT701</v>
      </c>
      <c r="CW200" s="432" t="str">
        <f t="shared" si="212"/>
        <v>HARISHVA.U</v>
      </c>
      <c r="CX200" s="433" t="str">
        <f t="shared" si="214"/>
        <v>EEP,POC,DAV,EP,MAD,CCP,UIUX,DEV,</v>
      </c>
      <c r="CY200" s="409">
        <f t="shared" ref="CY200:CY232" si="263">CT200</f>
        <v>6</v>
      </c>
      <c r="CZ200" s="7"/>
      <c r="DA200" s="409" t="str">
        <f t="shared" ref="DA200:DA232" si="264">IF(E200="H",O200,"#")</f>
        <v>#</v>
      </c>
      <c r="DB200" s="409">
        <f t="shared" ref="DB200:DB232" si="265">IF(E200="D",O200,"#")</f>
        <v>6</v>
      </c>
      <c r="DC200" s="7"/>
      <c r="DD200" s="7"/>
      <c r="DE200" s="7"/>
    </row>
    <row r="201" ht="24.75" customHeight="1" spans="1:109">
      <c r="A201" s="444" t="s">
        <v>455</v>
      </c>
      <c r="B201" s="4"/>
      <c r="C201" s="4"/>
      <c r="D201" s="4"/>
      <c r="E201" s="4"/>
      <c r="F201" s="445"/>
      <c r="G201" s="446">
        <f t="shared" ref="G201:N201" si="266">COUNTIF(G8:G200,"UA")+COUNTIF(G8:G200,"WH1")</f>
        <v>0</v>
      </c>
      <c r="H201" s="446">
        <f t="shared" si="266"/>
        <v>0</v>
      </c>
      <c r="I201" s="446">
        <f t="shared" si="266"/>
        <v>0</v>
      </c>
      <c r="J201" s="446">
        <f t="shared" si="266"/>
        <v>0</v>
      </c>
      <c r="K201" s="446">
        <f t="shared" si="266"/>
        <v>0</v>
      </c>
      <c r="L201" s="446">
        <f t="shared" si="266"/>
        <v>0</v>
      </c>
      <c r="M201" s="446">
        <f t="shared" si="266"/>
        <v>0</v>
      </c>
      <c r="N201" s="446">
        <f t="shared" si="266"/>
        <v>0</v>
      </c>
      <c r="O201" s="447">
        <f>COUNTIF(O8:O200,0)</f>
        <v>190</v>
      </c>
      <c r="P201" s="447">
        <f>COUNTIF(P8:P200,0)</f>
        <v>0</v>
      </c>
      <c r="Q201" s="448">
        <f>(O201/O208)</f>
        <v>0.984455958549223</v>
      </c>
      <c r="R201" s="449" t="s">
        <v>456</v>
      </c>
      <c r="S201" s="450"/>
      <c r="T201" s="451"/>
      <c r="U201" s="451"/>
      <c r="V201" s="7"/>
      <c r="W201" s="7"/>
      <c r="X201" s="7"/>
      <c r="Y201" s="7"/>
      <c r="Z201" s="7"/>
      <c r="AA201" s="7"/>
      <c r="AB201" s="7"/>
      <c r="AC201" s="7"/>
      <c r="AD201" s="7"/>
      <c r="AE201" s="6"/>
      <c r="AF201" s="6"/>
      <c r="AG201" s="7"/>
      <c r="AH201" s="7"/>
      <c r="AI201" s="373"/>
      <c r="AJ201" s="452"/>
      <c r="AK201" s="453">
        <f t="shared" ref="AK201:AQ201" si="267">SUM(AK8:AK200)</f>
        <v>68</v>
      </c>
      <c r="AL201" s="454">
        <f t="shared" si="267"/>
        <v>43</v>
      </c>
      <c r="AM201" s="454">
        <f t="shared" si="267"/>
        <v>29</v>
      </c>
      <c r="AN201" s="454">
        <f t="shared" si="267"/>
        <v>33</v>
      </c>
      <c r="AO201" s="454">
        <f t="shared" si="267"/>
        <v>10</v>
      </c>
      <c r="AP201" s="454">
        <f t="shared" si="267"/>
        <v>1</v>
      </c>
      <c r="AQ201" s="454">
        <f t="shared" si="267"/>
        <v>9</v>
      </c>
      <c r="AR201" s="454">
        <f>SUM(AK201:AQ201)</f>
        <v>193</v>
      </c>
      <c r="AS201" s="454">
        <f t="shared" ref="AS201:AY201" si="268">COUNTIF(AS8:AS200,"P")</f>
        <v>68</v>
      </c>
      <c r="AT201" s="454">
        <f t="shared" si="268"/>
        <v>41</v>
      </c>
      <c r="AU201" s="454">
        <f t="shared" si="268"/>
        <v>28</v>
      </c>
      <c r="AV201" s="454">
        <f t="shared" si="268"/>
        <v>30</v>
      </c>
      <c r="AW201" s="454">
        <f t="shared" si="268"/>
        <v>10</v>
      </c>
      <c r="AX201" s="454">
        <f t="shared" si="268"/>
        <v>1</v>
      </c>
      <c r="AY201" s="454">
        <f t="shared" si="268"/>
        <v>8</v>
      </c>
      <c r="AZ201" s="455">
        <f>SUM(AS201:AY201)</f>
        <v>186</v>
      </c>
      <c r="BA201" s="456"/>
      <c r="BB201" s="454">
        <f>COUNTIF(BB8:BB200,"P")</f>
        <v>56</v>
      </c>
      <c r="BC201" s="454">
        <f>COUNTIF(BC8:BC200,"P")</f>
        <v>27</v>
      </c>
      <c r="BD201" s="454">
        <f>COUNTIF(BD8:BD200,"P")</f>
        <v>61</v>
      </c>
      <c r="BE201" s="454">
        <f>COUNTIF(BE8:BE200,"P")</f>
        <v>42</v>
      </c>
      <c r="BF201" s="457" t="s">
        <v>457</v>
      </c>
      <c r="BG201" s="458">
        <f t="shared" ref="BG201:BL201" si="269">COUNTIF(BG8:BG200,0)</f>
        <v>56</v>
      </c>
      <c r="BH201" s="458">
        <f t="shared" si="269"/>
        <v>27</v>
      </c>
      <c r="BI201" s="458">
        <f t="shared" si="269"/>
        <v>64</v>
      </c>
      <c r="BJ201" s="458">
        <f t="shared" si="269"/>
        <v>43</v>
      </c>
      <c r="BK201" s="458">
        <f t="shared" si="269"/>
        <v>120</v>
      </c>
      <c r="BL201" s="458">
        <f t="shared" si="269"/>
        <v>70</v>
      </c>
      <c r="BM201" s="372">
        <f t="shared" ref="BM201:BM208" si="270">SUM(BG201:BJ201)</f>
        <v>190</v>
      </c>
      <c r="BN201" s="372">
        <f t="shared" ref="BN201:BN208" si="271">BK201+BL201</f>
        <v>190</v>
      </c>
      <c r="BO201" s="456"/>
      <c r="BP201" s="454">
        <f t="shared" ref="BP201:BW201" si="272">COUNTIF(BP8:BP200,"P")</f>
        <v>54</v>
      </c>
      <c r="BQ201" s="454">
        <f t="shared" si="272"/>
        <v>27</v>
      </c>
      <c r="BR201" s="454">
        <f t="shared" si="272"/>
        <v>61</v>
      </c>
      <c r="BS201" s="454">
        <f t="shared" si="272"/>
        <v>41</v>
      </c>
      <c r="BT201" s="454">
        <f t="shared" si="272"/>
        <v>2</v>
      </c>
      <c r="BU201" s="454">
        <f t="shared" si="272"/>
        <v>0</v>
      </c>
      <c r="BV201" s="454">
        <f t="shared" si="272"/>
        <v>0</v>
      </c>
      <c r="BW201" s="454">
        <f t="shared" si="272"/>
        <v>1</v>
      </c>
      <c r="BX201" s="457" t="s">
        <v>457</v>
      </c>
      <c r="BY201" s="458">
        <f t="shared" ref="BY201:CH201" si="273">COUNTIF(BY8:BY200,0)</f>
        <v>54</v>
      </c>
      <c r="BZ201" s="458">
        <f t="shared" si="273"/>
        <v>27</v>
      </c>
      <c r="CA201" s="458">
        <f t="shared" si="273"/>
        <v>64</v>
      </c>
      <c r="CB201" s="458">
        <f t="shared" si="273"/>
        <v>42</v>
      </c>
      <c r="CC201" s="458">
        <f t="shared" si="273"/>
        <v>2</v>
      </c>
      <c r="CD201" s="458">
        <f t="shared" si="273"/>
        <v>0</v>
      </c>
      <c r="CE201" s="458">
        <f t="shared" si="273"/>
        <v>0</v>
      </c>
      <c r="CF201" s="458">
        <f t="shared" si="273"/>
        <v>1</v>
      </c>
      <c r="CG201" s="458">
        <f t="shared" si="273"/>
        <v>120</v>
      </c>
      <c r="CH201" s="458">
        <f t="shared" si="273"/>
        <v>70</v>
      </c>
      <c r="CI201" s="459">
        <f t="shared" ref="CI201:CI208" si="274">SUM(BY201:CF201)</f>
        <v>190</v>
      </c>
      <c r="CJ201" s="372">
        <f t="shared" ref="CJ201:CJ208" si="275">CG201+CH201</f>
        <v>190</v>
      </c>
      <c r="CK201" s="409" t="str">
        <f>IF(W201=0,"POC,"," ")</f>
        <v>POC,</v>
      </c>
      <c r="CL201" s="409" t="str">
        <f>IF(X201=0,"DAV,"," ")</f>
        <v>DAV,</v>
      </c>
      <c r="CM201" s="409" t="str">
        <f>IF(Y201=0,"EP,"," ")</f>
        <v>EP,</v>
      </c>
      <c r="CN201" s="409" t="str">
        <f>IF(Z201=0,"MAD,"," ")</f>
        <v>MAD,</v>
      </c>
      <c r="CO201" s="409" t="str">
        <f>IF(AB201=0,"UIUX,"," ")</f>
        <v>UIUX,</v>
      </c>
      <c r="CP201" s="409" t="str">
        <f>IF(AC201=0,"DEV,"," ")</f>
        <v>DEV,</v>
      </c>
      <c r="CQ201" s="409"/>
      <c r="CR201" s="409"/>
      <c r="CS201" s="409"/>
      <c r="CT201" s="7"/>
      <c r="CU201" s="7"/>
      <c r="CV201" s="7"/>
      <c r="CW201" s="7"/>
      <c r="CX201" s="7"/>
      <c r="CY201" s="7"/>
      <c r="CZ201" s="460" t="s">
        <v>457</v>
      </c>
      <c r="DA201" s="461">
        <f>COUNTIF($DA$8:$DA$200,0)</f>
        <v>83</v>
      </c>
      <c r="DB201" s="461">
        <f>COUNTIF($DB$8:$DB$200,0)</f>
        <v>107</v>
      </c>
      <c r="DC201" s="7"/>
      <c r="DD201" s="7"/>
      <c r="DE201" s="7"/>
    </row>
    <row r="202" ht="24.75" customHeight="1" spans="1:109">
      <c r="A202" s="444" t="s">
        <v>458</v>
      </c>
      <c r="B202" s="4"/>
      <c r="C202" s="4"/>
      <c r="D202" s="4"/>
      <c r="E202" s="4"/>
      <c r="F202" s="445"/>
      <c r="G202" s="462">
        <f t="shared" ref="G202:N202" si="276">COUNTIF(G8:G200,"U")+COUNTIF(G8:G200,"RA")</f>
        <v>0</v>
      </c>
      <c r="H202" s="462">
        <f t="shared" si="276"/>
        <v>2</v>
      </c>
      <c r="I202" s="462">
        <f t="shared" si="276"/>
        <v>1</v>
      </c>
      <c r="J202" s="462">
        <f t="shared" si="276"/>
        <v>2</v>
      </c>
      <c r="K202" s="462">
        <f t="shared" si="276"/>
        <v>1</v>
      </c>
      <c r="L202" s="462">
        <f t="shared" si="276"/>
        <v>0</v>
      </c>
      <c r="M202" s="462">
        <f t="shared" si="276"/>
        <v>1</v>
      </c>
      <c r="N202" s="462">
        <f t="shared" si="276"/>
        <v>1</v>
      </c>
      <c r="O202" s="463">
        <f>COUNTIF(O8:O200,1)</f>
        <v>2</v>
      </c>
      <c r="P202" s="463">
        <f>COUNTIF(P8:P200,1)</f>
        <v>0</v>
      </c>
      <c r="Q202" s="448">
        <f>(O202/O208)</f>
        <v>0.0103626943005181</v>
      </c>
      <c r="R202" s="464" t="s">
        <v>459</v>
      </c>
      <c r="S202" s="450"/>
      <c r="T202" s="451"/>
      <c r="U202" s="451"/>
      <c r="V202" s="7"/>
      <c r="W202" s="7"/>
      <c r="X202" s="7"/>
      <c r="Y202" s="7"/>
      <c r="Z202" s="7"/>
      <c r="AA202" s="7"/>
      <c r="AB202" s="7"/>
      <c r="AC202" s="7"/>
      <c r="AD202" s="7"/>
      <c r="AE202" s="6"/>
      <c r="AF202" s="6"/>
      <c r="AG202" s="7"/>
      <c r="AH202" s="7"/>
      <c r="AI202" s="169"/>
      <c r="AJ202" s="452"/>
      <c r="AK202" s="465">
        <v>180</v>
      </c>
      <c r="AL202" s="466">
        <v>160</v>
      </c>
      <c r="AM202" s="466">
        <v>140</v>
      </c>
      <c r="AN202" s="466">
        <v>120</v>
      </c>
      <c r="AO202" s="466">
        <v>110</v>
      </c>
      <c r="AP202" s="466">
        <v>100</v>
      </c>
      <c r="AQ202" s="466" t="s">
        <v>37</v>
      </c>
      <c r="AR202" s="6"/>
      <c r="AS202" s="467">
        <v>180</v>
      </c>
      <c r="AT202" s="467">
        <v>160</v>
      </c>
      <c r="AU202" s="467">
        <v>140</v>
      </c>
      <c r="AV202" s="467">
        <v>120</v>
      </c>
      <c r="AW202" s="467">
        <v>110</v>
      </c>
      <c r="AX202" s="467">
        <v>100</v>
      </c>
      <c r="AY202" s="468" t="s">
        <v>37</v>
      </c>
      <c r="AZ202" s="409" t="s">
        <v>51</v>
      </c>
      <c r="BA202" s="469"/>
      <c r="BB202" s="467" t="str">
        <f t="shared" ref="BB202:BE202" si="277">BB7</f>
        <v>HM</v>
      </c>
      <c r="BC202" s="467" t="str">
        <f t="shared" si="277"/>
        <v>HF</v>
      </c>
      <c r="BD202" s="467" t="str">
        <f t="shared" si="277"/>
        <v>DM</v>
      </c>
      <c r="BE202" s="467" t="str">
        <f t="shared" si="277"/>
        <v>DF</v>
      </c>
      <c r="BF202" s="457" t="s">
        <v>459</v>
      </c>
      <c r="BG202" s="470">
        <f t="shared" ref="BG202:BL202" si="278">COUNTIF(BG8:BG200,1)</f>
        <v>1</v>
      </c>
      <c r="BH202" s="470">
        <f t="shared" si="278"/>
        <v>1</v>
      </c>
      <c r="BI202" s="470">
        <f t="shared" si="278"/>
        <v>0</v>
      </c>
      <c r="BJ202" s="470">
        <f t="shared" si="278"/>
        <v>0</v>
      </c>
      <c r="BK202" s="470">
        <f t="shared" si="278"/>
        <v>1</v>
      </c>
      <c r="BL202" s="470">
        <f t="shared" si="278"/>
        <v>1</v>
      </c>
      <c r="BM202" s="409">
        <f t="shared" si="270"/>
        <v>2</v>
      </c>
      <c r="BN202" s="409">
        <f t="shared" si="271"/>
        <v>2</v>
      </c>
      <c r="BO202" s="469"/>
      <c r="BP202" s="471" t="str">
        <f t="shared" ref="BP202:BW202" si="279">BP7</f>
        <v>HMT</v>
      </c>
      <c r="BQ202" s="471" t="str">
        <f t="shared" si="279"/>
        <v>HFT</v>
      </c>
      <c r="BR202" s="472" t="str">
        <f t="shared" si="279"/>
        <v>DMT</v>
      </c>
      <c r="BS202" s="473" t="str">
        <f t="shared" si="279"/>
        <v>DFT</v>
      </c>
      <c r="BT202" s="473" t="str">
        <f t="shared" si="279"/>
        <v>HMNT</v>
      </c>
      <c r="BU202" s="473" t="str">
        <f t="shared" si="279"/>
        <v>HFNT</v>
      </c>
      <c r="BV202" s="473" t="str">
        <f t="shared" si="279"/>
        <v>DMNT</v>
      </c>
      <c r="BW202" s="474" t="str">
        <f t="shared" si="279"/>
        <v>DFNT</v>
      </c>
      <c r="BX202" s="475" t="s">
        <v>459</v>
      </c>
      <c r="BY202" s="476">
        <f t="shared" ref="BY202:CH202" si="280">COUNTIF(BY8:BY200,1)</f>
        <v>1</v>
      </c>
      <c r="BZ202" s="476">
        <f t="shared" si="280"/>
        <v>1</v>
      </c>
      <c r="CA202" s="476">
        <f t="shared" si="280"/>
        <v>0</v>
      </c>
      <c r="CB202" s="476">
        <f t="shared" si="280"/>
        <v>0</v>
      </c>
      <c r="CC202" s="476">
        <f t="shared" si="280"/>
        <v>0</v>
      </c>
      <c r="CD202" s="476">
        <f t="shared" si="280"/>
        <v>0</v>
      </c>
      <c r="CE202" s="476">
        <f t="shared" si="280"/>
        <v>0</v>
      </c>
      <c r="CF202" s="476">
        <f t="shared" si="280"/>
        <v>0</v>
      </c>
      <c r="CG202" s="476">
        <f t="shared" si="280"/>
        <v>1</v>
      </c>
      <c r="CH202" s="476">
        <f t="shared" si="280"/>
        <v>1</v>
      </c>
      <c r="CI202" s="459">
        <f t="shared" si="274"/>
        <v>2</v>
      </c>
      <c r="CJ202" s="372">
        <f t="shared" si="275"/>
        <v>2</v>
      </c>
      <c r="CK202" s="477" t="str">
        <f t="shared" ref="CK202:CS202" si="281">CK7</f>
        <v>ES3501</v>
      </c>
      <c r="CL202" s="477" t="str">
        <f t="shared" si="281"/>
        <v>IT3501</v>
      </c>
      <c r="CM202" s="477" t="str">
        <f t="shared" si="281"/>
        <v>IT3502</v>
      </c>
      <c r="CN202" s="477" t="str">
        <f t="shared" si="281"/>
        <v>IT3503</v>
      </c>
      <c r="CO202" s="477" t="str">
        <f t="shared" si="281"/>
        <v>IT3504</v>
      </c>
      <c r="CP202" s="477" t="str">
        <f t="shared" si="281"/>
        <v>IT3505</v>
      </c>
      <c r="CQ202" s="477" t="str">
        <f t="shared" si="281"/>
        <v>IT3V13</v>
      </c>
      <c r="CR202" s="477" t="str">
        <f t="shared" si="281"/>
        <v>IT3V15</v>
      </c>
      <c r="CS202" s="477">
        <f t="shared" si="281"/>
        <v>0</v>
      </c>
      <c r="CT202" s="7"/>
      <c r="CU202" s="7"/>
      <c r="CV202" s="7"/>
      <c r="CW202" s="7"/>
      <c r="CX202" s="7"/>
      <c r="CY202" s="7"/>
      <c r="CZ202" s="460" t="s">
        <v>459</v>
      </c>
      <c r="DA202" s="461">
        <f>COUNTIF($DA$8:$DA$200,1)</f>
        <v>2</v>
      </c>
      <c r="DB202" s="461">
        <f>COUNTIF($DB$8:$DB$200,1)</f>
        <v>0</v>
      </c>
      <c r="DC202" s="7"/>
      <c r="DD202" s="7"/>
      <c r="DE202" s="7"/>
    </row>
    <row r="203" ht="24.75" customHeight="1" spans="1:109">
      <c r="A203" s="444" t="s">
        <v>460</v>
      </c>
      <c r="B203" s="4"/>
      <c r="C203" s="4"/>
      <c r="D203" s="4"/>
      <c r="E203" s="4"/>
      <c r="F203" s="445"/>
      <c r="G203" s="478">
        <f>COUNTIF(G8:G200,"O")</f>
        <v>188</v>
      </c>
      <c r="H203" s="478">
        <f t="shared" ref="H203:N203" si="282">COUNTIF(H8:H200,"O")</f>
        <v>1</v>
      </c>
      <c r="I203" s="478">
        <f t="shared" si="282"/>
        <v>7</v>
      </c>
      <c r="J203" s="478">
        <f t="shared" si="282"/>
        <v>4</v>
      </c>
      <c r="K203" s="478">
        <f t="shared" si="282"/>
        <v>2</v>
      </c>
      <c r="L203" s="478">
        <f t="shared" si="282"/>
        <v>188</v>
      </c>
      <c r="M203" s="478">
        <f t="shared" si="282"/>
        <v>5</v>
      </c>
      <c r="N203" s="478">
        <f t="shared" si="282"/>
        <v>2</v>
      </c>
      <c r="O203" s="463">
        <f>COUNTIF(O8:O200,2)</f>
        <v>0</v>
      </c>
      <c r="P203" s="463">
        <f>COUNTIF(P8:P200,2)</f>
        <v>0</v>
      </c>
      <c r="Q203" s="448">
        <f>(O203/O208)</f>
        <v>0</v>
      </c>
      <c r="R203" s="464" t="s">
        <v>461</v>
      </c>
      <c r="S203" s="450"/>
      <c r="T203" s="451"/>
      <c r="U203" s="451"/>
      <c r="V203" s="7"/>
      <c r="W203" s="7"/>
      <c r="X203" s="7"/>
      <c r="Y203" s="7"/>
      <c r="Z203" s="7"/>
      <c r="AA203" s="7"/>
      <c r="AB203" s="7"/>
      <c r="AC203" s="7"/>
      <c r="AD203" s="7"/>
      <c r="AE203" s="6"/>
      <c r="AF203" s="6"/>
      <c r="AG203" s="7"/>
      <c r="AH203" s="7"/>
      <c r="AI203" s="169"/>
      <c r="AJ203" s="452"/>
      <c r="AK203" s="479" t="s">
        <v>462</v>
      </c>
      <c r="AL203" s="480" t="s">
        <v>463</v>
      </c>
      <c r="AM203" s="480" t="s">
        <v>464</v>
      </c>
      <c r="AN203" s="480" t="s">
        <v>465</v>
      </c>
      <c r="AO203" s="117"/>
      <c r="AP203" s="117"/>
      <c r="AQ203" s="117"/>
      <c r="AR203" s="6"/>
      <c r="AS203" s="408">
        <f t="shared" ref="AS203:AY203" si="283">COUNTIF(AS8:AS200,"F")</f>
        <v>0</v>
      </c>
      <c r="AT203" s="408">
        <f t="shared" si="283"/>
        <v>2</v>
      </c>
      <c r="AU203" s="408">
        <f t="shared" si="283"/>
        <v>1</v>
      </c>
      <c r="AV203" s="408">
        <f t="shared" si="283"/>
        <v>3</v>
      </c>
      <c r="AW203" s="408">
        <f t="shared" si="283"/>
        <v>0</v>
      </c>
      <c r="AX203" s="408">
        <f t="shared" si="283"/>
        <v>0</v>
      </c>
      <c r="AY203" s="408">
        <f t="shared" si="283"/>
        <v>1</v>
      </c>
      <c r="AZ203" s="409">
        <f>SUM(AS203:AY203)</f>
        <v>7</v>
      </c>
      <c r="BA203" s="481"/>
      <c r="BB203" s="480" t="s">
        <v>463</v>
      </c>
      <c r="BC203" s="480" t="s">
        <v>464</v>
      </c>
      <c r="BD203" s="480" t="s">
        <v>465</v>
      </c>
      <c r="BE203" s="480"/>
      <c r="BF203" s="457" t="s">
        <v>461</v>
      </c>
      <c r="BG203" s="470">
        <f t="shared" ref="BG203:BL203" si="284">COUNTIF(BG8:BG200,2)</f>
        <v>0</v>
      </c>
      <c r="BH203" s="470">
        <f t="shared" si="284"/>
        <v>0</v>
      </c>
      <c r="BI203" s="470">
        <f t="shared" si="284"/>
        <v>0</v>
      </c>
      <c r="BJ203" s="470">
        <f t="shared" si="284"/>
        <v>0</v>
      </c>
      <c r="BK203" s="470">
        <f t="shared" si="284"/>
        <v>0</v>
      </c>
      <c r="BL203" s="470">
        <f t="shared" si="284"/>
        <v>0</v>
      </c>
      <c r="BM203" s="409">
        <f t="shared" si="270"/>
        <v>0</v>
      </c>
      <c r="BN203" s="409">
        <f t="shared" si="271"/>
        <v>0</v>
      </c>
      <c r="BO203" s="482"/>
      <c r="BP203" s="483" t="s">
        <v>463</v>
      </c>
      <c r="BQ203" s="484" t="s">
        <v>464</v>
      </c>
      <c r="BR203" s="480" t="s">
        <v>465</v>
      </c>
      <c r="BS203" s="485"/>
      <c r="BT203" s="486"/>
      <c r="BU203" s="486"/>
      <c r="BV203" s="486"/>
      <c r="BW203" s="486"/>
      <c r="BX203" s="457" t="s">
        <v>461</v>
      </c>
      <c r="BY203" s="470">
        <f t="shared" ref="BY203:CH203" si="285">COUNTIF(BY8:BY200,2)</f>
        <v>0</v>
      </c>
      <c r="BZ203" s="470">
        <f t="shared" si="285"/>
        <v>0</v>
      </c>
      <c r="CA203" s="470">
        <f t="shared" si="285"/>
        <v>0</v>
      </c>
      <c r="CB203" s="470">
        <f t="shared" si="285"/>
        <v>0</v>
      </c>
      <c r="CC203" s="470">
        <f t="shared" si="285"/>
        <v>0</v>
      </c>
      <c r="CD203" s="470">
        <f t="shared" si="285"/>
        <v>0</v>
      </c>
      <c r="CE203" s="470">
        <f t="shared" si="285"/>
        <v>0</v>
      </c>
      <c r="CF203" s="470">
        <f t="shared" si="285"/>
        <v>0</v>
      </c>
      <c r="CG203" s="470">
        <f t="shared" si="285"/>
        <v>0</v>
      </c>
      <c r="CH203" s="470">
        <f t="shared" si="285"/>
        <v>0</v>
      </c>
      <c r="CI203" s="459">
        <f t="shared" si="274"/>
        <v>0</v>
      </c>
      <c r="CJ203" s="372">
        <f t="shared" si="275"/>
        <v>0</v>
      </c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460" t="s">
        <v>461</v>
      </c>
      <c r="DA203" s="461">
        <f>COUNTIF($DA$8:$DA$200,2)</f>
        <v>0</v>
      </c>
      <c r="DB203" s="461">
        <f>COUNTIF($DB$8:$DB$200,2)</f>
        <v>0</v>
      </c>
      <c r="DC203" s="7"/>
      <c r="DD203" s="7"/>
      <c r="DE203" s="7"/>
    </row>
    <row r="204" ht="24.75" customHeight="1" spans="1:109">
      <c r="A204" s="444" t="s">
        <v>466</v>
      </c>
      <c r="B204" s="4"/>
      <c r="C204" s="4"/>
      <c r="D204" s="4"/>
      <c r="E204" s="4"/>
      <c r="F204" s="445"/>
      <c r="G204" s="478">
        <f t="shared" ref="G204:N204" si="286">COUNTIF(G8:G200,"A+")</f>
        <v>0</v>
      </c>
      <c r="H204" s="478">
        <f t="shared" si="286"/>
        <v>5</v>
      </c>
      <c r="I204" s="478">
        <f t="shared" si="286"/>
        <v>32</v>
      </c>
      <c r="J204" s="478">
        <f t="shared" si="286"/>
        <v>20</v>
      </c>
      <c r="K204" s="478">
        <f t="shared" si="286"/>
        <v>35</v>
      </c>
      <c r="L204" s="478">
        <f t="shared" si="286"/>
        <v>0</v>
      </c>
      <c r="M204" s="478">
        <f t="shared" si="286"/>
        <v>32</v>
      </c>
      <c r="N204" s="478">
        <f t="shared" si="286"/>
        <v>23</v>
      </c>
      <c r="O204" s="463">
        <f>COUNTIF(O8:O200,3)</f>
        <v>0</v>
      </c>
      <c r="P204" s="463">
        <f>COUNTIF(P8:P200,3)</f>
        <v>0</v>
      </c>
      <c r="Q204" s="448">
        <f>(O204/O208)</f>
        <v>0</v>
      </c>
      <c r="R204" s="464" t="s">
        <v>467</v>
      </c>
      <c r="S204" s="450"/>
      <c r="T204" s="451"/>
      <c r="U204" s="451"/>
      <c r="V204" s="7"/>
      <c r="W204" s="7"/>
      <c r="X204" s="7"/>
      <c r="Y204" s="7"/>
      <c r="Z204" s="7"/>
      <c r="AA204" s="7"/>
      <c r="AB204" s="7"/>
      <c r="AC204" s="7"/>
      <c r="AD204" s="7"/>
      <c r="AE204" s="6"/>
      <c r="AF204" s="6"/>
      <c r="AG204" s="7"/>
      <c r="AH204" s="7"/>
      <c r="AI204" s="373"/>
      <c r="AJ204" s="452"/>
      <c r="AK204" s="487">
        <v>180</v>
      </c>
      <c r="AL204" s="488">
        <f>AK201</f>
        <v>68</v>
      </c>
      <c r="AM204" s="488">
        <f>AS201</f>
        <v>68</v>
      </c>
      <c r="AN204" s="489">
        <f>IF(AM204=0,0,AM204/AL204)</f>
        <v>1</v>
      </c>
      <c r="AO204" s="117"/>
      <c r="AP204" s="117"/>
      <c r="AQ204" s="117"/>
      <c r="AR204" s="6"/>
      <c r="AS204" s="6"/>
      <c r="AT204" s="7"/>
      <c r="AU204" s="7"/>
      <c r="AV204" s="7"/>
      <c r="AW204" s="7"/>
      <c r="AX204" s="7"/>
      <c r="AY204" s="7"/>
      <c r="AZ204" s="409">
        <f>AZ203+AZ201</f>
        <v>193</v>
      </c>
      <c r="BA204" s="490" t="str">
        <f>BB202</f>
        <v>HM</v>
      </c>
      <c r="BB204" s="408">
        <f>COUNTIF(AZ8:AZ200,"HM")</f>
        <v>57</v>
      </c>
      <c r="BC204" s="408">
        <f>BB201</f>
        <v>56</v>
      </c>
      <c r="BD204" s="408">
        <f>(BC204/BB204)*100</f>
        <v>98.2456140350877</v>
      </c>
      <c r="BE204" s="491"/>
      <c r="BF204" s="457" t="s">
        <v>467</v>
      </c>
      <c r="BG204" s="470">
        <f t="shared" ref="BG204:BL204" si="287">COUNTIF(BG8:BG200,3)</f>
        <v>0</v>
      </c>
      <c r="BH204" s="470">
        <f t="shared" si="287"/>
        <v>0</v>
      </c>
      <c r="BI204" s="470">
        <f t="shared" si="287"/>
        <v>0</v>
      </c>
      <c r="BJ204" s="470">
        <f t="shared" si="287"/>
        <v>0</v>
      </c>
      <c r="BK204" s="470">
        <f t="shared" si="287"/>
        <v>0</v>
      </c>
      <c r="BL204" s="470">
        <f t="shared" si="287"/>
        <v>0</v>
      </c>
      <c r="BM204" s="409">
        <f t="shared" si="270"/>
        <v>0</v>
      </c>
      <c r="BN204" s="409">
        <f t="shared" si="271"/>
        <v>0</v>
      </c>
      <c r="BO204" s="492" t="s">
        <v>43</v>
      </c>
      <c r="BP204" s="493">
        <f>COUNTIF(BA8:BA200,"HMT")</f>
        <v>55</v>
      </c>
      <c r="BQ204" s="494">
        <f>BP201</f>
        <v>54</v>
      </c>
      <c r="BR204" s="495">
        <f t="shared" ref="BR204:BR208" si="288">BQ204/BP204</f>
        <v>0.981818181818182</v>
      </c>
      <c r="BS204" s="496"/>
      <c r="BT204" s="486"/>
      <c r="BU204" s="486"/>
      <c r="BV204" s="486"/>
      <c r="BW204" s="486"/>
      <c r="BX204" s="457" t="s">
        <v>467</v>
      </c>
      <c r="BY204" s="470">
        <f t="shared" ref="BY204:CH204" si="289">COUNTIF(BY8:BY200,3)</f>
        <v>0</v>
      </c>
      <c r="BZ204" s="470">
        <f t="shared" si="289"/>
        <v>0</v>
      </c>
      <c r="CA204" s="470">
        <f t="shared" si="289"/>
        <v>0</v>
      </c>
      <c r="CB204" s="470">
        <f t="shared" si="289"/>
        <v>0</v>
      </c>
      <c r="CC204" s="470">
        <f t="shared" si="289"/>
        <v>0</v>
      </c>
      <c r="CD204" s="470">
        <f t="shared" si="289"/>
        <v>0</v>
      </c>
      <c r="CE204" s="470">
        <f t="shared" si="289"/>
        <v>0</v>
      </c>
      <c r="CF204" s="470">
        <f t="shared" si="289"/>
        <v>0</v>
      </c>
      <c r="CG204" s="470">
        <f t="shared" si="289"/>
        <v>0</v>
      </c>
      <c r="CH204" s="470">
        <f t="shared" si="289"/>
        <v>0</v>
      </c>
      <c r="CI204" s="459">
        <f t="shared" si="274"/>
        <v>0</v>
      </c>
      <c r="CJ204" s="372">
        <f t="shared" si="275"/>
        <v>0</v>
      </c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460" t="s">
        <v>467</v>
      </c>
      <c r="DA204" s="461">
        <f>COUNTIF($DA$8:$DA$200,3)</f>
        <v>0</v>
      </c>
      <c r="DB204" s="461">
        <f>COUNTIF($DB$8:$DB$200,3)</f>
        <v>0</v>
      </c>
      <c r="DC204" s="7"/>
      <c r="DD204" s="7"/>
      <c r="DE204" s="7"/>
    </row>
    <row r="205" ht="24.75" customHeight="1" spans="1:109">
      <c r="A205" s="444" t="s">
        <v>468</v>
      </c>
      <c r="B205" s="4"/>
      <c r="C205" s="4"/>
      <c r="D205" s="4"/>
      <c r="E205" s="4"/>
      <c r="F205" s="445"/>
      <c r="G205" s="478">
        <f t="shared" ref="G205:N205" si="290">COUNTIF(G8:G200,"A")</f>
        <v>0</v>
      </c>
      <c r="H205" s="478">
        <f t="shared" si="290"/>
        <v>123</v>
      </c>
      <c r="I205" s="478">
        <f t="shared" si="290"/>
        <v>110</v>
      </c>
      <c r="J205" s="478">
        <f t="shared" si="290"/>
        <v>108</v>
      </c>
      <c r="K205" s="478">
        <f t="shared" si="290"/>
        <v>102</v>
      </c>
      <c r="L205" s="478">
        <f t="shared" si="290"/>
        <v>0</v>
      </c>
      <c r="M205" s="478">
        <f t="shared" si="290"/>
        <v>89</v>
      </c>
      <c r="N205" s="478">
        <f t="shared" si="290"/>
        <v>101</v>
      </c>
      <c r="O205" s="463">
        <f>COUNTIF(O8:O200,4)</f>
        <v>0</v>
      </c>
      <c r="P205" s="463">
        <f>COUNTIF(P8:P200,4)</f>
        <v>0</v>
      </c>
      <c r="Q205" s="448">
        <f>(O205/O208)</f>
        <v>0</v>
      </c>
      <c r="R205" s="464" t="s">
        <v>469</v>
      </c>
      <c r="S205" s="450"/>
      <c r="T205" s="451"/>
      <c r="U205" s="451"/>
      <c r="V205" s="7"/>
      <c r="W205" s="7"/>
      <c r="X205" s="7"/>
      <c r="Y205" s="7"/>
      <c r="Z205" s="7"/>
      <c r="AA205" s="7"/>
      <c r="AB205" s="7"/>
      <c r="AC205" s="7"/>
      <c r="AD205" s="7"/>
      <c r="AE205" s="6"/>
      <c r="AF205" s="6"/>
      <c r="AG205" s="7"/>
      <c r="AH205" s="7"/>
      <c r="AI205" s="373"/>
      <c r="AJ205" s="452"/>
      <c r="AK205" s="487">
        <v>160</v>
      </c>
      <c r="AL205" s="488">
        <f>AL201</f>
        <v>43</v>
      </c>
      <c r="AM205" s="488">
        <f>AT201</f>
        <v>41</v>
      </c>
      <c r="AN205" s="489">
        <f>IF(AM205=0,0,AM205/AL205)</f>
        <v>0.953488372093023</v>
      </c>
      <c r="AO205" s="117"/>
      <c r="AP205" s="117"/>
      <c r="AQ205" s="117"/>
      <c r="AR205" s="6"/>
      <c r="AS205" s="6"/>
      <c r="AT205" s="7"/>
      <c r="AU205" s="7"/>
      <c r="AV205" s="7"/>
      <c r="AW205" s="7"/>
      <c r="AX205" s="7"/>
      <c r="AY205" s="7"/>
      <c r="AZ205" s="7"/>
      <c r="BA205" s="497" t="str">
        <f>BC202</f>
        <v>HF</v>
      </c>
      <c r="BB205" s="408">
        <f>COUNTIF(AZ8:AZ200,"HF")</f>
        <v>28</v>
      </c>
      <c r="BC205" s="408">
        <f>BC201</f>
        <v>27</v>
      </c>
      <c r="BD205" s="408">
        <f>(BC205/BB205)*100</f>
        <v>96.4285714285714</v>
      </c>
      <c r="BE205" s="491"/>
      <c r="BF205" s="457" t="s">
        <v>469</v>
      </c>
      <c r="BG205" s="470">
        <f t="shared" ref="BG205:BL205" si="291">COUNTIF(BG8:BG200,4)</f>
        <v>0</v>
      </c>
      <c r="BH205" s="470">
        <f t="shared" si="291"/>
        <v>0</v>
      </c>
      <c r="BI205" s="470">
        <f t="shared" si="291"/>
        <v>0</v>
      </c>
      <c r="BJ205" s="470">
        <f t="shared" si="291"/>
        <v>0</v>
      </c>
      <c r="BK205" s="470">
        <f t="shared" si="291"/>
        <v>0</v>
      </c>
      <c r="BL205" s="470">
        <f t="shared" si="291"/>
        <v>0</v>
      </c>
      <c r="BM205" s="409">
        <f t="shared" si="270"/>
        <v>0</v>
      </c>
      <c r="BN205" s="409">
        <f t="shared" si="271"/>
        <v>0</v>
      </c>
      <c r="BO205" s="492" t="s">
        <v>44</v>
      </c>
      <c r="BP205" s="493">
        <f>COUNTIF(BA8:BA200,"HFT")</f>
        <v>28</v>
      </c>
      <c r="BQ205" s="494">
        <f>BQ201</f>
        <v>27</v>
      </c>
      <c r="BR205" s="495">
        <f t="shared" si="288"/>
        <v>0.964285714285714</v>
      </c>
      <c r="BS205" s="496"/>
      <c r="BT205" s="486"/>
      <c r="BU205" s="486"/>
      <c r="BV205" s="486"/>
      <c r="BW205" s="486"/>
      <c r="BX205" s="457" t="s">
        <v>469</v>
      </c>
      <c r="BY205" s="470">
        <f t="shared" ref="BY205:CH205" si="292">COUNTIF(BY8:BY200,4)</f>
        <v>0</v>
      </c>
      <c r="BZ205" s="470">
        <f t="shared" si="292"/>
        <v>0</v>
      </c>
      <c r="CA205" s="470">
        <f t="shared" si="292"/>
        <v>0</v>
      </c>
      <c r="CB205" s="470">
        <f t="shared" si="292"/>
        <v>0</v>
      </c>
      <c r="CC205" s="470">
        <f t="shared" si="292"/>
        <v>0</v>
      </c>
      <c r="CD205" s="470">
        <f t="shared" si="292"/>
        <v>0</v>
      </c>
      <c r="CE205" s="470">
        <f t="shared" si="292"/>
        <v>0</v>
      </c>
      <c r="CF205" s="470">
        <f t="shared" si="292"/>
        <v>0</v>
      </c>
      <c r="CG205" s="470">
        <f t="shared" si="292"/>
        <v>0</v>
      </c>
      <c r="CH205" s="470">
        <f t="shared" si="292"/>
        <v>0</v>
      </c>
      <c r="CI205" s="459">
        <f t="shared" si="274"/>
        <v>0</v>
      </c>
      <c r="CJ205" s="372">
        <f t="shared" si="275"/>
        <v>0</v>
      </c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460" t="s">
        <v>469</v>
      </c>
      <c r="DA205" s="461">
        <f>COUNTIF($DA$8:$DA$200,4)</f>
        <v>0</v>
      </c>
      <c r="DB205" s="461">
        <f>COUNTIF($DB$8:$DB$200,4)</f>
        <v>0</v>
      </c>
      <c r="DC205" s="7"/>
      <c r="DD205" s="7"/>
      <c r="DE205" s="585"/>
    </row>
    <row r="206" ht="24.75" customHeight="1" spans="1:109">
      <c r="A206" s="444" t="s">
        <v>470</v>
      </c>
      <c r="B206" s="4"/>
      <c r="C206" s="4"/>
      <c r="D206" s="4"/>
      <c r="E206" s="4"/>
      <c r="F206" s="445"/>
      <c r="G206" s="478">
        <f t="shared" ref="G206:N206" si="293">COUNTIF(G8:G200,"B+")</f>
        <v>0</v>
      </c>
      <c r="H206" s="478">
        <f t="shared" si="293"/>
        <v>50</v>
      </c>
      <c r="I206" s="478">
        <f t="shared" si="293"/>
        <v>35</v>
      </c>
      <c r="J206" s="478">
        <f t="shared" si="293"/>
        <v>47</v>
      </c>
      <c r="K206" s="478">
        <f t="shared" si="293"/>
        <v>35</v>
      </c>
      <c r="L206" s="478">
        <f t="shared" si="293"/>
        <v>0</v>
      </c>
      <c r="M206" s="478">
        <f t="shared" si="293"/>
        <v>45</v>
      </c>
      <c r="N206" s="478">
        <f t="shared" si="293"/>
        <v>50</v>
      </c>
      <c r="O206" s="463">
        <f>COUNTIF(O8:O200,5)</f>
        <v>0</v>
      </c>
      <c r="P206" s="463">
        <f>COUNTIF(P8:P200,5)</f>
        <v>0</v>
      </c>
      <c r="Q206" s="448">
        <f>(O206/O208)</f>
        <v>0</v>
      </c>
      <c r="R206" s="464" t="s">
        <v>471</v>
      </c>
      <c r="S206" s="450"/>
      <c r="T206" s="451"/>
      <c r="U206" s="451"/>
      <c r="V206" s="7"/>
      <c r="W206" s="7"/>
      <c r="X206" s="7"/>
      <c r="Y206" s="7"/>
      <c r="Z206" s="7"/>
      <c r="AA206" s="7"/>
      <c r="AB206" s="7"/>
      <c r="AC206" s="7"/>
      <c r="AD206" s="7"/>
      <c r="AE206" s="6"/>
      <c r="AF206" s="6"/>
      <c r="AG206" s="7"/>
      <c r="AH206" s="7"/>
      <c r="AI206" s="373"/>
      <c r="AJ206" s="452"/>
      <c r="AK206" s="498">
        <v>140</v>
      </c>
      <c r="AL206" s="488">
        <f>AM201</f>
        <v>29</v>
      </c>
      <c r="AM206" s="488">
        <f>AU201</f>
        <v>28</v>
      </c>
      <c r="AN206" s="489">
        <f>IF(AM206=0,0,AM206/AL206)</f>
        <v>0.96551724137931</v>
      </c>
      <c r="AO206" s="117"/>
      <c r="AP206" s="117"/>
      <c r="AQ206" s="117"/>
      <c r="AR206" s="6"/>
      <c r="AS206" s="6"/>
      <c r="AT206" s="7"/>
      <c r="AU206" s="7"/>
      <c r="AV206" s="7"/>
      <c r="AW206" s="7"/>
      <c r="AX206" s="7"/>
      <c r="AY206" s="7"/>
      <c r="AZ206" s="7"/>
      <c r="BA206" s="497" t="str">
        <f>BD202</f>
        <v>DM</v>
      </c>
      <c r="BB206" s="408">
        <f>COUNTIF(AZ8:AZ200,"DM")</f>
        <v>65</v>
      </c>
      <c r="BC206" s="408">
        <f>BD201</f>
        <v>61</v>
      </c>
      <c r="BD206" s="408">
        <f>(BC206/BB206)*100</f>
        <v>93.8461538461538</v>
      </c>
      <c r="BE206" s="491"/>
      <c r="BF206" s="457" t="s">
        <v>471</v>
      </c>
      <c r="BG206" s="470">
        <f t="shared" ref="BG206:BL206" si="294">COUNTIF(BG8:BG200,5)</f>
        <v>0</v>
      </c>
      <c r="BH206" s="470">
        <f t="shared" si="294"/>
        <v>0</v>
      </c>
      <c r="BI206" s="470">
        <f t="shared" si="294"/>
        <v>0</v>
      </c>
      <c r="BJ206" s="470">
        <f t="shared" si="294"/>
        <v>0</v>
      </c>
      <c r="BK206" s="470">
        <f t="shared" si="294"/>
        <v>0</v>
      </c>
      <c r="BL206" s="470">
        <f t="shared" si="294"/>
        <v>0</v>
      </c>
      <c r="BM206" s="409">
        <f t="shared" si="270"/>
        <v>0</v>
      </c>
      <c r="BN206" s="409">
        <f t="shared" si="271"/>
        <v>0</v>
      </c>
      <c r="BO206" s="492" t="s">
        <v>45</v>
      </c>
      <c r="BP206" s="493">
        <f>COUNTIF(BA8:BA200,"DMT")</f>
        <v>65</v>
      </c>
      <c r="BQ206" s="494">
        <f>BR201</f>
        <v>61</v>
      </c>
      <c r="BR206" s="495">
        <f t="shared" si="288"/>
        <v>0.938461538461538</v>
      </c>
      <c r="BS206" s="496"/>
      <c r="BT206" s="486"/>
      <c r="BU206" s="486"/>
      <c r="BV206" s="486"/>
      <c r="BW206" s="486"/>
      <c r="BX206" s="457" t="s">
        <v>471</v>
      </c>
      <c r="BY206" s="470">
        <f t="shared" ref="BY206:CH206" si="295">COUNTIF(BY8:BY200,5)</f>
        <v>0</v>
      </c>
      <c r="BZ206" s="470">
        <f t="shared" si="295"/>
        <v>0</v>
      </c>
      <c r="CA206" s="470">
        <f t="shared" si="295"/>
        <v>0</v>
      </c>
      <c r="CB206" s="470">
        <f t="shared" si="295"/>
        <v>0</v>
      </c>
      <c r="CC206" s="470">
        <f t="shared" si="295"/>
        <v>0</v>
      </c>
      <c r="CD206" s="470">
        <f t="shared" si="295"/>
        <v>0</v>
      </c>
      <c r="CE206" s="470">
        <f t="shared" si="295"/>
        <v>0</v>
      </c>
      <c r="CF206" s="470">
        <f t="shared" si="295"/>
        <v>0</v>
      </c>
      <c r="CG206" s="470">
        <f t="shared" si="295"/>
        <v>0</v>
      </c>
      <c r="CH206" s="470">
        <f t="shared" si="295"/>
        <v>0</v>
      </c>
      <c r="CI206" s="459">
        <f t="shared" si="274"/>
        <v>0</v>
      </c>
      <c r="CJ206" s="372">
        <f t="shared" si="275"/>
        <v>0</v>
      </c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460" t="s">
        <v>471</v>
      </c>
      <c r="DA206" s="461">
        <f>COUNTIF($DA$8:$DA$200,5)</f>
        <v>0</v>
      </c>
      <c r="DB206" s="461">
        <f>COUNTIF($DB$8:$DB$200,5)</f>
        <v>0</v>
      </c>
      <c r="DC206" s="7"/>
      <c r="DD206" s="7"/>
      <c r="DE206" s="7"/>
    </row>
    <row r="207" ht="24.75" customHeight="1" spans="1:109">
      <c r="A207" s="444" t="s">
        <v>472</v>
      </c>
      <c r="B207" s="4"/>
      <c r="C207" s="4"/>
      <c r="D207" s="4"/>
      <c r="E207" s="4"/>
      <c r="F207" s="445"/>
      <c r="G207" s="478">
        <f t="shared" ref="G207:N207" si="296">COUNTIF(G8:G200,"B")</f>
        <v>0</v>
      </c>
      <c r="H207" s="478">
        <f t="shared" si="296"/>
        <v>6</v>
      </c>
      <c r="I207" s="478">
        <f t="shared" si="296"/>
        <v>3</v>
      </c>
      <c r="J207" s="478">
        <f t="shared" si="296"/>
        <v>7</v>
      </c>
      <c r="K207" s="478">
        <f t="shared" si="296"/>
        <v>9</v>
      </c>
      <c r="L207" s="478">
        <f t="shared" si="296"/>
        <v>0</v>
      </c>
      <c r="M207" s="478">
        <f t="shared" si="296"/>
        <v>15</v>
      </c>
      <c r="N207" s="478">
        <f t="shared" si="296"/>
        <v>11</v>
      </c>
      <c r="O207" s="463">
        <f>COUNTIF(O8:O200,"&gt;5")</f>
        <v>1</v>
      </c>
      <c r="P207" s="463">
        <f>COUNTIF(P8:P200,"&gt;5")</f>
        <v>0</v>
      </c>
      <c r="Q207" s="448">
        <f>(O207/O208)</f>
        <v>0.00518134715025907</v>
      </c>
      <c r="R207" s="464" t="s">
        <v>473</v>
      </c>
      <c r="S207" s="450"/>
      <c r="T207" s="451"/>
      <c r="U207" s="451"/>
      <c r="V207" s="7"/>
      <c r="W207" s="7"/>
      <c r="X207" s="7"/>
      <c r="Y207" s="7"/>
      <c r="Z207" s="7"/>
      <c r="AA207" s="7"/>
      <c r="AB207" s="7"/>
      <c r="AC207" s="7"/>
      <c r="AD207" s="7"/>
      <c r="AE207" s="6"/>
      <c r="AF207" s="6"/>
      <c r="AG207" s="7"/>
      <c r="AH207" s="7"/>
      <c r="AI207" s="373"/>
      <c r="AJ207" s="6"/>
      <c r="AK207" s="499">
        <v>120</v>
      </c>
      <c r="AL207" s="488">
        <f>AN201</f>
        <v>33</v>
      </c>
      <c r="AM207" s="488">
        <f>AV201</f>
        <v>30</v>
      </c>
      <c r="AN207" s="489">
        <f>IF(AM207=0,0,AM207/AL207)</f>
        <v>0.909090909090909</v>
      </c>
      <c r="AO207" s="117"/>
      <c r="AP207" s="117"/>
      <c r="AQ207" s="117"/>
      <c r="AR207" s="6"/>
      <c r="AS207" s="6"/>
      <c r="AT207" s="7"/>
      <c r="AU207" s="7"/>
      <c r="AV207" s="7"/>
      <c r="AW207" s="7"/>
      <c r="AX207" s="7"/>
      <c r="AY207" s="7"/>
      <c r="AZ207" s="7"/>
      <c r="BA207" s="497" t="str">
        <f>BE202</f>
        <v>DF</v>
      </c>
      <c r="BB207" s="408">
        <f>COUNTIF(AZ8:AZ200,"DF")</f>
        <v>43</v>
      </c>
      <c r="BC207" s="408">
        <f>BE201</f>
        <v>42</v>
      </c>
      <c r="BD207" s="408">
        <f>(BC207/BB207)*100</f>
        <v>97.6744186046512</v>
      </c>
      <c r="BE207" s="491"/>
      <c r="BF207" s="457" t="s">
        <v>473</v>
      </c>
      <c r="BG207" s="470">
        <f t="shared" ref="BG207:BL207" si="297">COUNTIF(BG8:BG200,"&gt;5")</f>
        <v>0</v>
      </c>
      <c r="BH207" s="470">
        <f t="shared" si="297"/>
        <v>0</v>
      </c>
      <c r="BI207" s="470">
        <f t="shared" si="297"/>
        <v>1</v>
      </c>
      <c r="BJ207" s="470">
        <f t="shared" si="297"/>
        <v>0</v>
      </c>
      <c r="BK207" s="470">
        <f t="shared" si="297"/>
        <v>1</v>
      </c>
      <c r="BL207" s="470">
        <f t="shared" si="297"/>
        <v>0</v>
      </c>
      <c r="BM207" s="409">
        <f t="shared" si="270"/>
        <v>1</v>
      </c>
      <c r="BN207" s="409">
        <f t="shared" si="271"/>
        <v>1</v>
      </c>
      <c r="BO207" s="492" t="s">
        <v>46</v>
      </c>
      <c r="BP207" s="493">
        <f>COUNTIF(BA8:BA202,"DFT")</f>
        <v>42</v>
      </c>
      <c r="BQ207" s="494">
        <f>BS201</f>
        <v>41</v>
      </c>
      <c r="BR207" s="495">
        <f t="shared" si="288"/>
        <v>0.976190476190476</v>
      </c>
      <c r="BS207" s="496"/>
      <c r="BT207" s="486"/>
      <c r="BU207" s="486"/>
      <c r="BV207" s="486"/>
      <c r="BW207" s="486"/>
      <c r="BX207" s="457" t="s">
        <v>473</v>
      </c>
      <c r="BY207" s="470">
        <f t="shared" ref="BY207:CH207" si="298">COUNTIF(BY8:BY200,"&gt;5")</f>
        <v>0</v>
      </c>
      <c r="BZ207" s="470">
        <f t="shared" si="298"/>
        <v>0</v>
      </c>
      <c r="CA207" s="470">
        <f t="shared" si="298"/>
        <v>1</v>
      </c>
      <c r="CB207" s="470">
        <f t="shared" si="298"/>
        <v>0</v>
      </c>
      <c r="CC207" s="470">
        <f t="shared" si="298"/>
        <v>0</v>
      </c>
      <c r="CD207" s="470">
        <f t="shared" si="298"/>
        <v>0</v>
      </c>
      <c r="CE207" s="470">
        <f t="shared" si="298"/>
        <v>0</v>
      </c>
      <c r="CF207" s="470">
        <f t="shared" si="298"/>
        <v>0</v>
      </c>
      <c r="CG207" s="470">
        <f t="shared" si="298"/>
        <v>1</v>
      </c>
      <c r="CH207" s="470">
        <f t="shared" si="298"/>
        <v>0</v>
      </c>
      <c r="CI207" s="459">
        <f t="shared" si="274"/>
        <v>1</v>
      </c>
      <c r="CJ207" s="372">
        <f t="shared" si="275"/>
        <v>1</v>
      </c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460" t="s">
        <v>473</v>
      </c>
      <c r="DA207" s="461">
        <f>COUNTIF($DA$8:$DA$200,6)</f>
        <v>0</v>
      </c>
      <c r="DB207" s="461">
        <f>COUNTIF($DB$8:$DB$200,6)</f>
        <v>1</v>
      </c>
      <c r="DC207" s="7"/>
      <c r="DD207" s="7"/>
      <c r="DE207" s="7"/>
    </row>
    <row r="208" ht="24.75" customHeight="1" spans="1:109">
      <c r="A208" s="444"/>
      <c r="B208" s="500"/>
      <c r="C208" s="500"/>
      <c r="D208" s="500"/>
      <c r="E208" s="500"/>
      <c r="F208" s="501" t="s">
        <v>474</v>
      </c>
      <c r="G208" s="478">
        <f>COUNTIF(G8:G200,"-")</f>
        <v>4</v>
      </c>
      <c r="H208" s="478">
        <f t="shared" ref="H208:N208" si="299">COUNTIF(H8:H200,"-")</f>
        <v>4</v>
      </c>
      <c r="I208" s="478">
        <f t="shared" si="299"/>
        <v>4</v>
      </c>
      <c r="J208" s="478">
        <f t="shared" si="299"/>
        <v>4</v>
      </c>
      <c r="K208" s="478">
        <f t="shared" si="299"/>
        <v>4</v>
      </c>
      <c r="L208" s="478">
        <f t="shared" si="299"/>
        <v>4</v>
      </c>
      <c r="M208" s="478">
        <f t="shared" si="299"/>
        <v>4</v>
      </c>
      <c r="N208" s="478">
        <f t="shared" si="299"/>
        <v>4</v>
      </c>
      <c r="O208" s="447">
        <f t="shared" ref="O208:P208" si="300">SUM(O201:O207)</f>
        <v>193</v>
      </c>
      <c r="P208" s="447">
        <f t="shared" si="300"/>
        <v>0</v>
      </c>
      <c r="Q208" s="448">
        <f>(O208/O208)</f>
        <v>1</v>
      </c>
      <c r="R208" s="502" t="s">
        <v>475</v>
      </c>
      <c r="S208" s="450"/>
      <c r="T208" s="451"/>
      <c r="U208" s="451"/>
      <c r="V208" s="7"/>
      <c r="W208" s="7"/>
      <c r="X208" s="7"/>
      <c r="Y208" s="7"/>
      <c r="Z208" s="7"/>
      <c r="AA208" s="7"/>
      <c r="AB208" s="7"/>
      <c r="AC208" s="7"/>
      <c r="AD208" s="7"/>
      <c r="AE208" s="6"/>
      <c r="AF208" s="6"/>
      <c r="AG208" s="7"/>
      <c r="AH208" s="7"/>
      <c r="AI208" s="373"/>
      <c r="AJ208" s="6"/>
      <c r="AK208" s="499">
        <v>110</v>
      </c>
      <c r="AL208" s="488">
        <f>AO201</f>
        <v>10</v>
      </c>
      <c r="AM208" s="488">
        <f>AW201</f>
        <v>10</v>
      </c>
      <c r="AN208" s="489">
        <f>IF(AM208=0,0,AM208/AL208)</f>
        <v>1</v>
      </c>
      <c r="AO208" s="117"/>
      <c r="AP208" s="117"/>
      <c r="AQ208" s="117"/>
      <c r="AR208" s="6"/>
      <c r="AS208" s="6"/>
      <c r="AT208" s="7"/>
      <c r="AU208" s="7"/>
      <c r="AV208" s="7"/>
      <c r="AW208" s="7"/>
      <c r="AX208" s="7"/>
      <c r="AY208" s="7"/>
      <c r="AZ208" s="7"/>
      <c r="BA208" s="497" t="s">
        <v>42</v>
      </c>
      <c r="BB208" s="408">
        <f t="shared" ref="BB208:BC208" si="301">BB205+BB207</f>
        <v>71</v>
      </c>
      <c r="BC208" s="408">
        <f t="shared" si="301"/>
        <v>69</v>
      </c>
      <c r="BD208" s="495">
        <f>BC208/BB208</f>
        <v>0.971830985915493</v>
      </c>
      <c r="BE208" s="491"/>
      <c r="BF208" s="457" t="s">
        <v>475</v>
      </c>
      <c r="BG208" s="458">
        <f t="shared" ref="BG208:BL208" si="302">SUM(BG201:BG207)</f>
        <v>57</v>
      </c>
      <c r="BH208" s="458">
        <f t="shared" si="302"/>
        <v>28</v>
      </c>
      <c r="BI208" s="458">
        <f t="shared" si="302"/>
        <v>65</v>
      </c>
      <c r="BJ208" s="458">
        <f t="shared" si="302"/>
        <v>43</v>
      </c>
      <c r="BK208" s="458">
        <f t="shared" si="302"/>
        <v>122</v>
      </c>
      <c r="BL208" s="503">
        <f t="shared" si="302"/>
        <v>71</v>
      </c>
      <c r="BM208" s="372">
        <f t="shared" si="270"/>
        <v>193</v>
      </c>
      <c r="BN208" s="372">
        <f t="shared" si="271"/>
        <v>193</v>
      </c>
      <c r="BO208" s="492" t="s">
        <v>47</v>
      </c>
      <c r="BP208" s="493">
        <f>COUNTIF(BA8:BA200,"HMNT")</f>
        <v>2</v>
      </c>
      <c r="BQ208" s="494">
        <f>BT201</f>
        <v>2</v>
      </c>
      <c r="BR208" s="495">
        <f t="shared" si="288"/>
        <v>1</v>
      </c>
      <c r="BS208" s="496"/>
      <c r="BT208" s="486"/>
      <c r="BU208" s="486"/>
      <c r="BV208" s="486"/>
      <c r="BW208" s="486"/>
      <c r="BX208" s="457" t="s">
        <v>475</v>
      </c>
      <c r="BY208" s="458">
        <f t="shared" ref="BY208:CH208" si="303">SUM(BY201:BY207)</f>
        <v>55</v>
      </c>
      <c r="BZ208" s="458">
        <f t="shared" si="303"/>
        <v>28</v>
      </c>
      <c r="CA208" s="458">
        <f t="shared" si="303"/>
        <v>65</v>
      </c>
      <c r="CB208" s="458">
        <f t="shared" si="303"/>
        <v>42</v>
      </c>
      <c r="CC208" s="458">
        <f t="shared" si="303"/>
        <v>2</v>
      </c>
      <c r="CD208" s="458">
        <f t="shared" si="303"/>
        <v>0</v>
      </c>
      <c r="CE208" s="458">
        <f t="shared" si="303"/>
        <v>0</v>
      </c>
      <c r="CF208" s="458">
        <f t="shared" si="303"/>
        <v>1</v>
      </c>
      <c r="CG208" s="458">
        <f t="shared" si="303"/>
        <v>122</v>
      </c>
      <c r="CH208" s="458">
        <f t="shared" si="303"/>
        <v>71</v>
      </c>
      <c r="CI208" s="459">
        <f t="shared" si="274"/>
        <v>193</v>
      </c>
      <c r="CJ208" s="372">
        <f t="shared" si="275"/>
        <v>193</v>
      </c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460" t="s">
        <v>475</v>
      </c>
      <c r="DA208" s="461">
        <f t="shared" ref="DA208:DB208" si="304">SUM(DA201:DA207)</f>
        <v>85</v>
      </c>
      <c r="DB208" s="461">
        <f t="shared" si="304"/>
        <v>108</v>
      </c>
      <c r="DC208" s="7"/>
      <c r="DD208" s="7"/>
      <c r="DE208" s="7"/>
    </row>
    <row r="209" ht="24.75" customHeight="1" spans="1:109">
      <c r="A209" s="444"/>
      <c r="B209" s="500"/>
      <c r="C209" s="504" t="s">
        <v>476</v>
      </c>
      <c r="D209" s="504"/>
      <c r="E209" s="504"/>
      <c r="F209" s="505"/>
      <c r="G209" s="478">
        <f>COUNTIF(G9:G201,"C")</f>
        <v>0</v>
      </c>
      <c r="H209" s="478">
        <f t="shared" ref="H209:N209" si="305">COUNTIF(H9:H201,"C")</f>
        <v>2</v>
      </c>
      <c r="I209" s="478">
        <f t="shared" si="305"/>
        <v>1</v>
      </c>
      <c r="J209" s="478">
        <f t="shared" si="305"/>
        <v>1</v>
      </c>
      <c r="K209" s="478">
        <f t="shared" si="305"/>
        <v>5</v>
      </c>
      <c r="L209" s="478">
        <f t="shared" si="305"/>
        <v>0</v>
      </c>
      <c r="M209" s="478">
        <f t="shared" si="305"/>
        <v>2</v>
      </c>
      <c r="N209" s="478">
        <f t="shared" si="305"/>
        <v>1</v>
      </c>
      <c r="O209" s="447"/>
      <c r="P209" s="447"/>
      <c r="Q209" s="448"/>
      <c r="R209" s="502"/>
      <c r="S209" s="450"/>
      <c r="T209" s="451"/>
      <c r="U209" s="451"/>
      <c r="V209" s="7"/>
      <c r="W209" s="7"/>
      <c r="X209" s="7"/>
      <c r="Y209" s="7"/>
      <c r="Z209" s="7"/>
      <c r="AA209" s="7"/>
      <c r="AB209" s="7"/>
      <c r="AC209" s="7"/>
      <c r="AD209" s="7"/>
      <c r="AE209" s="6"/>
      <c r="AF209" s="6"/>
      <c r="AG209" s="7"/>
      <c r="AH209" s="7"/>
      <c r="AI209" s="373"/>
      <c r="AJ209" s="6"/>
      <c r="AK209" s="499"/>
      <c r="AL209" s="488"/>
      <c r="AM209" s="488"/>
      <c r="AN209" s="489"/>
      <c r="AO209" s="117"/>
      <c r="AP209" s="117"/>
      <c r="AQ209" s="117"/>
      <c r="AR209" s="6"/>
      <c r="AS209" s="6"/>
      <c r="AT209" s="7"/>
      <c r="AU209" s="7"/>
      <c r="AV209" s="7"/>
      <c r="AW209" s="7"/>
      <c r="AX209" s="7"/>
      <c r="AY209" s="7"/>
      <c r="AZ209" s="7"/>
      <c r="BA209" s="497"/>
      <c r="BB209" s="408"/>
      <c r="BC209" s="408"/>
      <c r="BD209" s="495"/>
      <c r="BE209" s="491"/>
      <c r="BF209" s="506"/>
      <c r="BG209" s="458"/>
      <c r="BH209" s="458"/>
      <c r="BI209" s="458"/>
      <c r="BJ209" s="458"/>
      <c r="BK209" s="458"/>
      <c r="BL209" s="503"/>
      <c r="BM209" s="507"/>
      <c r="BN209" s="507"/>
      <c r="BO209" s="492"/>
      <c r="BP209" s="493"/>
      <c r="BQ209" s="494"/>
      <c r="BR209" s="495"/>
      <c r="BS209" s="496"/>
      <c r="BT209" s="486"/>
      <c r="BU209" s="486"/>
      <c r="BV209" s="486"/>
      <c r="BW209" s="486"/>
      <c r="BX209" s="506"/>
      <c r="BY209" s="508"/>
      <c r="BZ209" s="508"/>
      <c r="CA209" s="508"/>
      <c r="CB209" s="508"/>
      <c r="CC209" s="508"/>
      <c r="CD209" s="508"/>
      <c r="CE209" s="508"/>
      <c r="CF209" s="508"/>
      <c r="CG209" s="508"/>
      <c r="CH209" s="508"/>
      <c r="CI209" s="507"/>
      <c r="CJ209" s="50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509"/>
      <c r="DA209" s="461"/>
      <c r="DB209" s="461"/>
      <c r="DC209" s="7"/>
      <c r="DD209" s="7"/>
      <c r="DE209" s="7"/>
    </row>
    <row r="210" ht="24.75" customHeight="1" spans="1:109">
      <c r="A210" s="444"/>
      <c r="B210" s="500"/>
      <c r="C210" s="500"/>
      <c r="D210" s="500"/>
      <c r="E210" s="500"/>
      <c r="F210" s="501" t="s">
        <v>477</v>
      </c>
      <c r="G210" s="478">
        <f>COUNTBLANK(G8:G200)</f>
        <v>1</v>
      </c>
      <c r="H210" s="478">
        <f t="shared" ref="H210:N210" si="306">COUNTBLANK(H8:H200)</f>
        <v>0</v>
      </c>
      <c r="I210" s="478">
        <f t="shared" si="306"/>
        <v>0</v>
      </c>
      <c r="J210" s="478">
        <f t="shared" si="306"/>
        <v>0</v>
      </c>
      <c r="K210" s="478">
        <f t="shared" si="306"/>
        <v>0</v>
      </c>
      <c r="L210" s="478">
        <f t="shared" si="306"/>
        <v>1</v>
      </c>
      <c r="M210" s="478">
        <f t="shared" si="306"/>
        <v>0</v>
      </c>
      <c r="N210" s="478">
        <f t="shared" si="306"/>
        <v>0</v>
      </c>
      <c r="O210" s="447"/>
      <c r="P210" s="447"/>
      <c r="Q210" s="448"/>
      <c r="R210" s="502"/>
      <c r="S210" s="450"/>
      <c r="T210" s="451"/>
      <c r="U210" s="451"/>
      <c r="V210" s="7"/>
      <c r="W210" s="7"/>
      <c r="X210" s="7"/>
      <c r="Y210" s="7"/>
      <c r="Z210" s="7"/>
      <c r="AA210" s="7"/>
      <c r="AB210" s="7"/>
      <c r="AC210" s="7"/>
      <c r="AD210" s="7"/>
      <c r="AE210" s="6"/>
      <c r="AF210" s="6"/>
      <c r="AG210" s="7"/>
      <c r="AH210" s="7"/>
      <c r="AI210" s="373"/>
      <c r="AJ210" s="6"/>
      <c r="AK210" s="499"/>
      <c r="AL210" s="488"/>
      <c r="AM210" s="488"/>
      <c r="AN210" s="489"/>
      <c r="AO210" s="117"/>
      <c r="AP210" s="117"/>
      <c r="AQ210" s="117"/>
      <c r="AR210" s="6"/>
      <c r="AS210" s="6"/>
      <c r="AT210" s="7"/>
      <c r="AU210" s="7"/>
      <c r="AV210" s="7"/>
      <c r="AW210" s="7"/>
      <c r="AX210" s="7"/>
      <c r="AY210" s="7"/>
      <c r="AZ210" s="7"/>
      <c r="BA210" s="497"/>
      <c r="BB210" s="408"/>
      <c r="BC210" s="408"/>
      <c r="BD210" s="495"/>
      <c r="BE210" s="491"/>
      <c r="BF210" s="506"/>
      <c r="BG210" s="458"/>
      <c r="BH210" s="458"/>
      <c r="BI210" s="458"/>
      <c r="BJ210" s="458"/>
      <c r="BK210" s="458"/>
      <c r="BL210" s="503"/>
      <c r="BM210" s="507"/>
      <c r="BN210" s="507"/>
      <c r="BO210" s="492"/>
      <c r="BP210" s="493"/>
      <c r="BQ210" s="494"/>
      <c r="BR210" s="495"/>
      <c r="BS210" s="496"/>
      <c r="BT210" s="486"/>
      <c r="BU210" s="486"/>
      <c r="BV210" s="486"/>
      <c r="BW210" s="486"/>
      <c r="BX210" s="506"/>
      <c r="BY210" s="508"/>
      <c r="BZ210" s="508"/>
      <c r="CA210" s="508"/>
      <c r="CB210" s="508"/>
      <c r="CC210" s="508"/>
      <c r="CD210" s="508"/>
      <c r="CE210" s="508"/>
      <c r="CF210" s="508"/>
      <c r="CG210" s="508"/>
      <c r="CH210" s="508"/>
      <c r="CI210" s="507"/>
      <c r="CJ210" s="50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509"/>
      <c r="DA210" s="461"/>
      <c r="DB210" s="461"/>
      <c r="DC210" s="7"/>
      <c r="DD210" s="7"/>
      <c r="DE210" s="7"/>
    </row>
    <row r="211" ht="24.75" customHeight="1" spans="1:109">
      <c r="A211" s="444" t="s">
        <v>464</v>
      </c>
      <c r="B211" s="4"/>
      <c r="C211" s="4"/>
      <c r="D211" s="4"/>
      <c r="E211" s="4"/>
      <c r="F211" s="445"/>
      <c r="G211" s="510">
        <f>SUM(G203:G210)</f>
        <v>193</v>
      </c>
      <c r="H211" s="510">
        <f t="shared" ref="H211:N211" si="307">SUM(H203:H210)</f>
        <v>191</v>
      </c>
      <c r="I211" s="510">
        <f t="shared" si="307"/>
        <v>192</v>
      </c>
      <c r="J211" s="510">
        <f t="shared" si="307"/>
        <v>191</v>
      </c>
      <c r="K211" s="510">
        <f t="shared" si="307"/>
        <v>192</v>
      </c>
      <c r="L211" s="510">
        <f t="shared" si="307"/>
        <v>193</v>
      </c>
      <c r="M211" s="510">
        <f t="shared" si="307"/>
        <v>192</v>
      </c>
      <c r="N211" s="510">
        <f t="shared" si="307"/>
        <v>192</v>
      </c>
      <c r="O211" s="511"/>
      <c r="P211" s="511"/>
      <c r="Q211" s="512">
        <f>SUM(G211:K211)</f>
        <v>959</v>
      </c>
      <c r="R211" s="513" t="s">
        <v>478</v>
      </c>
      <c r="S211" s="514"/>
      <c r="T211" s="515"/>
      <c r="U211" s="515"/>
      <c r="V211" s="7"/>
      <c r="W211" s="7"/>
      <c r="X211" s="7"/>
      <c r="Y211" s="7"/>
      <c r="Z211" s="7"/>
      <c r="AA211" s="7"/>
      <c r="AB211" s="7"/>
      <c r="AC211" s="7"/>
      <c r="AD211" s="7"/>
      <c r="AE211" s="6"/>
      <c r="AF211" s="6"/>
      <c r="AG211" s="7"/>
      <c r="AH211" s="7"/>
      <c r="AI211" s="373"/>
      <c r="AJ211" s="6"/>
      <c r="AK211" s="499">
        <v>100</v>
      </c>
      <c r="AL211" s="488">
        <f>AP201</f>
        <v>1</v>
      </c>
      <c r="AM211" s="488">
        <f>AX201</f>
        <v>1</v>
      </c>
      <c r="AN211" s="489">
        <f>IF(AM211=0,0,AM211/AL211)</f>
        <v>1</v>
      </c>
      <c r="AO211" s="117"/>
      <c r="AP211" s="117"/>
      <c r="AQ211" s="117"/>
      <c r="AR211" s="6"/>
      <c r="AS211" s="6"/>
      <c r="AT211" s="7"/>
      <c r="AU211" s="7"/>
      <c r="AV211" s="7"/>
      <c r="AW211" s="7"/>
      <c r="AX211" s="7"/>
      <c r="AY211" s="7"/>
      <c r="AZ211" s="7"/>
      <c r="BA211" s="497" t="s">
        <v>41</v>
      </c>
      <c r="BB211" s="408">
        <f>BB204+BB206</f>
        <v>122</v>
      </c>
      <c r="BC211" s="408">
        <f>BC204+BC206</f>
        <v>117</v>
      </c>
      <c r="BD211" s="408">
        <f>BD204+BD206</f>
        <v>192.091767881242</v>
      </c>
      <c r="BE211" s="491"/>
      <c r="BF211" s="516"/>
      <c r="BG211" s="517" t="str">
        <f t="shared" ref="BG211:BL211" si="308">BG7</f>
        <v>HM</v>
      </c>
      <c r="BH211" s="517" t="str">
        <f t="shared" si="308"/>
        <v>HF</v>
      </c>
      <c r="BI211" s="517" t="str">
        <f t="shared" si="308"/>
        <v>DM</v>
      </c>
      <c r="BJ211" s="517" t="str">
        <f t="shared" si="308"/>
        <v>DF</v>
      </c>
      <c r="BK211" s="517" t="str">
        <f t="shared" si="308"/>
        <v>M</v>
      </c>
      <c r="BL211" s="517" t="str">
        <f t="shared" si="308"/>
        <v>F</v>
      </c>
      <c r="BM211" s="7"/>
      <c r="BN211" s="7"/>
      <c r="BO211" s="492" t="s">
        <v>48</v>
      </c>
      <c r="BP211" s="493">
        <f>COUNTIF(BA8:BA200,"HFNT")</f>
        <v>0</v>
      </c>
      <c r="BQ211" s="494">
        <f>BU201</f>
        <v>0</v>
      </c>
      <c r="BR211" s="495">
        <f t="shared" ref="BR211:BR216" si="309">IF(BP211=0,0,BQ211/BP211)</f>
        <v>0</v>
      </c>
      <c r="BS211" s="496"/>
      <c r="BT211" s="518"/>
      <c r="BU211" s="518"/>
      <c r="BV211" s="518"/>
      <c r="BW211" s="518"/>
      <c r="BX211" s="516"/>
      <c r="BY211" s="519" t="str">
        <f t="shared" ref="BY211:CH211" si="310">BY7</f>
        <v>HMT</v>
      </c>
      <c r="BZ211" s="519" t="str">
        <f t="shared" si="310"/>
        <v>HFT</v>
      </c>
      <c r="CA211" s="519" t="str">
        <f t="shared" si="310"/>
        <v>DMT</v>
      </c>
      <c r="CB211" s="519" t="str">
        <f t="shared" si="310"/>
        <v>DFT</v>
      </c>
      <c r="CC211" s="519" t="str">
        <f t="shared" si="310"/>
        <v>HMNT</v>
      </c>
      <c r="CD211" s="519" t="str">
        <f t="shared" si="310"/>
        <v>HFNT</v>
      </c>
      <c r="CE211" s="519" t="str">
        <f t="shared" si="310"/>
        <v>DMNT</v>
      </c>
      <c r="CF211" s="519" t="str">
        <f t="shared" si="310"/>
        <v>DFNT</v>
      </c>
      <c r="CG211" s="519" t="str">
        <f t="shared" si="310"/>
        <v>M</v>
      </c>
      <c r="CH211" s="519" t="str">
        <f t="shared" si="310"/>
        <v>F</v>
      </c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412" t="s">
        <v>54</v>
      </c>
      <c r="DB211" s="412" t="s">
        <v>55</v>
      </c>
      <c r="DC211" s="7"/>
      <c r="DD211" s="7"/>
      <c r="DE211" s="7"/>
    </row>
    <row r="212" ht="24.75" customHeight="1" spans="1:109">
      <c r="A212" s="444" t="s">
        <v>479</v>
      </c>
      <c r="B212" s="4"/>
      <c r="C212" s="4"/>
      <c r="D212" s="4"/>
      <c r="E212" s="4"/>
      <c r="F212" s="445"/>
      <c r="G212" s="462">
        <f>SUM(G202:G210)</f>
        <v>193</v>
      </c>
      <c r="H212" s="462">
        <f t="shared" ref="H212:N212" si="311">SUM(H202:H210)</f>
        <v>193</v>
      </c>
      <c r="I212" s="462">
        <f t="shared" si="311"/>
        <v>193</v>
      </c>
      <c r="J212" s="462">
        <f t="shared" si="311"/>
        <v>193</v>
      </c>
      <c r="K212" s="462">
        <f t="shared" si="311"/>
        <v>193</v>
      </c>
      <c r="L212" s="462">
        <f t="shared" si="311"/>
        <v>193</v>
      </c>
      <c r="M212" s="462">
        <f t="shared" si="311"/>
        <v>193</v>
      </c>
      <c r="N212" s="462">
        <f t="shared" si="311"/>
        <v>193</v>
      </c>
      <c r="O212" s="511"/>
      <c r="P212" s="511"/>
      <c r="Q212" s="512">
        <f>SUM(G212:K212)</f>
        <v>965</v>
      </c>
      <c r="R212" s="513" t="s">
        <v>480</v>
      </c>
      <c r="S212" s="514"/>
      <c r="T212" s="515"/>
      <c r="U212" s="515"/>
      <c r="V212" s="7"/>
      <c r="W212" s="7"/>
      <c r="X212" s="7"/>
      <c r="Y212" s="7"/>
      <c r="Z212" s="7"/>
      <c r="AA212" s="7"/>
      <c r="AB212" s="7"/>
      <c r="AC212" s="7"/>
      <c r="AD212" s="7"/>
      <c r="AE212" s="6"/>
      <c r="AF212" s="6"/>
      <c r="AG212" s="7"/>
      <c r="AH212" s="7"/>
      <c r="AI212" s="373"/>
      <c r="AJ212" s="6"/>
      <c r="AK212" s="499" t="s">
        <v>37</v>
      </c>
      <c r="AL212" s="488">
        <f>AQ201</f>
        <v>9</v>
      </c>
      <c r="AM212" s="488">
        <f>AY201</f>
        <v>8</v>
      </c>
      <c r="AN212" s="489">
        <f>IF(AM212=0,0,AM212/AL212)</f>
        <v>0.888888888888889</v>
      </c>
      <c r="AO212" s="117"/>
      <c r="AP212" s="117"/>
      <c r="AQ212" s="117"/>
      <c r="AR212" s="6"/>
      <c r="AS212" s="6"/>
      <c r="AT212" s="7"/>
      <c r="AU212" s="7"/>
      <c r="AV212" s="7"/>
      <c r="AW212" s="7"/>
      <c r="AX212" s="7"/>
      <c r="AY212" s="7"/>
      <c r="AZ212" s="7"/>
      <c r="BA212" s="520" t="str">
        <f>AK213</f>
        <v>IT-III</v>
      </c>
      <c r="BB212" s="480">
        <f>SUM(BB208:BB211)</f>
        <v>193</v>
      </c>
      <c r="BC212" s="480">
        <f>SUM(BC208:BC211)</f>
        <v>186</v>
      </c>
      <c r="BD212" s="521">
        <f>BC212/BB212</f>
        <v>0.963730569948187</v>
      </c>
      <c r="BE212" s="491"/>
      <c r="BF212" s="516"/>
      <c r="BG212" s="168"/>
      <c r="BH212" s="168"/>
      <c r="BI212" s="168"/>
      <c r="BJ212" s="168"/>
      <c r="BK212" s="117"/>
      <c r="BL212" s="117"/>
      <c r="BM212" s="7"/>
      <c r="BN212" s="7"/>
      <c r="BO212" s="492" t="s">
        <v>49</v>
      </c>
      <c r="BP212" s="493">
        <f>COUNTIF(BA8:BA200,"DMNT")</f>
        <v>0</v>
      </c>
      <c r="BQ212" s="408">
        <f>BV201</f>
        <v>0</v>
      </c>
      <c r="BR212" s="522">
        <f t="shared" si="309"/>
        <v>0</v>
      </c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</row>
    <row r="213" ht="24.75" customHeight="1" spans="1:109">
      <c r="A213" s="444" t="s">
        <v>481</v>
      </c>
      <c r="B213" s="4"/>
      <c r="C213" s="4"/>
      <c r="D213" s="4"/>
      <c r="E213" s="4"/>
      <c r="F213" s="445"/>
      <c r="G213" s="367">
        <f t="shared" ref="G213:N213" si="312">(G211/$O$208)*100</f>
        <v>100</v>
      </c>
      <c r="H213" s="367">
        <f t="shared" si="312"/>
        <v>98.9637305699482</v>
      </c>
      <c r="I213" s="367">
        <f t="shared" si="312"/>
        <v>99.4818652849741</v>
      </c>
      <c r="J213" s="367">
        <f t="shared" si="312"/>
        <v>98.9637305699482</v>
      </c>
      <c r="K213" s="367">
        <f t="shared" si="312"/>
        <v>99.4818652849741</v>
      </c>
      <c r="L213" s="367">
        <f t="shared" si="312"/>
        <v>100</v>
      </c>
      <c r="M213" s="367">
        <f t="shared" si="312"/>
        <v>99.4818652849741</v>
      </c>
      <c r="N213" s="367">
        <f t="shared" si="312"/>
        <v>99.4818652849741</v>
      </c>
      <c r="O213" s="511"/>
      <c r="P213" s="511"/>
      <c r="Q213" s="523">
        <f>Q211/Q212</f>
        <v>0.993782383419689</v>
      </c>
      <c r="R213" s="513" t="s">
        <v>482</v>
      </c>
      <c r="S213" s="514"/>
      <c r="T213" s="515"/>
      <c r="U213" s="515"/>
      <c r="V213" s="7"/>
      <c r="W213" s="7"/>
      <c r="X213" s="7"/>
      <c r="Y213" s="7"/>
      <c r="Z213" s="7"/>
      <c r="AA213" s="7"/>
      <c r="AB213" s="7"/>
      <c r="AC213" s="7"/>
      <c r="AD213" s="7"/>
      <c r="AE213" s="6"/>
      <c r="AF213" s="6"/>
      <c r="AG213" s="7"/>
      <c r="AH213" s="7"/>
      <c r="AI213" s="373"/>
      <c r="AJ213" s="6"/>
      <c r="AK213" s="524" t="s">
        <v>483</v>
      </c>
      <c r="AL213" s="525">
        <f>SUM(AL204:AL212)</f>
        <v>193</v>
      </c>
      <c r="AM213" s="525">
        <f>SUM(AM204:AM212)</f>
        <v>186</v>
      </c>
      <c r="AN213" s="526">
        <f>IF(AM213=0,0,AM213/AL213)</f>
        <v>0.963730569948187</v>
      </c>
      <c r="AO213" s="117"/>
      <c r="AP213" s="117"/>
      <c r="AQ213" s="117"/>
      <c r="AR213" s="6"/>
      <c r="AS213" s="6"/>
      <c r="AT213" s="7"/>
      <c r="AU213" s="7"/>
      <c r="AV213" s="7"/>
      <c r="AW213" s="7"/>
      <c r="AX213" s="7"/>
      <c r="AY213" s="7"/>
      <c r="AZ213" s="7"/>
      <c r="BA213" s="117"/>
      <c r="BB213" s="117"/>
      <c r="BC213" s="117"/>
      <c r="BD213" s="117"/>
      <c r="BE213" s="117"/>
      <c r="BF213" s="516"/>
      <c r="BG213" s="168"/>
      <c r="BH213" s="168"/>
      <c r="BI213" s="168"/>
      <c r="BJ213" s="168"/>
      <c r="BK213" s="117"/>
      <c r="BL213" s="117"/>
      <c r="BM213" s="7"/>
      <c r="BN213" s="7"/>
      <c r="BO213" s="492" t="s">
        <v>50</v>
      </c>
      <c r="BP213" s="406">
        <f>COUNTIF(BA8:BA200,"DFNT")</f>
        <v>1</v>
      </c>
      <c r="BQ213" s="407">
        <f>BW201</f>
        <v>1</v>
      </c>
      <c r="BR213" s="527">
        <f t="shared" si="309"/>
        <v>1</v>
      </c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</row>
    <row r="214" ht="24.75" customHeight="1" spans="1:109">
      <c r="A214" s="444" t="s">
        <v>484</v>
      </c>
      <c r="B214" s="4"/>
      <c r="C214" s="4"/>
      <c r="D214" s="4"/>
      <c r="E214" s="4"/>
      <c r="F214" s="445"/>
      <c r="G214" s="528" t="str">
        <f t="shared" ref="G214:N215" si="313">G6</f>
        <v>ES3501</v>
      </c>
      <c r="H214" s="528" t="str">
        <f t="shared" si="313"/>
        <v>IT3501</v>
      </c>
      <c r="I214" s="528" t="str">
        <f t="shared" si="313"/>
        <v>IT3502</v>
      </c>
      <c r="J214" s="528" t="str">
        <f t="shared" si="313"/>
        <v>IT3503</v>
      </c>
      <c r="K214" s="528" t="str">
        <f t="shared" si="313"/>
        <v>IT3504</v>
      </c>
      <c r="L214" s="528" t="str">
        <f t="shared" si="313"/>
        <v>IT3505</v>
      </c>
      <c r="M214" s="528" t="str">
        <f t="shared" si="313"/>
        <v>IT3V13</v>
      </c>
      <c r="N214" s="528" t="str">
        <f t="shared" si="313"/>
        <v>IT3V15</v>
      </c>
      <c r="O214" s="511"/>
      <c r="P214" s="511"/>
      <c r="Q214" s="511"/>
      <c r="R214" s="529"/>
      <c r="S214" s="530"/>
      <c r="T214" s="531"/>
      <c r="U214" s="531"/>
      <c r="V214" s="7"/>
      <c r="W214" s="7"/>
      <c r="X214" s="7"/>
      <c r="Y214" s="7"/>
      <c r="Z214" s="7"/>
      <c r="AA214" s="7"/>
      <c r="AB214" s="7"/>
      <c r="AC214" s="7"/>
      <c r="AD214" s="7"/>
      <c r="AE214" s="6"/>
      <c r="AF214" s="6"/>
      <c r="AG214" s="7"/>
      <c r="AH214" s="7"/>
      <c r="AI214" s="373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7"/>
      <c r="AU214" s="7"/>
      <c r="AV214" s="7"/>
      <c r="AW214" s="7"/>
      <c r="AX214" s="7"/>
      <c r="AY214" s="7"/>
      <c r="AZ214" s="7"/>
      <c r="BA214" s="117"/>
      <c r="BB214" s="117"/>
      <c r="BC214" s="117"/>
      <c r="BD214" s="480" t="s">
        <v>463</v>
      </c>
      <c r="BE214" s="484" t="s">
        <v>464</v>
      </c>
      <c r="BF214" s="532" t="s">
        <v>9</v>
      </c>
      <c r="BG214" s="533">
        <v>1</v>
      </c>
      <c r="BH214" s="534">
        <v>2</v>
      </c>
      <c r="BI214" s="534">
        <v>3</v>
      </c>
      <c r="BJ214" s="534">
        <v>4</v>
      </c>
      <c r="BK214" s="534">
        <v>5</v>
      </c>
      <c r="BL214" s="534" t="s">
        <v>485</v>
      </c>
      <c r="BM214" s="7"/>
      <c r="BN214" s="7"/>
      <c r="BO214" s="492" t="s">
        <v>42</v>
      </c>
      <c r="BP214" s="493">
        <f t="shared" ref="BP214:BQ214" si="314">BP205+BP207+BP211+BP213</f>
        <v>71</v>
      </c>
      <c r="BQ214" s="408">
        <f t="shared" si="314"/>
        <v>69</v>
      </c>
      <c r="BR214" s="495">
        <f t="shared" si="309"/>
        <v>0.971830985915493</v>
      </c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</row>
    <row r="215" ht="24.75" customHeight="1" spans="1:109">
      <c r="A215" s="444" t="s">
        <v>486</v>
      </c>
      <c r="B215" s="4"/>
      <c r="C215" s="4"/>
      <c r="D215" s="4"/>
      <c r="E215" s="4"/>
      <c r="F215" s="445"/>
      <c r="G215" s="528" t="str">
        <f t="shared" si="313"/>
        <v>EES</v>
      </c>
      <c r="H215" s="528" t="str">
        <f t="shared" si="313"/>
        <v>POC</v>
      </c>
      <c r="I215" s="528" t="str">
        <f t="shared" si="313"/>
        <v>DAV</v>
      </c>
      <c r="J215" s="528" t="str">
        <f t="shared" si="313"/>
        <v>EP</v>
      </c>
      <c r="K215" s="528" t="str">
        <f t="shared" si="313"/>
        <v>MAD</v>
      </c>
      <c r="L215" s="528" t="str">
        <f t="shared" si="313"/>
        <v>CCP</v>
      </c>
      <c r="M215" s="528" t="str">
        <f t="shared" si="313"/>
        <v>UIUX</v>
      </c>
      <c r="N215" s="528" t="str">
        <f t="shared" si="313"/>
        <v>DEV</v>
      </c>
      <c r="O215" s="511"/>
      <c r="P215" s="511"/>
      <c r="Q215" s="511"/>
      <c r="R215" s="511"/>
      <c r="S215" s="530"/>
      <c r="T215" s="531"/>
      <c r="U215" s="531"/>
      <c r="V215" s="7"/>
      <c r="W215" s="7"/>
      <c r="X215" s="7"/>
      <c r="Y215" s="7"/>
      <c r="Z215" s="7"/>
      <c r="AA215" s="7"/>
      <c r="AB215" s="7"/>
      <c r="AC215" s="7"/>
      <c r="AD215" s="7"/>
      <c r="AE215" s="6"/>
      <c r="AF215" s="6"/>
      <c r="AG215" s="7"/>
      <c r="AH215" s="7"/>
      <c r="AI215" s="373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7"/>
      <c r="AU215" s="7"/>
      <c r="AV215" s="7"/>
      <c r="AW215" s="7"/>
      <c r="AX215" s="7"/>
      <c r="AY215" s="7"/>
      <c r="AZ215" s="7"/>
      <c r="BA215" s="117"/>
      <c r="BB215" s="117"/>
      <c r="BC215" s="117"/>
      <c r="BD215" s="408">
        <f t="shared" ref="BD215:BE215" si="315">BB211</f>
        <v>122</v>
      </c>
      <c r="BE215" s="408">
        <f t="shared" si="315"/>
        <v>117</v>
      </c>
      <c r="BF215" s="535" t="s">
        <v>41</v>
      </c>
      <c r="BG215" s="470">
        <f>BK202</f>
        <v>1</v>
      </c>
      <c r="BH215" s="470">
        <f>BK203</f>
        <v>0</v>
      </c>
      <c r="BI215" s="470">
        <f>BK204</f>
        <v>0</v>
      </c>
      <c r="BJ215" s="470">
        <f>BK205</f>
        <v>0</v>
      </c>
      <c r="BK215" s="470">
        <f>BK206</f>
        <v>0</v>
      </c>
      <c r="BL215" s="470">
        <f>BK207</f>
        <v>1</v>
      </c>
      <c r="BM215" s="7"/>
      <c r="BN215" s="7"/>
      <c r="BO215" s="492" t="s">
        <v>41</v>
      </c>
      <c r="BP215" s="493">
        <f t="shared" ref="BP215:BQ215" si="316">BP204+BP206+BP208+BP212</f>
        <v>122</v>
      </c>
      <c r="BQ215" s="408">
        <f t="shared" si="316"/>
        <v>117</v>
      </c>
      <c r="BR215" s="495">
        <f t="shared" si="309"/>
        <v>0.959016393442623</v>
      </c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</row>
    <row r="216" ht="24.75" customHeight="1" spans="1:109">
      <c r="A216" s="444" t="s">
        <v>487</v>
      </c>
      <c r="B216" s="4"/>
      <c r="C216" s="4"/>
      <c r="D216" s="4"/>
      <c r="E216" s="4"/>
      <c r="F216" s="445"/>
      <c r="G216" s="586" t="s">
        <v>488</v>
      </c>
      <c r="H216" s="536" t="s">
        <v>987</v>
      </c>
      <c r="I216" s="536" t="s">
        <v>988</v>
      </c>
      <c r="J216" s="536" t="s">
        <v>989</v>
      </c>
      <c r="K216" s="536" t="s">
        <v>990</v>
      </c>
      <c r="L216" s="586" t="s">
        <v>488</v>
      </c>
      <c r="M216" s="536" t="s">
        <v>991</v>
      </c>
      <c r="N216" s="587" t="s">
        <v>992</v>
      </c>
      <c r="O216" s="94"/>
      <c r="P216" s="511"/>
      <c r="Q216" s="511"/>
      <c r="R216" s="511"/>
      <c r="S216" s="530"/>
      <c r="T216" s="531"/>
      <c r="U216" s="531"/>
      <c r="V216" s="7"/>
      <c r="W216" s="7"/>
      <c r="X216" s="7"/>
      <c r="Y216" s="7"/>
      <c r="Z216" s="7"/>
      <c r="AA216" s="7"/>
      <c r="AB216" s="7"/>
      <c r="AC216" s="7"/>
      <c r="AD216" s="7"/>
      <c r="AE216" s="6"/>
      <c r="AF216" s="6"/>
      <c r="AG216" s="7"/>
      <c r="AH216" s="7"/>
      <c r="AI216" s="373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7"/>
      <c r="AU216" s="7"/>
      <c r="AV216" s="7"/>
      <c r="AW216" s="7"/>
      <c r="AX216" s="7"/>
      <c r="AY216" s="7"/>
      <c r="AZ216" s="7"/>
      <c r="BA216" s="117"/>
      <c r="BB216" s="117"/>
      <c r="BC216" s="117"/>
      <c r="BD216" s="408">
        <f t="shared" ref="BD216:BE216" si="317">BB208</f>
        <v>71</v>
      </c>
      <c r="BE216" s="408">
        <f t="shared" si="317"/>
        <v>69</v>
      </c>
      <c r="BF216" s="537" t="s">
        <v>42</v>
      </c>
      <c r="BG216" s="470">
        <f>BL202</f>
        <v>1</v>
      </c>
      <c r="BH216" s="470">
        <f>BL203</f>
        <v>0</v>
      </c>
      <c r="BI216" s="470">
        <f>BL204</f>
        <v>0</v>
      </c>
      <c r="BJ216" s="470">
        <f>BL205</f>
        <v>0</v>
      </c>
      <c r="BK216" s="470">
        <f>BL206</f>
        <v>0</v>
      </c>
      <c r="BL216" s="470">
        <f>BL207</f>
        <v>0</v>
      </c>
      <c r="BM216" s="7"/>
      <c r="BN216" s="7"/>
      <c r="BO216" s="492" t="s">
        <v>495</v>
      </c>
      <c r="BP216" s="493">
        <f t="shared" ref="BP216:BQ216" si="318">SUM(BP214:BP215)</f>
        <v>193</v>
      </c>
      <c r="BQ216" s="408">
        <f t="shared" si="318"/>
        <v>186</v>
      </c>
      <c r="BR216" s="495">
        <f t="shared" si="309"/>
        <v>0.963730569948187</v>
      </c>
      <c r="BS216" s="7"/>
      <c r="BT216" s="7"/>
      <c r="BU216" s="7"/>
      <c r="BV216" s="538" t="s">
        <v>463</v>
      </c>
      <c r="BW216" s="539" t="s">
        <v>464</v>
      </c>
      <c r="BX216" s="540" t="s">
        <v>25</v>
      </c>
      <c r="BY216" s="541">
        <v>1</v>
      </c>
      <c r="BZ216" s="542">
        <v>2</v>
      </c>
      <c r="CA216" s="542">
        <v>3</v>
      </c>
      <c r="CB216" s="542">
        <v>4</v>
      </c>
      <c r="CC216" s="542">
        <v>5</v>
      </c>
      <c r="CD216" s="542" t="s">
        <v>485</v>
      </c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</row>
    <row r="217" ht="39.75" customHeight="1" spans="1:109">
      <c r="A217" s="543"/>
      <c r="B217" s="544"/>
      <c r="C217" s="545"/>
      <c r="D217" s="545"/>
      <c r="E217" s="545"/>
      <c r="F217" s="546"/>
      <c r="G217" s="547"/>
      <c r="H217" s="548"/>
      <c r="I217" s="548"/>
      <c r="J217" s="548"/>
      <c r="K217" s="547"/>
      <c r="L217" s="543"/>
      <c r="M217" s="543"/>
      <c r="N217" s="543"/>
      <c r="O217" s="545"/>
      <c r="P217" s="545"/>
      <c r="Q217" s="545"/>
      <c r="R217" s="543"/>
      <c r="S217" s="543"/>
      <c r="T217" s="531"/>
      <c r="U217" s="531"/>
      <c r="V217" s="7"/>
      <c r="W217" s="7"/>
      <c r="X217" s="7"/>
      <c r="Y217" s="7"/>
      <c r="Z217" s="7"/>
      <c r="AA217" s="7"/>
      <c r="AB217" s="7"/>
      <c r="AC217" s="7"/>
      <c r="AD217" s="7"/>
      <c r="AE217" s="6"/>
      <c r="AF217" s="6"/>
      <c r="AG217" s="7"/>
      <c r="AH217" s="7"/>
      <c r="AI217" s="373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7"/>
      <c r="AU217" s="7"/>
      <c r="AV217" s="7"/>
      <c r="AW217" s="7"/>
      <c r="AX217" s="7"/>
      <c r="AY217" s="7"/>
      <c r="AZ217" s="7"/>
      <c r="BA217" s="117"/>
      <c r="BB217" s="117"/>
      <c r="BC217" s="117"/>
      <c r="BD217" s="408">
        <f t="shared" ref="BD217:BE218" si="319">BB204</f>
        <v>57</v>
      </c>
      <c r="BE217" s="408">
        <f t="shared" si="319"/>
        <v>56</v>
      </c>
      <c r="BF217" s="537" t="s">
        <v>38</v>
      </c>
      <c r="BG217" s="470">
        <f>BG202</f>
        <v>1</v>
      </c>
      <c r="BH217" s="470">
        <f>BG203</f>
        <v>0</v>
      </c>
      <c r="BI217" s="470">
        <f>BG204</f>
        <v>0</v>
      </c>
      <c r="BJ217" s="470">
        <f>BG205</f>
        <v>0</v>
      </c>
      <c r="BK217" s="470">
        <f>BG206</f>
        <v>0</v>
      </c>
      <c r="BL217" s="470">
        <f>BG207</f>
        <v>0</v>
      </c>
      <c r="BM217" s="7"/>
      <c r="BN217" s="7"/>
      <c r="BO217" s="7"/>
      <c r="BP217" s="7"/>
      <c r="BQ217" s="7"/>
      <c r="BR217" s="7"/>
      <c r="BS217" s="7"/>
      <c r="BT217" s="7"/>
      <c r="BU217" s="7"/>
      <c r="BV217" s="409">
        <f t="shared" ref="BV217:BW217" si="320">BP215</f>
        <v>122</v>
      </c>
      <c r="BW217" s="409">
        <f t="shared" si="320"/>
        <v>117</v>
      </c>
      <c r="BX217" s="492" t="s">
        <v>41</v>
      </c>
      <c r="BY217" s="409">
        <f>CG202</f>
        <v>1</v>
      </c>
      <c r="BZ217" s="409">
        <f>CG203</f>
        <v>0</v>
      </c>
      <c r="CA217" s="409">
        <f>CG204</f>
        <v>0</v>
      </c>
      <c r="CB217" s="409">
        <f>CG205</f>
        <v>0</v>
      </c>
      <c r="CC217" s="409">
        <f>CG206</f>
        <v>0</v>
      </c>
      <c r="CD217" s="409">
        <f>CG207</f>
        <v>1</v>
      </c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</row>
    <row r="218" ht="39.75" customHeight="1" spans="1:109">
      <c r="A218" s="549"/>
      <c r="B218" s="544" t="s">
        <v>496</v>
      </c>
      <c r="C218" s="545"/>
      <c r="D218" s="545"/>
      <c r="E218" s="545"/>
      <c r="F218" s="546" t="s">
        <v>497</v>
      </c>
      <c r="G218" s="543" t="s">
        <v>497</v>
      </c>
      <c r="I218" s="549"/>
      <c r="J218" s="549"/>
      <c r="K218" s="549"/>
      <c r="L218" s="549"/>
      <c r="M218" s="549"/>
      <c r="N218" s="543" t="s">
        <v>498</v>
      </c>
      <c r="R218" s="543"/>
      <c r="S218" s="543"/>
      <c r="T218" s="531"/>
      <c r="U218" s="531"/>
      <c r="V218" s="7"/>
      <c r="W218" s="7"/>
      <c r="X218" s="7"/>
      <c r="Y218" s="7"/>
      <c r="Z218" s="7"/>
      <c r="AA218" s="7"/>
      <c r="AB218" s="7"/>
      <c r="AC218" s="7"/>
      <c r="AD218" s="7"/>
      <c r="AE218" s="6"/>
      <c r="AF218" s="6"/>
      <c r="AG218" s="7"/>
      <c r="AH218" s="7"/>
      <c r="AI218" s="373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7"/>
      <c r="AU218" s="7"/>
      <c r="AV218" s="7"/>
      <c r="AW218" s="7"/>
      <c r="AX218" s="7"/>
      <c r="AY218" s="7"/>
      <c r="AZ218" s="7"/>
      <c r="BA218" s="117"/>
      <c r="BB218" s="117"/>
      <c r="BC218" s="117"/>
      <c r="BD218" s="408">
        <f t="shared" si="319"/>
        <v>28</v>
      </c>
      <c r="BE218" s="408">
        <f t="shared" si="319"/>
        <v>27</v>
      </c>
      <c r="BF218" s="537" t="s">
        <v>39</v>
      </c>
      <c r="BG218" s="470">
        <f>BH202</f>
        <v>1</v>
      </c>
      <c r="BH218" s="470">
        <f>BH203</f>
        <v>0</v>
      </c>
      <c r="BI218" s="470">
        <f>BH204</f>
        <v>0</v>
      </c>
      <c r="BJ218" s="470">
        <f>BH205</f>
        <v>0</v>
      </c>
      <c r="BK218" s="470">
        <f>BH206</f>
        <v>0</v>
      </c>
      <c r="BL218" s="470">
        <f>BH207</f>
        <v>0</v>
      </c>
      <c r="BM218" s="7"/>
      <c r="BN218" s="7"/>
      <c r="BO218" s="7"/>
      <c r="BP218" s="7"/>
      <c r="BQ218" s="7"/>
      <c r="BR218" s="7"/>
      <c r="BS218" s="7"/>
      <c r="BT218" s="7"/>
      <c r="BU218" s="7"/>
      <c r="BV218" s="409">
        <f t="shared" ref="BV218:BW218" si="321">BP214</f>
        <v>71</v>
      </c>
      <c r="BW218" s="409">
        <f t="shared" si="321"/>
        <v>69</v>
      </c>
      <c r="BX218" s="492" t="s">
        <v>42</v>
      </c>
      <c r="BY218" s="409">
        <f>CH202</f>
        <v>1</v>
      </c>
      <c r="BZ218" s="409">
        <f>CH203</f>
        <v>0</v>
      </c>
      <c r="CA218" s="409">
        <f>CH204</f>
        <v>0</v>
      </c>
      <c r="CB218" s="409">
        <f>CH205</f>
        <v>0</v>
      </c>
      <c r="CC218" s="409">
        <f>CH206</f>
        <v>0</v>
      </c>
      <c r="CD218" s="409">
        <f>CH207</f>
        <v>0</v>
      </c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</row>
    <row r="219" ht="39.75" customHeight="1" spans="1:109">
      <c r="A219" s="549"/>
      <c r="B219" s="544"/>
      <c r="C219" s="545"/>
      <c r="D219" s="545"/>
      <c r="E219" s="545"/>
      <c r="F219" s="546"/>
      <c r="G219" s="543"/>
      <c r="I219" s="549"/>
      <c r="J219" s="549"/>
      <c r="K219" s="549"/>
      <c r="L219" s="549"/>
      <c r="M219" s="549"/>
      <c r="N219" s="543"/>
      <c r="R219" s="543"/>
      <c r="S219" s="543"/>
      <c r="T219" s="531"/>
      <c r="U219" s="531"/>
      <c r="V219" s="7"/>
      <c r="W219" s="7"/>
      <c r="X219" s="7"/>
      <c r="Y219" s="7"/>
      <c r="Z219" s="7"/>
      <c r="AA219" s="7"/>
      <c r="AB219" s="7"/>
      <c r="AC219" s="7"/>
      <c r="AD219" s="7"/>
      <c r="AE219" s="6"/>
      <c r="AF219" s="6"/>
      <c r="AG219" s="7"/>
      <c r="AH219" s="7"/>
      <c r="AI219" s="373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7"/>
      <c r="AU219" s="7"/>
      <c r="AV219" s="7"/>
      <c r="AW219" s="7"/>
      <c r="AX219" s="7"/>
      <c r="AY219" s="7"/>
      <c r="AZ219" s="7"/>
      <c r="BA219" s="117"/>
      <c r="BB219" s="117"/>
      <c r="BC219" s="117"/>
      <c r="BD219" s="408"/>
      <c r="BE219" s="408"/>
      <c r="BF219" s="537"/>
      <c r="BG219" s="470"/>
      <c r="BH219" s="470"/>
      <c r="BI219" s="470"/>
      <c r="BJ219" s="470"/>
      <c r="BK219" s="470"/>
      <c r="BL219" s="470"/>
      <c r="BM219" s="7"/>
      <c r="BN219" s="7"/>
      <c r="BO219" s="7"/>
      <c r="BP219" s="7"/>
      <c r="BQ219" s="7"/>
      <c r="BR219" s="7"/>
      <c r="BS219" s="7"/>
      <c r="BT219" s="7"/>
      <c r="BU219" s="7"/>
      <c r="BV219" s="409"/>
      <c r="BW219" s="409"/>
      <c r="BX219" s="492"/>
      <c r="BY219" s="409"/>
      <c r="BZ219" s="409"/>
      <c r="CA219" s="409"/>
      <c r="CB219" s="409"/>
      <c r="CC219" s="409"/>
      <c r="CD219" s="409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</row>
    <row r="220" ht="39.75" customHeight="1" spans="1:109">
      <c r="A220" s="549"/>
      <c r="B220" s="544"/>
      <c r="C220" s="545"/>
      <c r="D220" s="545"/>
      <c r="E220" s="545"/>
      <c r="F220" s="546"/>
      <c r="G220" s="543"/>
      <c r="I220" s="549"/>
      <c r="J220" s="549"/>
      <c r="K220" s="549"/>
      <c r="L220" s="549"/>
      <c r="M220" s="549"/>
      <c r="N220" s="543"/>
      <c r="R220" s="543"/>
      <c r="S220" s="543"/>
      <c r="T220" s="531"/>
      <c r="U220" s="531"/>
      <c r="V220" s="7"/>
      <c r="W220" s="7"/>
      <c r="X220" s="7"/>
      <c r="Y220" s="7"/>
      <c r="Z220" s="7"/>
      <c r="AA220" s="7"/>
      <c r="AB220" s="7"/>
      <c r="AC220" s="7"/>
      <c r="AD220" s="7"/>
      <c r="AE220" s="6"/>
      <c r="AF220" s="6"/>
      <c r="AG220" s="7"/>
      <c r="AH220" s="7"/>
      <c r="AI220" s="373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7"/>
      <c r="AU220" s="7"/>
      <c r="AV220" s="7"/>
      <c r="AW220" s="7"/>
      <c r="AX220" s="7"/>
      <c r="AY220" s="7"/>
      <c r="AZ220" s="7"/>
      <c r="BA220" s="117"/>
      <c r="BB220" s="117"/>
      <c r="BC220" s="117"/>
      <c r="BD220" s="408"/>
      <c r="BE220" s="408"/>
      <c r="BF220" s="537"/>
      <c r="BG220" s="470"/>
      <c r="BH220" s="470"/>
      <c r="BI220" s="470"/>
      <c r="BJ220" s="470"/>
      <c r="BK220" s="470"/>
      <c r="BL220" s="470"/>
      <c r="BM220" s="7"/>
      <c r="BN220" s="7"/>
      <c r="BO220" s="7"/>
      <c r="BP220" s="7"/>
      <c r="BQ220" s="7"/>
      <c r="BR220" s="7"/>
      <c r="BS220" s="7"/>
      <c r="BT220" s="7"/>
      <c r="BU220" s="7"/>
      <c r="BV220" s="409"/>
      <c r="BW220" s="409"/>
      <c r="BX220" s="492"/>
      <c r="BY220" s="409"/>
      <c r="BZ220" s="409"/>
      <c r="CA220" s="409"/>
      <c r="CB220" s="409"/>
      <c r="CC220" s="409"/>
      <c r="CD220" s="409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</row>
    <row r="221" ht="39.75" customHeight="1" spans="1:109">
      <c r="A221" s="549"/>
      <c r="B221" s="544"/>
      <c r="C221" s="545"/>
      <c r="D221" s="545"/>
      <c r="E221" s="545"/>
      <c r="F221" s="546"/>
      <c r="G221" s="543"/>
      <c r="I221" s="549"/>
      <c r="J221" s="549"/>
      <c r="K221" s="549"/>
      <c r="L221" s="549"/>
      <c r="M221" s="549"/>
      <c r="N221" s="543"/>
      <c r="R221" s="543"/>
      <c r="S221" s="543"/>
      <c r="T221" s="531"/>
      <c r="U221" s="531"/>
      <c r="V221" s="7"/>
      <c r="W221" s="7"/>
      <c r="X221" s="7"/>
      <c r="Y221" s="7"/>
      <c r="Z221" s="7"/>
      <c r="AA221" s="7"/>
      <c r="AB221" s="7"/>
      <c r="AC221" s="7"/>
      <c r="AD221" s="7"/>
      <c r="AE221" s="6"/>
      <c r="AF221" s="6"/>
      <c r="AG221" s="7"/>
      <c r="AH221" s="7"/>
      <c r="AI221" s="373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7"/>
      <c r="AU221" s="7"/>
      <c r="AV221" s="7"/>
      <c r="AW221" s="7"/>
      <c r="AX221" s="7"/>
      <c r="AY221" s="7"/>
      <c r="AZ221" s="7"/>
      <c r="BA221" s="117"/>
      <c r="BB221" s="117"/>
      <c r="BC221" s="117"/>
      <c r="BD221" s="408"/>
      <c r="BE221" s="408"/>
      <c r="BF221" s="537"/>
      <c r="BG221" s="470"/>
      <c r="BH221" s="470"/>
      <c r="BI221" s="470"/>
      <c r="BJ221" s="470"/>
      <c r="BK221" s="470"/>
      <c r="BL221" s="470"/>
      <c r="BM221" s="7"/>
      <c r="BN221" s="7"/>
      <c r="BO221" s="7"/>
      <c r="BP221" s="7"/>
      <c r="BQ221" s="7"/>
      <c r="BR221" s="7"/>
      <c r="BS221" s="7"/>
      <c r="BT221" s="7"/>
      <c r="BU221" s="7"/>
      <c r="BV221" s="409"/>
      <c r="BW221" s="409"/>
      <c r="BX221" s="492"/>
      <c r="BY221" s="409"/>
      <c r="BZ221" s="409"/>
      <c r="CA221" s="409"/>
      <c r="CB221" s="409"/>
      <c r="CC221" s="409"/>
      <c r="CD221" s="409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</row>
    <row r="222" ht="39.75" customHeight="1" spans="1:109">
      <c r="A222" s="549"/>
      <c r="B222" s="544"/>
      <c r="C222" s="545"/>
      <c r="D222" s="545"/>
      <c r="E222" s="545"/>
      <c r="F222" s="546"/>
      <c r="G222" s="543"/>
      <c r="I222" s="549"/>
      <c r="J222" s="549"/>
      <c r="K222" s="549"/>
      <c r="L222" s="549"/>
      <c r="M222" s="549"/>
      <c r="N222" s="543"/>
      <c r="R222" s="543"/>
      <c r="S222" s="543"/>
      <c r="T222" s="531"/>
      <c r="U222" s="531"/>
      <c r="V222" s="7"/>
      <c r="W222" s="7"/>
      <c r="X222" s="7"/>
      <c r="Y222" s="7"/>
      <c r="Z222" s="7"/>
      <c r="AA222" s="7"/>
      <c r="AB222" s="7"/>
      <c r="AC222" s="7"/>
      <c r="AD222" s="7"/>
      <c r="AE222" s="6"/>
      <c r="AF222" s="6"/>
      <c r="AG222" s="7"/>
      <c r="AH222" s="7"/>
      <c r="AI222" s="373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7"/>
      <c r="AU222" s="7"/>
      <c r="AV222" s="7"/>
      <c r="AW222" s="7"/>
      <c r="AX222" s="7"/>
      <c r="AY222" s="7"/>
      <c r="AZ222" s="7"/>
      <c r="BA222" s="117"/>
      <c r="BB222" s="117"/>
      <c r="BC222" s="117"/>
      <c r="BD222" s="408"/>
      <c r="BE222" s="408"/>
      <c r="BF222" s="537"/>
      <c r="BG222" s="470"/>
      <c r="BH222" s="470"/>
      <c r="BI222" s="470"/>
      <c r="BJ222" s="470"/>
      <c r="BK222" s="470"/>
      <c r="BL222" s="470"/>
      <c r="BM222" s="7"/>
      <c r="BN222" s="7"/>
      <c r="BO222" s="7"/>
      <c r="BP222" s="7"/>
      <c r="BQ222" s="7"/>
      <c r="BR222" s="7"/>
      <c r="BS222" s="7"/>
      <c r="BT222" s="7"/>
      <c r="BU222" s="7"/>
      <c r="BV222" s="409"/>
      <c r="BW222" s="409"/>
      <c r="BX222" s="492"/>
      <c r="BY222" s="409"/>
      <c r="BZ222" s="409"/>
      <c r="CA222" s="409"/>
      <c r="CB222" s="409"/>
      <c r="CC222" s="409"/>
      <c r="CD222" s="409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</row>
    <row r="223" ht="39.75" customHeight="1" spans="1:109">
      <c r="A223" s="549"/>
      <c r="B223" s="544"/>
      <c r="C223" s="545"/>
      <c r="D223" s="545"/>
      <c r="E223" s="545"/>
      <c r="F223" s="546"/>
      <c r="G223" s="543"/>
      <c r="I223" s="549"/>
      <c r="J223" s="549"/>
      <c r="K223" s="549"/>
      <c r="L223" s="549"/>
      <c r="M223" s="549"/>
      <c r="N223" s="543"/>
      <c r="R223" s="543"/>
      <c r="S223" s="543"/>
      <c r="T223" s="531"/>
      <c r="U223" s="531"/>
      <c r="V223" s="7"/>
      <c r="W223" s="7"/>
      <c r="X223" s="7"/>
      <c r="Y223" s="7"/>
      <c r="Z223" s="7"/>
      <c r="AA223" s="7"/>
      <c r="AB223" s="7"/>
      <c r="AC223" s="7"/>
      <c r="AD223" s="7"/>
      <c r="AE223" s="6"/>
      <c r="AF223" s="6"/>
      <c r="AG223" s="7"/>
      <c r="AH223" s="7"/>
      <c r="AI223" s="373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7"/>
      <c r="AU223" s="7"/>
      <c r="AV223" s="7"/>
      <c r="AW223" s="7"/>
      <c r="AX223" s="7"/>
      <c r="AY223" s="7"/>
      <c r="AZ223" s="7"/>
      <c r="BA223" s="117"/>
      <c r="BB223" s="117"/>
      <c r="BC223" s="117"/>
      <c r="BD223" s="408"/>
      <c r="BE223" s="408"/>
      <c r="BF223" s="537"/>
      <c r="BG223" s="470"/>
      <c r="BH223" s="470"/>
      <c r="BI223" s="470"/>
      <c r="BJ223" s="470"/>
      <c r="BK223" s="470"/>
      <c r="BL223" s="470"/>
      <c r="BM223" s="7"/>
      <c r="BN223" s="7"/>
      <c r="BO223" s="7"/>
      <c r="BP223" s="7"/>
      <c r="BQ223" s="7"/>
      <c r="BR223" s="7"/>
      <c r="BS223" s="7"/>
      <c r="BT223" s="7"/>
      <c r="BU223" s="7"/>
      <c r="BV223" s="409"/>
      <c r="BW223" s="409"/>
      <c r="BX223" s="492"/>
      <c r="BY223" s="409"/>
      <c r="BZ223" s="409"/>
      <c r="CA223" s="409"/>
      <c r="CB223" s="409"/>
      <c r="CC223" s="409"/>
      <c r="CD223" s="409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</row>
    <row r="224" ht="39.75" customHeight="1" spans="1:109">
      <c r="A224" s="549"/>
      <c r="B224" s="544"/>
      <c r="C224" s="545"/>
      <c r="D224" s="545"/>
      <c r="E224" s="545"/>
      <c r="F224" s="546"/>
      <c r="G224" s="543"/>
      <c r="I224" s="549"/>
      <c r="J224" s="549"/>
      <c r="K224" s="549"/>
      <c r="L224" s="549"/>
      <c r="M224" s="549"/>
      <c r="N224" s="543"/>
      <c r="R224" s="543"/>
      <c r="S224" s="543"/>
      <c r="T224" s="531"/>
      <c r="U224" s="531"/>
      <c r="V224" s="7"/>
      <c r="W224" s="7"/>
      <c r="X224" s="7"/>
      <c r="Y224" s="7"/>
      <c r="Z224" s="7"/>
      <c r="AA224" s="7"/>
      <c r="AB224" s="7"/>
      <c r="AC224" s="7"/>
      <c r="AD224" s="7"/>
      <c r="AE224" s="6"/>
      <c r="AF224" s="6"/>
      <c r="AG224" s="7"/>
      <c r="AH224" s="7"/>
      <c r="AI224" s="373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7"/>
      <c r="AU224" s="7"/>
      <c r="AV224" s="7"/>
      <c r="AW224" s="7"/>
      <c r="AX224" s="7"/>
      <c r="AY224" s="7"/>
      <c r="AZ224" s="7"/>
      <c r="BA224" s="117"/>
      <c r="BB224" s="117"/>
      <c r="BC224" s="117"/>
      <c r="BD224" s="408"/>
      <c r="BE224" s="408"/>
      <c r="BF224" s="537"/>
      <c r="BG224" s="470"/>
      <c r="BH224" s="470"/>
      <c r="BI224" s="470"/>
      <c r="BJ224" s="470"/>
      <c r="BK224" s="470"/>
      <c r="BL224" s="470"/>
      <c r="BM224" s="7"/>
      <c r="BN224" s="7"/>
      <c r="BO224" s="7"/>
      <c r="BP224" s="7"/>
      <c r="BQ224" s="7"/>
      <c r="BR224" s="7"/>
      <c r="BS224" s="7"/>
      <c r="BT224" s="7"/>
      <c r="BU224" s="7"/>
      <c r="BV224" s="409"/>
      <c r="BW224" s="409"/>
      <c r="BX224" s="492"/>
      <c r="BY224" s="409"/>
      <c r="BZ224" s="409"/>
      <c r="CA224" s="409"/>
      <c r="CB224" s="409"/>
      <c r="CC224" s="409"/>
      <c r="CD224" s="409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</row>
    <row r="225" ht="39.75" customHeight="1" spans="1:109">
      <c r="A225" s="549"/>
      <c r="B225" s="544"/>
      <c r="C225" s="545"/>
      <c r="D225" s="545"/>
      <c r="E225" s="545"/>
      <c r="F225" s="546"/>
      <c r="G225" s="543"/>
      <c r="I225" s="549"/>
      <c r="J225" s="549"/>
      <c r="K225" s="549"/>
      <c r="L225" s="549"/>
      <c r="M225" s="549"/>
      <c r="N225" s="543"/>
      <c r="R225" s="543"/>
      <c r="S225" s="543"/>
      <c r="T225" s="531"/>
      <c r="U225" s="531"/>
      <c r="V225" s="7"/>
      <c r="W225" s="7"/>
      <c r="X225" s="7"/>
      <c r="Y225" s="7"/>
      <c r="Z225" s="7"/>
      <c r="AA225" s="7"/>
      <c r="AB225" s="7"/>
      <c r="AC225" s="7"/>
      <c r="AD225" s="7"/>
      <c r="AE225" s="6"/>
      <c r="AF225" s="6"/>
      <c r="AG225" s="7"/>
      <c r="AH225" s="7"/>
      <c r="AI225" s="373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7"/>
      <c r="AU225" s="7"/>
      <c r="AV225" s="7"/>
      <c r="AW225" s="7"/>
      <c r="AX225" s="7"/>
      <c r="AY225" s="7"/>
      <c r="AZ225" s="7"/>
      <c r="BA225" s="117"/>
      <c r="BB225" s="117"/>
      <c r="BC225" s="117"/>
      <c r="BD225" s="408"/>
      <c r="BE225" s="408"/>
      <c r="BF225" s="537"/>
      <c r="BG225" s="470"/>
      <c r="BH225" s="470"/>
      <c r="BI225" s="470"/>
      <c r="BJ225" s="470"/>
      <c r="BK225" s="470"/>
      <c r="BL225" s="470"/>
      <c r="BM225" s="7"/>
      <c r="BN225" s="7"/>
      <c r="BO225" s="7"/>
      <c r="BP225" s="7"/>
      <c r="BQ225" s="7"/>
      <c r="BR225" s="7"/>
      <c r="BS225" s="7"/>
      <c r="BT225" s="7"/>
      <c r="BU225" s="7"/>
      <c r="BV225" s="409"/>
      <c r="BW225" s="409"/>
      <c r="BX225" s="492"/>
      <c r="BY225" s="409"/>
      <c r="BZ225" s="409"/>
      <c r="CA225" s="409"/>
      <c r="CB225" s="409"/>
      <c r="CC225" s="409"/>
      <c r="CD225" s="409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</row>
    <row r="226" ht="39.75" customHeight="1" spans="1:109">
      <c r="A226" s="549"/>
      <c r="B226" s="544"/>
      <c r="C226" s="545"/>
      <c r="D226" s="545"/>
      <c r="E226" s="545"/>
      <c r="F226" s="546"/>
      <c r="G226" s="543"/>
      <c r="I226" s="549"/>
      <c r="J226" s="549"/>
      <c r="K226" s="549"/>
      <c r="L226" s="549"/>
      <c r="M226" s="549"/>
      <c r="N226" s="543"/>
      <c r="R226" s="543"/>
      <c r="S226" s="543"/>
      <c r="T226" s="531"/>
      <c r="U226" s="531"/>
      <c r="V226" s="7"/>
      <c r="W226" s="7"/>
      <c r="X226" s="7"/>
      <c r="Y226" s="7"/>
      <c r="Z226" s="7"/>
      <c r="AA226" s="7"/>
      <c r="AB226" s="7"/>
      <c r="AC226" s="7"/>
      <c r="AD226" s="7"/>
      <c r="AE226" s="6"/>
      <c r="AF226" s="6"/>
      <c r="AG226" s="7"/>
      <c r="AH226" s="7"/>
      <c r="AI226" s="373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7"/>
      <c r="AU226" s="7"/>
      <c r="AV226" s="7"/>
      <c r="AW226" s="7"/>
      <c r="AX226" s="7"/>
      <c r="AY226" s="7"/>
      <c r="AZ226" s="7"/>
      <c r="BA226" s="117"/>
      <c r="BB226" s="117"/>
      <c r="BC226" s="117"/>
      <c r="BD226" s="408"/>
      <c r="BE226" s="408"/>
      <c r="BF226" s="537"/>
      <c r="BG226" s="470"/>
      <c r="BH226" s="470"/>
      <c r="BI226" s="470"/>
      <c r="BJ226" s="470"/>
      <c r="BK226" s="470"/>
      <c r="BL226" s="470"/>
      <c r="BM226" s="7"/>
      <c r="BN226" s="7"/>
      <c r="BO226" s="7"/>
      <c r="BP226" s="7"/>
      <c r="BQ226" s="7"/>
      <c r="BR226" s="7"/>
      <c r="BS226" s="7"/>
      <c r="BT226" s="7"/>
      <c r="BU226" s="7"/>
      <c r="BV226" s="409"/>
      <c r="BW226" s="409"/>
      <c r="BX226" s="492"/>
      <c r="BY226" s="409"/>
      <c r="BZ226" s="409"/>
      <c r="CA226" s="409"/>
      <c r="CB226" s="409"/>
      <c r="CC226" s="409"/>
      <c r="CD226" s="409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</row>
    <row r="227" ht="39.75" customHeight="1" spans="1:109">
      <c r="A227" s="549"/>
      <c r="B227" s="544"/>
      <c r="C227" s="545"/>
      <c r="D227" s="545"/>
      <c r="E227" s="545"/>
      <c r="F227" s="546"/>
      <c r="G227" s="543"/>
      <c r="I227" s="549"/>
      <c r="J227" s="549"/>
      <c r="K227" s="549"/>
      <c r="L227" s="549"/>
      <c r="M227" s="549"/>
      <c r="N227" s="543"/>
      <c r="R227" s="543"/>
      <c r="S227" s="543"/>
      <c r="T227" s="531"/>
      <c r="U227" s="531"/>
      <c r="V227" s="7"/>
      <c r="W227" s="7"/>
      <c r="X227" s="7"/>
      <c r="Y227" s="7"/>
      <c r="Z227" s="7"/>
      <c r="AA227" s="7"/>
      <c r="AB227" s="7"/>
      <c r="AC227" s="7"/>
      <c r="AD227" s="7"/>
      <c r="AE227" s="6"/>
      <c r="AF227" s="6"/>
      <c r="AG227" s="7"/>
      <c r="AH227" s="7"/>
      <c r="AI227" s="373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7"/>
      <c r="AU227" s="7"/>
      <c r="AV227" s="7"/>
      <c r="AW227" s="7"/>
      <c r="AX227" s="7"/>
      <c r="AY227" s="7"/>
      <c r="AZ227" s="7"/>
      <c r="BA227" s="117"/>
      <c r="BB227" s="117"/>
      <c r="BC227" s="117"/>
      <c r="BD227" s="408"/>
      <c r="BE227" s="408"/>
      <c r="BF227" s="537"/>
      <c r="BG227" s="470"/>
      <c r="BH227" s="470"/>
      <c r="BI227" s="470"/>
      <c r="BJ227" s="470"/>
      <c r="BK227" s="470"/>
      <c r="BL227" s="470"/>
      <c r="BM227" s="7"/>
      <c r="BN227" s="7"/>
      <c r="BO227" s="7"/>
      <c r="BP227" s="7"/>
      <c r="BQ227" s="7"/>
      <c r="BR227" s="7"/>
      <c r="BS227" s="7"/>
      <c r="BT227" s="7"/>
      <c r="BU227" s="7"/>
      <c r="BV227" s="409"/>
      <c r="BW227" s="409"/>
      <c r="BX227" s="492"/>
      <c r="BY227" s="409"/>
      <c r="BZ227" s="409"/>
      <c r="CA227" s="409"/>
      <c r="CB227" s="409"/>
      <c r="CC227" s="409"/>
      <c r="CD227" s="409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</row>
    <row r="228" ht="14.25" customHeight="1" spans="1:109">
      <c r="A228" s="105"/>
      <c r="B228" s="588"/>
      <c r="C228" s="589"/>
      <c r="D228" s="589"/>
      <c r="E228" s="589"/>
      <c r="F228" s="590"/>
      <c r="G228" s="105"/>
      <c r="H228" s="105"/>
      <c r="I228" s="105"/>
      <c r="J228" s="105"/>
      <c r="K228" s="105"/>
      <c r="L228" s="105"/>
      <c r="M228" s="105"/>
      <c r="N228" s="105"/>
      <c r="O228" s="531"/>
      <c r="P228" s="531"/>
      <c r="Q228" s="591"/>
      <c r="S228" s="6"/>
      <c r="T228" s="6"/>
      <c r="U228" s="6"/>
      <c r="V228" s="7"/>
      <c r="W228" s="7"/>
      <c r="X228" s="7"/>
      <c r="Y228" s="7"/>
      <c r="Z228" s="7"/>
      <c r="AA228" s="7"/>
      <c r="AB228" s="7"/>
      <c r="AC228" s="7"/>
      <c r="AD228" s="7"/>
      <c r="AE228" s="6"/>
      <c r="AF228" s="6"/>
      <c r="AG228" s="7"/>
      <c r="AH228" s="7"/>
      <c r="AI228" s="373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7"/>
      <c r="AU228" s="7"/>
      <c r="AV228" s="7"/>
      <c r="AW228" s="7"/>
      <c r="AX228" s="7"/>
      <c r="AY228" s="7"/>
      <c r="AZ228" s="7"/>
      <c r="BA228" s="117"/>
      <c r="BB228" s="117"/>
      <c r="BC228" s="117"/>
      <c r="BD228" s="408">
        <f t="shared" ref="BD228:BE229" si="322">BB206</f>
        <v>65</v>
      </c>
      <c r="BE228" s="408">
        <f t="shared" si="322"/>
        <v>61</v>
      </c>
      <c r="BF228" s="537" t="s">
        <v>36</v>
      </c>
      <c r="BG228" s="470">
        <f>BI202</f>
        <v>0</v>
      </c>
      <c r="BH228" s="470">
        <f>BI203</f>
        <v>0</v>
      </c>
      <c r="BI228" s="470">
        <f>BI204</f>
        <v>0</v>
      </c>
      <c r="BJ228" s="470">
        <f>BI205</f>
        <v>0</v>
      </c>
      <c r="BK228" s="470">
        <f>BI206</f>
        <v>0</v>
      </c>
      <c r="BL228" s="470">
        <f>BI207</f>
        <v>1</v>
      </c>
      <c r="BM228" s="7"/>
      <c r="BN228" s="7"/>
      <c r="BO228" s="7"/>
      <c r="BP228" s="7"/>
      <c r="BQ228" s="7"/>
      <c r="BR228" s="7"/>
      <c r="BS228" s="7"/>
      <c r="BT228" s="7"/>
      <c r="BU228" s="7"/>
      <c r="BV228" s="408">
        <f t="shared" ref="BV228:BW232" si="323">BP204</f>
        <v>55</v>
      </c>
      <c r="BW228" s="408">
        <f t="shared" si="323"/>
        <v>54</v>
      </c>
      <c r="BX228" s="492" t="s">
        <v>43</v>
      </c>
      <c r="BY228" s="409">
        <f>BY202</f>
        <v>1</v>
      </c>
      <c r="BZ228" s="409">
        <f>BY203</f>
        <v>0</v>
      </c>
      <c r="CA228" s="409">
        <f>BY204</f>
        <v>0</v>
      </c>
      <c r="CB228" s="409">
        <f>BY205</f>
        <v>0</v>
      </c>
      <c r="CC228" s="409">
        <f>BY206</f>
        <v>0</v>
      </c>
      <c r="CD228" s="409">
        <f>BY207</f>
        <v>0</v>
      </c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</row>
    <row r="229" ht="14.25" customHeight="1" spans="1:109">
      <c r="A229" s="105"/>
      <c r="B229" s="588"/>
      <c r="C229" s="592"/>
      <c r="D229" s="592"/>
      <c r="E229" s="592"/>
      <c r="F229" s="593"/>
      <c r="G229" s="594" t="s">
        <v>499</v>
      </c>
      <c r="H229" s="595" t="s">
        <v>500</v>
      </c>
      <c r="I229" s="595" t="s">
        <v>501</v>
      </c>
      <c r="J229" s="595" t="s">
        <v>502</v>
      </c>
      <c r="K229" s="595" t="s">
        <v>503</v>
      </c>
      <c r="L229" s="595" t="s">
        <v>504</v>
      </c>
      <c r="M229" s="595" t="s">
        <v>505</v>
      </c>
      <c r="N229" s="595" t="s">
        <v>506</v>
      </c>
      <c r="O229" s="596" t="s">
        <v>507</v>
      </c>
      <c r="P229" s="4"/>
      <c r="Q229" s="4"/>
      <c r="R229" s="5"/>
      <c r="S229" s="597" t="s">
        <v>508</v>
      </c>
      <c r="T229" s="591"/>
      <c r="U229" s="591"/>
      <c r="V229" s="7"/>
      <c r="W229" s="7"/>
      <c r="X229" s="7"/>
      <c r="Y229" s="7"/>
      <c r="Z229" s="7"/>
      <c r="AA229" s="7"/>
      <c r="AB229" s="7"/>
      <c r="AC229" s="7"/>
      <c r="AD229" s="7"/>
      <c r="AE229" s="6"/>
      <c r="AF229" s="6"/>
      <c r="AG229" s="7"/>
      <c r="AH229" s="7"/>
      <c r="AI229" s="373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7"/>
      <c r="AU229" s="7"/>
      <c r="AV229" s="7"/>
      <c r="AW229" s="7"/>
      <c r="AX229" s="7"/>
      <c r="AY229" s="7"/>
      <c r="AZ229" s="7"/>
      <c r="BA229" s="117"/>
      <c r="BB229" s="117"/>
      <c r="BC229" s="117"/>
      <c r="BD229" s="408">
        <f t="shared" si="322"/>
        <v>43</v>
      </c>
      <c r="BE229" s="408">
        <f t="shared" si="322"/>
        <v>42</v>
      </c>
      <c r="BF229" s="537" t="s">
        <v>40</v>
      </c>
      <c r="BG229" s="470">
        <f>BJ202</f>
        <v>0</v>
      </c>
      <c r="BH229" s="470">
        <f>BJ203</f>
        <v>0</v>
      </c>
      <c r="BI229" s="470">
        <f>BJ204</f>
        <v>0</v>
      </c>
      <c r="BJ229" s="470">
        <f>BJ205</f>
        <v>0</v>
      </c>
      <c r="BK229" s="470">
        <f>BJ206</f>
        <v>0</v>
      </c>
      <c r="BL229" s="470">
        <f>BJ207</f>
        <v>0</v>
      </c>
      <c r="BM229" s="7"/>
      <c r="BN229" s="7"/>
      <c r="BO229" s="7"/>
      <c r="BP229" s="7"/>
      <c r="BQ229" s="7"/>
      <c r="BR229" s="7"/>
      <c r="BS229" s="7"/>
      <c r="BT229" s="7"/>
      <c r="BU229" s="7"/>
      <c r="BV229" s="408">
        <f t="shared" si="323"/>
        <v>28</v>
      </c>
      <c r="BW229" s="408">
        <f t="shared" si="323"/>
        <v>27</v>
      </c>
      <c r="BX229" s="492" t="s">
        <v>44</v>
      </c>
      <c r="BY229" s="409">
        <f>BZ202</f>
        <v>1</v>
      </c>
      <c r="BZ229" s="409">
        <f>BZ203</f>
        <v>0</v>
      </c>
      <c r="CA229" s="409">
        <f>BZ204</f>
        <v>0</v>
      </c>
      <c r="CB229" s="409">
        <f>BZ205</f>
        <v>0</v>
      </c>
      <c r="CC229" s="409">
        <f>BZ206</f>
        <v>0</v>
      </c>
      <c r="CD229" s="409">
        <f>BZ207</f>
        <v>0</v>
      </c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</row>
    <row r="230" ht="14.25" customHeight="1" spans="1:109">
      <c r="A230" s="105"/>
      <c r="B230" s="588"/>
      <c r="C230" s="598" t="str">
        <f>G6</f>
        <v>ES3501</v>
      </c>
      <c r="D230" s="598"/>
      <c r="E230" s="598"/>
      <c r="F230" s="599" t="str">
        <f>G7</f>
        <v>EES</v>
      </c>
      <c r="G230" s="600">
        <f>G213</f>
        <v>100</v>
      </c>
      <c r="H230" s="411">
        <f>G203</f>
        <v>188</v>
      </c>
      <c r="I230" s="411">
        <f>G204</f>
        <v>0</v>
      </c>
      <c r="J230" s="411">
        <f>G205</f>
        <v>0</v>
      </c>
      <c r="K230" s="411">
        <f>G206</f>
        <v>0</v>
      </c>
      <c r="L230" s="411">
        <f>G207</f>
        <v>0</v>
      </c>
      <c r="M230" s="411">
        <f>G209</f>
        <v>0</v>
      </c>
      <c r="N230" s="601">
        <f>G202</f>
        <v>0</v>
      </c>
      <c r="O230" s="602" t="str">
        <f>G216</f>
        <v>Class Advisor</v>
      </c>
      <c r="P230" s="4"/>
      <c r="Q230" s="4"/>
      <c r="R230" s="5"/>
      <c r="S230" s="603">
        <f>G202</f>
        <v>0</v>
      </c>
      <c r="T230" s="591"/>
      <c r="U230" s="591"/>
      <c r="V230" s="7"/>
      <c r="W230" s="7"/>
      <c r="X230" s="7"/>
      <c r="Y230" s="7"/>
      <c r="Z230" s="7"/>
      <c r="AA230" s="7"/>
      <c r="AB230" s="7"/>
      <c r="AC230" s="7"/>
      <c r="AD230" s="7"/>
      <c r="AE230" s="6"/>
      <c r="AF230" s="6"/>
      <c r="AG230" s="7"/>
      <c r="AH230" s="7"/>
      <c r="AI230" s="373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7"/>
      <c r="AU230" s="7"/>
      <c r="AV230" s="7"/>
      <c r="AW230" s="7"/>
      <c r="AX230" s="7"/>
      <c r="AY230" s="7"/>
      <c r="AZ230" s="7"/>
      <c r="BA230" s="117"/>
      <c r="BB230" s="117"/>
      <c r="BC230" s="117"/>
      <c r="BD230" s="408">
        <f t="shared" ref="BD230:BE230" si="324">BB212</f>
        <v>193</v>
      </c>
      <c r="BE230" s="408">
        <f t="shared" si="324"/>
        <v>186</v>
      </c>
      <c r="BF230" s="604" t="s">
        <v>475</v>
      </c>
      <c r="BG230" s="470">
        <f t="shared" ref="BG230:BL230" si="325">BG215+BG216</f>
        <v>2</v>
      </c>
      <c r="BH230" s="470">
        <f t="shared" si="325"/>
        <v>0</v>
      </c>
      <c r="BI230" s="470">
        <f t="shared" si="325"/>
        <v>0</v>
      </c>
      <c r="BJ230" s="470">
        <f t="shared" si="325"/>
        <v>0</v>
      </c>
      <c r="BK230" s="470">
        <f t="shared" si="325"/>
        <v>0</v>
      </c>
      <c r="BL230" s="470">
        <f t="shared" si="325"/>
        <v>1</v>
      </c>
      <c r="BM230" s="7"/>
      <c r="BN230" s="7"/>
      <c r="BO230" s="7"/>
      <c r="BP230" s="7"/>
      <c r="BQ230" s="7"/>
      <c r="BR230" s="7"/>
      <c r="BS230" s="7"/>
      <c r="BT230" s="7"/>
      <c r="BU230" s="7"/>
      <c r="BV230" s="408">
        <f t="shared" si="323"/>
        <v>65</v>
      </c>
      <c r="BW230" s="408">
        <f t="shared" si="323"/>
        <v>61</v>
      </c>
      <c r="BX230" s="492" t="s">
        <v>45</v>
      </c>
      <c r="BY230" s="409">
        <f>CA202</f>
        <v>0</v>
      </c>
      <c r="BZ230" s="409">
        <f>CA203</f>
        <v>0</v>
      </c>
      <c r="CA230" s="409">
        <f>CA204</f>
        <v>0</v>
      </c>
      <c r="CB230" s="409">
        <f>CA205</f>
        <v>0</v>
      </c>
      <c r="CC230" s="409">
        <f>CA206</f>
        <v>0</v>
      </c>
      <c r="CD230" s="409">
        <f>CA207</f>
        <v>1</v>
      </c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</row>
    <row r="231" ht="14.25" customHeight="1" spans="1:109">
      <c r="A231" s="105"/>
      <c r="B231" s="605"/>
      <c r="C231" s="606" t="str">
        <f>H6</f>
        <v>IT3501</v>
      </c>
      <c r="D231" s="606"/>
      <c r="E231" s="606"/>
      <c r="F231" s="607" t="str">
        <f>H7</f>
        <v>POC</v>
      </c>
      <c r="G231" s="600">
        <f>H213</f>
        <v>98.9637305699482</v>
      </c>
      <c r="H231" s="411">
        <f>H203</f>
        <v>1</v>
      </c>
      <c r="I231" s="411">
        <f>H204</f>
        <v>5</v>
      </c>
      <c r="J231" s="411">
        <f>H205</f>
        <v>123</v>
      </c>
      <c r="K231" s="411">
        <f>H206</f>
        <v>50</v>
      </c>
      <c r="L231" s="411">
        <f>H207</f>
        <v>6</v>
      </c>
      <c r="M231" s="408">
        <f>H209</f>
        <v>2</v>
      </c>
      <c r="N231" s="608">
        <f>H202</f>
        <v>2</v>
      </c>
      <c r="O231" s="602" t="str">
        <f>H216</f>
        <v>Ms.S.Mahalakshmi/Mr.S.Kumaragurubaran</v>
      </c>
      <c r="P231" s="4"/>
      <c r="Q231" s="4"/>
      <c r="R231" s="5"/>
      <c r="S231" s="603">
        <f>H202</f>
        <v>2</v>
      </c>
      <c r="T231" s="591"/>
      <c r="U231" s="591"/>
      <c r="V231" s="7"/>
      <c r="W231" s="7"/>
      <c r="X231" s="7"/>
      <c r="Y231" s="7"/>
      <c r="Z231" s="7"/>
      <c r="AA231" s="7"/>
      <c r="AB231" s="7"/>
      <c r="AC231" s="7"/>
      <c r="AD231" s="7"/>
      <c r="AE231" s="6"/>
      <c r="AF231" s="6"/>
      <c r="AG231" s="7"/>
      <c r="AH231" s="7"/>
      <c r="AI231" s="373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408">
        <f t="shared" si="323"/>
        <v>42</v>
      </c>
      <c r="BW231" s="408">
        <f t="shared" si="323"/>
        <v>41</v>
      </c>
      <c r="BX231" s="492" t="s">
        <v>46</v>
      </c>
      <c r="BY231" s="409">
        <f>CB202</f>
        <v>0</v>
      </c>
      <c r="BZ231" s="409">
        <f>CB203</f>
        <v>0</v>
      </c>
      <c r="CA231" s="409">
        <f>CB204</f>
        <v>0</v>
      </c>
      <c r="CB231" s="409">
        <f>CB205</f>
        <v>0</v>
      </c>
      <c r="CC231" s="409">
        <f>CB206</f>
        <v>0</v>
      </c>
      <c r="CD231" s="409">
        <f>CB207</f>
        <v>0</v>
      </c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</row>
    <row r="232" ht="14.25" customHeight="1" spans="1:109">
      <c r="A232" s="105"/>
      <c r="B232" s="588"/>
      <c r="C232" s="598" t="str">
        <f>I6</f>
        <v>IT3502</v>
      </c>
      <c r="D232" s="598"/>
      <c r="E232" s="598"/>
      <c r="F232" s="599" t="str">
        <f>I7</f>
        <v>DAV</v>
      </c>
      <c r="G232" s="600">
        <f>I213</f>
        <v>99.4818652849741</v>
      </c>
      <c r="H232" s="411">
        <f>I203</f>
        <v>7</v>
      </c>
      <c r="I232" s="408">
        <f>I204</f>
        <v>32</v>
      </c>
      <c r="J232" s="408">
        <f>I205</f>
        <v>110</v>
      </c>
      <c r="K232" s="408">
        <f>I206</f>
        <v>35</v>
      </c>
      <c r="L232" s="408">
        <f>I207</f>
        <v>3</v>
      </c>
      <c r="M232" s="408">
        <f>H208</f>
        <v>4</v>
      </c>
      <c r="N232" s="608">
        <f>I202</f>
        <v>1</v>
      </c>
      <c r="O232" s="602" t="str">
        <f>I216</f>
        <v>Dr.A.R.Kavitha/Ms.Tharabai</v>
      </c>
      <c r="P232" s="4"/>
      <c r="Q232" s="4"/>
      <c r="R232" s="5"/>
      <c r="S232" s="603">
        <f>I202</f>
        <v>1</v>
      </c>
      <c r="T232" s="591"/>
      <c r="U232" s="591"/>
      <c r="V232" s="7"/>
      <c r="W232" s="7"/>
      <c r="X232" s="7"/>
      <c r="Y232" s="7"/>
      <c r="Z232" s="7"/>
      <c r="AA232" s="7"/>
      <c r="AB232" s="7"/>
      <c r="AC232" s="7"/>
      <c r="AD232" s="7"/>
      <c r="AE232" s="6"/>
      <c r="AF232" s="6"/>
      <c r="AG232" s="7"/>
      <c r="AH232" s="7"/>
      <c r="AI232" s="373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408">
        <f t="shared" si="323"/>
        <v>2</v>
      </c>
      <c r="BW232" s="408">
        <f t="shared" si="323"/>
        <v>2</v>
      </c>
      <c r="BX232" s="492" t="s">
        <v>47</v>
      </c>
      <c r="BY232" s="409">
        <f>CC202</f>
        <v>0</v>
      </c>
      <c r="BZ232" s="409">
        <f>CC203</f>
        <v>0</v>
      </c>
      <c r="CA232" s="409">
        <f>CC204</f>
        <v>0</v>
      </c>
      <c r="CB232" s="409">
        <f>CC205</f>
        <v>0</v>
      </c>
      <c r="CC232" s="409">
        <f>CC206</f>
        <v>0</v>
      </c>
      <c r="CD232" s="409">
        <f>CC207</f>
        <v>0</v>
      </c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</row>
    <row r="233" ht="14.25" customHeight="1" spans="1:109">
      <c r="A233" s="6"/>
      <c r="B233" s="609"/>
      <c r="C233" s="610" t="str">
        <f>J6</f>
        <v>IT3503</v>
      </c>
      <c r="D233" s="610"/>
      <c r="E233" s="610"/>
      <c r="F233" s="611" t="str">
        <f>J7</f>
        <v>EP</v>
      </c>
      <c r="G233" s="600">
        <f>J213</f>
        <v>98.9637305699482</v>
      </c>
      <c r="H233" s="411">
        <f>J203</f>
        <v>4</v>
      </c>
      <c r="I233" s="408">
        <f>J204</f>
        <v>20</v>
      </c>
      <c r="J233" s="408">
        <f>J205</f>
        <v>108</v>
      </c>
      <c r="K233" s="408">
        <f>J206</f>
        <v>47</v>
      </c>
      <c r="L233" s="408">
        <f>J207</f>
        <v>7</v>
      </c>
      <c r="M233" s="408">
        <f>J209</f>
        <v>1</v>
      </c>
      <c r="N233" s="608">
        <f>J202</f>
        <v>2</v>
      </c>
      <c r="O233" s="602" t="str">
        <f>J216</f>
        <v>Mr.S.Ravisankar/Mr.A.Anbumani</v>
      </c>
      <c r="P233" s="4"/>
      <c r="Q233" s="4"/>
      <c r="R233" s="5"/>
      <c r="S233" s="612">
        <f>J202</f>
        <v>2</v>
      </c>
      <c r="T233" s="6"/>
      <c r="U233" s="6"/>
      <c r="V233" s="373"/>
      <c r="W233" s="7"/>
      <c r="X233" s="7"/>
      <c r="Y233" s="7"/>
      <c r="Z233" s="7"/>
      <c r="AA233" s="7"/>
      <c r="AB233" s="7"/>
      <c r="AC233" s="7"/>
      <c r="AD233" s="7"/>
      <c r="AE233" s="6"/>
      <c r="AF233" s="6"/>
      <c r="AG233" s="7"/>
      <c r="AH233" s="7"/>
      <c r="AI233" s="373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408">
        <f t="shared" ref="BV233:BW235" si="326">BP211</f>
        <v>0</v>
      </c>
      <c r="BW233" s="408">
        <f t="shared" si="326"/>
        <v>0</v>
      </c>
      <c r="BX233" s="492" t="s">
        <v>48</v>
      </c>
      <c r="BY233" s="409">
        <f>CD202</f>
        <v>0</v>
      </c>
      <c r="BZ233" s="409">
        <f>CD203</f>
        <v>0</v>
      </c>
      <c r="CA233" s="409">
        <f>CD204</f>
        <v>0</v>
      </c>
      <c r="CB233" s="409">
        <f>CD205</f>
        <v>0</v>
      </c>
      <c r="CC233" s="409">
        <f>CD206</f>
        <v>0</v>
      </c>
      <c r="CD233" s="409">
        <f>CD207</f>
        <v>0</v>
      </c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</row>
    <row r="234" ht="14.25" customHeight="1" spans="1:109">
      <c r="A234" s="6"/>
      <c r="B234" s="609"/>
      <c r="C234" s="610" t="str">
        <f>K6</f>
        <v>IT3504</v>
      </c>
      <c r="D234" s="610"/>
      <c r="E234" s="610"/>
      <c r="F234" s="611" t="str">
        <f>K7</f>
        <v>MAD</v>
      </c>
      <c r="G234" s="600">
        <f>K213</f>
        <v>99.4818652849741</v>
      </c>
      <c r="H234" s="411">
        <f>K203</f>
        <v>2</v>
      </c>
      <c r="I234" s="408">
        <f>K204</f>
        <v>35</v>
      </c>
      <c r="J234" s="408">
        <f>K205</f>
        <v>102</v>
      </c>
      <c r="K234" s="408">
        <f>K206</f>
        <v>35</v>
      </c>
      <c r="L234" s="408">
        <f>K207</f>
        <v>9</v>
      </c>
      <c r="M234" s="408">
        <f>J208</f>
        <v>4</v>
      </c>
      <c r="N234" s="608">
        <f>K202</f>
        <v>1</v>
      </c>
      <c r="O234" s="602" t="str">
        <f>K216</f>
        <v>Mr.A.Marimuthu/Ms.R.Revathy</v>
      </c>
      <c r="P234" s="4"/>
      <c r="Q234" s="4"/>
      <c r="R234" s="5"/>
      <c r="S234" s="612">
        <f>K202</f>
        <v>1</v>
      </c>
      <c r="T234" s="6"/>
      <c r="U234" s="6"/>
      <c r="V234" s="7"/>
      <c r="W234" s="7"/>
      <c r="X234" s="7"/>
      <c r="Y234" s="7"/>
      <c r="Z234" s="7"/>
      <c r="AA234" s="7"/>
      <c r="AB234" s="7"/>
      <c r="AC234" s="7"/>
      <c r="AD234" s="7"/>
      <c r="AE234" s="6"/>
      <c r="AF234" s="6"/>
      <c r="AG234" s="7"/>
      <c r="AH234" s="7"/>
      <c r="AI234" s="373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408">
        <f t="shared" si="326"/>
        <v>0</v>
      </c>
      <c r="BW234" s="408">
        <f t="shared" si="326"/>
        <v>0</v>
      </c>
      <c r="BX234" s="492" t="s">
        <v>49</v>
      </c>
      <c r="BY234" s="409">
        <f>CE202</f>
        <v>0</v>
      </c>
      <c r="BZ234" s="409">
        <f>CE203</f>
        <v>0</v>
      </c>
      <c r="CA234" s="409">
        <f>CE204</f>
        <v>0</v>
      </c>
      <c r="CB234" s="409">
        <f>CE205</f>
        <v>0</v>
      </c>
      <c r="CC234" s="409">
        <f>CE206</f>
        <v>0</v>
      </c>
      <c r="CD234" s="409">
        <f>CE206</f>
        <v>0</v>
      </c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</row>
    <row r="235" ht="14.25" customHeight="1" spans="1:109">
      <c r="A235" s="6"/>
      <c r="B235" s="609"/>
      <c r="C235" s="610" t="str">
        <f>L6</f>
        <v>IT3505</v>
      </c>
      <c r="D235" s="610"/>
      <c r="E235" s="610"/>
      <c r="F235" s="611" t="str">
        <f>L7</f>
        <v>CCP</v>
      </c>
      <c r="G235" s="600">
        <f>L213</f>
        <v>100</v>
      </c>
      <c r="H235" s="411">
        <f>L203</f>
        <v>188</v>
      </c>
      <c r="I235" s="408">
        <f>L204</f>
        <v>0</v>
      </c>
      <c r="J235" s="408">
        <f>L205</f>
        <v>0</v>
      </c>
      <c r="K235" s="408">
        <f>L206</f>
        <v>0</v>
      </c>
      <c r="L235" s="408">
        <f>L207</f>
        <v>0</v>
      </c>
      <c r="M235" s="408">
        <f>L209</f>
        <v>0</v>
      </c>
      <c r="N235" s="608">
        <f>L202</f>
        <v>0</v>
      </c>
      <c r="O235" s="602" t="str">
        <f>L216</f>
        <v>Class Advisor</v>
      </c>
      <c r="P235" s="4"/>
      <c r="Q235" s="4"/>
      <c r="R235" s="5"/>
      <c r="S235" s="612">
        <f>L202</f>
        <v>0</v>
      </c>
      <c r="T235" s="6"/>
      <c r="U235" s="6"/>
      <c r="V235" s="7"/>
      <c r="W235" s="7"/>
      <c r="X235" s="7"/>
      <c r="Y235" s="7"/>
      <c r="Z235" s="7"/>
      <c r="AA235" s="7"/>
      <c r="AB235" s="7"/>
      <c r="AC235" s="7"/>
      <c r="AD235" s="7"/>
      <c r="AE235" s="6"/>
      <c r="AF235" s="6"/>
      <c r="AG235" s="7"/>
      <c r="AH235" s="7"/>
      <c r="AI235" s="373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408">
        <f t="shared" si="326"/>
        <v>1</v>
      </c>
      <c r="BW235" s="408">
        <f t="shared" si="326"/>
        <v>1</v>
      </c>
      <c r="BX235" s="492" t="s">
        <v>50</v>
      </c>
      <c r="BY235" s="409">
        <f>CF202</f>
        <v>0</v>
      </c>
      <c r="BZ235" s="409">
        <f>CF203</f>
        <v>0</v>
      </c>
      <c r="CA235" s="409">
        <f>CF204</f>
        <v>0</v>
      </c>
      <c r="CB235" s="409">
        <f>CF205</f>
        <v>0</v>
      </c>
      <c r="CC235" s="409">
        <f>CF206</f>
        <v>0</v>
      </c>
      <c r="CD235" s="409">
        <f>CF207</f>
        <v>0</v>
      </c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</row>
    <row r="236" ht="14.25" customHeight="1" spans="1:109">
      <c r="A236" s="6"/>
      <c r="B236" s="609"/>
      <c r="C236" s="613" t="str">
        <f>M6</f>
        <v>IT3V13</v>
      </c>
      <c r="D236" s="614"/>
      <c r="E236" s="614"/>
      <c r="F236" s="615" t="str">
        <f>M7</f>
        <v>UIUX</v>
      </c>
      <c r="G236" s="616">
        <f>M213</f>
        <v>99.4818652849741</v>
      </c>
      <c r="H236" s="411">
        <f>M203</f>
        <v>5</v>
      </c>
      <c r="I236" s="617">
        <f>M204</f>
        <v>32</v>
      </c>
      <c r="J236" s="617">
        <f>M205</f>
        <v>89</v>
      </c>
      <c r="K236" s="617">
        <f>M205</f>
        <v>89</v>
      </c>
      <c r="L236" s="617">
        <f>M206</f>
        <v>45</v>
      </c>
      <c r="M236" s="617">
        <f>M209</f>
        <v>2</v>
      </c>
      <c r="N236" s="616">
        <f>M202</f>
        <v>1</v>
      </c>
      <c r="O236" s="617" t="str">
        <f>M216</f>
        <v>Ms.V.Gomathy/Mr.Sumitkumar</v>
      </c>
      <c r="P236" s="617"/>
      <c r="Q236" s="617"/>
      <c r="R236" s="617"/>
      <c r="S236" s="618">
        <f>M202</f>
        <v>1</v>
      </c>
      <c r="T236" s="6"/>
      <c r="U236" s="6"/>
      <c r="V236" s="7"/>
      <c r="W236" s="7"/>
      <c r="X236" s="7"/>
      <c r="Y236" s="7"/>
      <c r="Z236" s="7"/>
      <c r="AA236" s="7"/>
      <c r="AB236" s="7"/>
      <c r="AC236" s="7"/>
      <c r="AD236" s="7"/>
      <c r="AE236" s="6"/>
      <c r="AF236" s="6"/>
      <c r="AG236" s="7"/>
      <c r="AH236" s="7"/>
      <c r="AI236" s="373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</row>
    <row r="237" ht="14.25" customHeight="1" spans="1:109">
      <c r="A237" s="6"/>
      <c r="B237" s="609"/>
      <c r="C237" s="613" t="str">
        <f>N6</f>
        <v>IT3V15</v>
      </c>
      <c r="D237" s="614"/>
      <c r="E237" s="614"/>
      <c r="F237" s="615" t="str">
        <f>N7</f>
        <v>DEV</v>
      </c>
      <c r="G237" s="619">
        <f>N213</f>
        <v>99.4818652849741</v>
      </c>
      <c r="H237" s="411">
        <f>N203</f>
        <v>2</v>
      </c>
      <c r="I237" s="620">
        <f>N204</f>
        <v>23</v>
      </c>
      <c r="J237" s="620">
        <f>N205</f>
        <v>101</v>
      </c>
      <c r="K237" s="620">
        <f>N206</f>
        <v>50</v>
      </c>
      <c r="L237" s="620">
        <f>N207</f>
        <v>11</v>
      </c>
      <c r="M237" s="620">
        <f>N209</f>
        <v>1</v>
      </c>
      <c r="N237" s="619">
        <f>N202</f>
        <v>1</v>
      </c>
      <c r="O237" s="621" t="str">
        <f>N216</f>
        <v>Ms.T.N.Charanya/Mr.K.Gunasekar</v>
      </c>
      <c r="P237" s="621"/>
      <c r="Q237" s="621"/>
      <c r="R237" s="621"/>
      <c r="S237" s="622">
        <f>N202</f>
        <v>1</v>
      </c>
      <c r="T237" s="6"/>
      <c r="U237" s="6"/>
      <c r="V237" s="7"/>
      <c r="W237" s="7"/>
      <c r="X237" s="7"/>
      <c r="Y237" s="7"/>
      <c r="Z237" s="7"/>
      <c r="AA237" s="7"/>
      <c r="AB237" s="7"/>
      <c r="AC237" s="7"/>
      <c r="AD237" s="7"/>
      <c r="AE237" s="6"/>
      <c r="AF237" s="6"/>
      <c r="AG237" s="7"/>
      <c r="AH237" s="7"/>
      <c r="AI237" s="373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</row>
    <row r="238" ht="14.25" customHeight="1" spans="1:109">
      <c r="A238" s="6"/>
      <c r="B238" s="609"/>
      <c r="C238" s="6"/>
      <c r="D238" s="6"/>
      <c r="E238" s="623"/>
      <c r="F238" s="624"/>
      <c r="G238" s="117"/>
      <c r="H238" s="625"/>
      <c r="I238" s="626" t="s">
        <v>509</v>
      </c>
      <c r="J238" s="79"/>
      <c r="K238" s="79"/>
      <c r="L238" s="12"/>
      <c r="M238" s="627"/>
      <c r="N238" s="117"/>
      <c r="O238" s="6"/>
      <c r="P238" s="6"/>
      <c r="Q238" s="6"/>
      <c r="R238" s="6"/>
      <c r="S238" s="6"/>
      <c r="T238" s="6"/>
      <c r="U238" s="6"/>
      <c r="V238" s="7"/>
      <c r="W238" s="7"/>
      <c r="X238" s="7"/>
      <c r="Y238" s="7"/>
      <c r="Z238" s="7"/>
      <c r="AA238" s="7"/>
      <c r="AB238" s="7"/>
      <c r="AC238" s="7"/>
      <c r="AD238" s="7"/>
      <c r="AE238" s="6"/>
      <c r="AF238" s="6"/>
      <c r="AG238" s="7"/>
      <c r="AH238" s="7"/>
      <c r="AI238" s="373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</row>
    <row r="239" customHeight="1" spans="1:109">
      <c r="A239" s="6"/>
      <c r="B239" s="609"/>
      <c r="C239" s="6"/>
      <c r="D239" s="6"/>
      <c r="E239" s="623"/>
      <c r="F239" s="628" t="s">
        <v>510</v>
      </c>
      <c r="G239" s="629" t="s">
        <v>511</v>
      </c>
      <c r="H239" s="630" t="s">
        <v>512</v>
      </c>
      <c r="I239" s="4"/>
      <c r="J239" s="4"/>
      <c r="K239" s="4"/>
      <c r="L239" s="4"/>
      <c r="M239" s="5"/>
      <c r="N239" s="631" t="s">
        <v>513</v>
      </c>
      <c r="O239" s="6"/>
      <c r="P239" s="6"/>
      <c r="Q239" s="6"/>
      <c r="R239" s="6"/>
      <c r="S239" s="6"/>
      <c r="T239" s="6"/>
      <c r="U239" s="6"/>
      <c r="V239" s="7"/>
      <c r="W239" s="7"/>
      <c r="X239" s="7"/>
      <c r="Y239" s="7"/>
      <c r="Z239" s="7"/>
      <c r="AA239" s="7"/>
      <c r="AB239" s="7"/>
      <c r="AC239" s="7"/>
      <c r="AD239" s="7"/>
      <c r="AE239" s="6"/>
      <c r="AF239" s="6"/>
      <c r="AG239" s="7"/>
      <c r="AH239" s="7"/>
      <c r="AI239" s="373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</row>
    <row r="240" ht="14.25" customHeight="1" spans="1:109">
      <c r="A240" s="6"/>
      <c r="B240" s="609"/>
      <c r="C240" s="6"/>
      <c r="D240" s="6"/>
      <c r="E240" s="623"/>
      <c r="F240" s="624"/>
      <c r="G240" s="632"/>
      <c r="H240" s="534">
        <v>1</v>
      </c>
      <c r="I240" s="534">
        <v>2</v>
      </c>
      <c r="J240" s="534">
        <v>3</v>
      </c>
      <c r="K240" s="534">
        <v>4</v>
      </c>
      <c r="L240" s="534">
        <v>5</v>
      </c>
      <c r="M240" s="534" t="s">
        <v>485</v>
      </c>
      <c r="N240" s="21"/>
      <c r="O240" s="6"/>
      <c r="P240" s="6"/>
      <c r="Q240" s="6"/>
      <c r="R240" s="6"/>
      <c r="S240" s="6"/>
      <c r="T240" s="6"/>
      <c r="U240" s="6"/>
      <c r="V240" s="7"/>
      <c r="W240" s="7"/>
      <c r="X240" s="7"/>
      <c r="Y240" s="7"/>
      <c r="Z240" s="7"/>
      <c r="AA240" s="7"/>
      <c r="AB240" s="7"/>
      <c r="AC240" s="7"/>
      <c r="AD240" s="7"/>
      <c r="AE240" s="6"/>
      <c r="AF240" s="6"/>
      <c r="AG240" s="7"/>
      <c r="AH240" s="7"/>
      <c r="AI240" s="373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</row>
    <row r="241" ht="14.25" customHeight="1" spans="1:109">
      <c r="A241" s="6"/>
      <c r="B241" s="609"/>
      <c r="C241" s="6"/>
      <c r="D241" s="6"/>
      <c r="E241" s="623"/>
      <c r="F241" s="633">
        <f>SUM(BG201,BH201)</f>
        <v>83</v>
      </c>
      <c r="G241" s="634">
        <f>COUNTIF(E8:E200,"H")</f>
        <v>85</v>
      </c>
      <c r="H241" s="635">
        <f>COUNTIFS(E8:E200,"H",O8:O200,"1")</f>
        <v>2</v>
      </c>
      <c r="I241" s="635">
        <f>COUNTIFS(E8:E200,"H",O8:O200,"2")</f>
        <v>0</v>
      </c>
      <c r="J241" s="635">
        <f>COUNTIFS(E8:E200,"H",O8:O200,"3")</f>
        <v>0</v>
      </c>
      <c r="K241" s="635">
        <f>COUNTIFS(E8:E200,"H",O8:O200,"4")</f>
        <v>0</v>
      </c>
      <c r="L241" s="635">
        <f>COUNTIFS(E8:E200,"H",O8:O200,"5")</f>
        <v>0</v>
      </c>
      <c r="M241" s="635">
        <f>COUNTIFS(E8:E200,"H",O8:O200,"&gt;5")</f>
        <v>0</v>
      </c>
      <c r="N241" s="636">
        <f>SUM(H241:M241)</f>
        <v>2</v>
      </c>
      <c r="O241" s="6"/>
      <c r="P241" s="6"/>
      <c r="Q241" s="6"/>
      <c r="R241" s="6"/>
      <c r="S241" s="6"/>
      <c r="T241" s="6"/>
      <c r="U241" s="6"/>
      <c r="V241" s="7"/>
      <c r="W241" s="7"/>
      <c r="X241" s="7"/>
      <c r="Y241" s="7"/>
      <c r="Z241" s="7"/>
      <c r="AA241" s="7"/>
      <c r="AB241" s="7"/>
      <c r="AC241" s="7"/>
      <c r="AD241" s="7"/>
      <c r="AE241" s="6"/>
      <c r="AF241" s="6"/>
      <c r="AG241" s="7"/>
      <c r="AH241" s="7"/>
      <c r="AI241" s="373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</row>
    <row r="242" ht="14.25" customHeight="1" spans="1:109">
      <c r="A242" s="6"/>
      <c r="B242" s="609"/>
      <c r="C242" s="6"/>
      <c r="D242" s="6"/>
      <c r="E242" s="623"/>
      <c r="F242" s="624"/>
      <c r="G242" s="117"/>
      <c r="H242" s="168"/>
      <c r="I242" s="117"/>
      <c r="J242" s="117"/>
      <c r="K242" s="117"/>
      <c r="L242" s="117"/>
      <c r="M242" s="117"/>
      <c r="N242" s="117"/>
      <c r="O242" s="6"/>
      <c r="P242" s="6"/>
      <c r="Q242" s="6"/>
      <c r="R242" s="6"/>
      <c r="S242" s="6"/>
      <c r="T242" s="6"/>
      <c r="U242" s="6"/>
      <c r="V242" s="7"/>
      <c r="W242" s="7"/>
      <c r="X242" s="7"/>
      <c r="Y242" s="7"/>
      <c r="Z242" s="7"/>
      <c r="AA242" s="7"/>
      <c r="AB242" s="7"/>
      <c r="AC242" s="7"/>
      <c r="AD242" s="7"/>
      <c r="AE242" s="6"/>
      <c r="AF242" s="6"/>
      <c r="AG242" s="7"/>
      <c r="AH242" s="7"/>
      <c r="AI242" s="373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</row>
    <row r="243" ht="14.25" customHeight="1" spans="1:109">
      <c r="A243" s="6"/>
      <c r="B243" s="609"/>
      <c r="C243" s="6"/>
      <c r="D243" s="6"/>
      <c r="E243" s="623"/>
      <c r="F243" s="624"/>
      <c r="G243" s="117"/>
      <c r="H243" s="625"/>
      <c r="I243" s="637" t="s">
        <v>514</v>
      </c>
      <c r="J243" s="4"/>
      <c r="K243" s="4"/>
      <c r="L243" s="5"/>
      <c r="M243" s="627"/>
      <c r="N243" s="117"/>
      <c r="O243" s="6"/>
      <c r="P243" s="6"/>
      <c r="Q243" s="6"/>
      <c r="R243" s="6"/>
      <c r="S243" s="6"/>
      <c r="T243" s="6"/>
      <c r="U243" s="6"/>
      <c r="V243" s="7"/>
      <c r="W243" s="7"/>
      <c r="X243" s="7"/>
      <c r="Y243" s="7"/>
      <c r="Z243" s="7"/>
      <c r="AA243" s="7"/>
      <c r="AB243" s="7"/>
      <c r="AC243" s="7"/>
      <c r="AD243" s="7"/>
      <c r="AE243" s="6"/>
      <c r="AF243" s="6"/>
      <c r="AG243" s="7"/>
      <c r="AH243" s="7"/>
      <c r="AI243" s="373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</row>
    <row r="244" customHeight="1" spans="1:109">
      <c r="A244" s="6"/>
      <c r="B244" s="609"/>
      <c r="C244" s="6"/>
      <c r="D244" s="6"/>
      <c r="E244" s="623"/>
      <c r="F244" s="628" t="s">
        <v>510</v>
      </c>
      <c r="G244" s="629" t="s">
        <v>511</v>
      </c>
      <c r="H244" s="630" t="s">
        <v>512</v>
      </c>
      <c r="I244" s="4"/>
      <c r="J244" s="4"/>
      <c r="K244" s="4"/>
      <c r="L244" s="4"/>
      <c r="M244" s="5"/>
      <c r="N244" s="631" t="s">
        <v>513</v>
      </c>
      <c r="O244" s="6"/>
      <c r="P244" s="6"/>
      <c r="Q244" s="6"/>
      <c r="R244" s="6"/>
      <c r="S244" s="6"/>
      <c r="T244" s="6"/>
      <c r="U244" s="6"/>
      <c r="V244" s="7"/>
      <c r="W244" s="7"/>
      <c r="X244" s="7"/>
      <c r="Y244" s="7"/>
      <c r="Z244" s="7"/>
      <c r="AA244" s="7"/>
      <c r="AB244" s="7"/>
      <c r="AC244" s="7"/>
      <c r="AD244" s="7"/>
      <c r="AE244" s="6"/>
      <c r="AF244" s="6"/>
      <c r="AG244" s="7"/>
      <c r="AH244" s="7"/>
      <c r="AI244" s="373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</row>
    <row r="245" ht="14.25" customHeight="1" spans="1:109">
      <c r="A245" s="6"/>
      <c r="B245" s="609"/>
      <c r="C245" s="6"/>
      <c r="D245" s="6"/>
      <c r="E245" s="623"/>
      <c r="F245" s="624"/>
      <c r="G245" s="632"/>
      <c r="H245" s="534">
        <v>1</v>
      </c>
      <c r="I245" s="534">
        <v>2</v>
      </c>
      <c r="J245" s="534">
        <v>3</v>
      </c>
      <c r="K245" s="534">
        <v>4</v>
      </c>
      <c r="L245" s="534">
        <v>5</v>
      </c>
      <c r="M245" s="534" t="s">
        <v>485</v>
      </c>
      <c r="N245" s="21"/>
      <c r="O245" s="6"/>
      <c r="P245" s="6"/>
      <c r="Q245" s="6"/>
      <c r="R245" s="6"/>
      <c r="S245" s="6"/>
      <c r="T245" s="6"/>
      <c r="U245" s="6"/>
      <c r="V245" s="7"/>
      <c r="W245" s="7"/>
      <c r="X245" s="7"/>
      <c r="Y245" s="7"/>
      <c r="Z245" s="7"/>
      <c r="AA245" s="7"/>
      <c r="AB245" s="7"/>
      <c r="AC245" s="7"/>
      <c r="AD245" s="7"/>
      <c r="AE245" s="6"/>
      <c r="AF245" s="6"/>
      <c r="AG245" s="7"/>
      <c r="AH245" s="7"/>
      <c r="AI245" s="373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</row>
    <row r="246" ht="14.25" customHeight="1" spans="1:109">
      <c r="A246" s="6"/>
      <c r="B246" s="609"/>
      <c r="C246" s="6"/>
      <c r="D246" s="6"/>
      <c r="E246" s="623"/>
      <c r="F246" s="633">
        <f>SUM(BI201,BJ201)</f>
        <v>107</v>
      </c>
      <c r="G246" s="634">
        <f>COUNTIF(E8:E200,"D")</f>
        <v>108</v>
      </c>
      <c r="H246" s="635">
        <f>COUNTIFS(E8:E200,"D",O8:O200,"1")</f>
        <v>0</v>
      </c>
      <c r="I246" s="635">
        <f>COUNTIFS(E8:E200,"D",O8:O200,"2")</f>
        <v>0</v>
      </c>
      <c r="J246" s="635">
        <f>COUNTIFS(E8:E200,"D",O8:O200,"3")</f>
        <v>0</v>
      </c>
      <c r="K246" s="635">
        <f>COUNTIFS(E8:E200,"D",O8:O200,"4")</f>
        <v>0</v>
      </c>
      <c r="L246" s="635">
        <f>COUNTIFS(E8:E200,"D",O8:O200,"5")</f>
        <v>0</v>
      </c>
      <c r="M246" s="635">
        <f>COUNTIFS(E8:E200,"D",O8:O200,"&gt;5")</f>
        <v>1</v>
      </c>
      <c r="N246" s="636">
        <f>SUM(H246:M246)</f>
        <v>1</v>
      </c>
      <c r="O246" s="6"/>
      <c r="P246" s="6"/>
      <c r="Q246" s="6"/>
      <c r="R246" s="6"/>
      <c r="S246" s="6"/>
      <c r="T246" s="6"/>
      <c r="U246" s="6"/>
      <c r="V246" s="7"/>
      <c r="W246" s="7"/>
      <c r="X246" s="7"/>
      <c r="Y246" s="7"/>
      <c r="Z246" s="7"/>
      <c r="AA246" s="7"/>
      <c r="AB246" s="7"/>
      <c r="AC246" s="7"/>
      <c r="AD246" s="7"/>
      <c r="AE246" s="6"/>
      <c r="AF246" s="6"/>
      <c r="AG246" s="7"/>
      <c r="AH246" s="7"/>
      <c r="AI246" s="373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</row>
    <row r="247" ht="14.25" customHeight="1" spans="1:109">
      <c r="A247" s="6"/>
      <c r="B247" s="609"/>
      <c r="C247" s="6"/>
      <c r="D247" s="6"/>
      <c r="E247" s="623"/>
      <c r="F247" s="624"/>
      <c r="G247" s="168"/>
      <c r="H247" s="168"/>
      <c r="I247" s="168"/>
      <c r="J247" s="168"/>
      <c r="K247" s="117"/>
      <c r="L247" s="117"/>
      <c r="M247" s="117"/>
      <c r="N247" s="117"/>
      <c r="O247" s="6"/>
      <c r="P247" s="6"/>
      <c r="Q247" s="6"/>
      <c r="R247" s="6"/>
      <c r="S247" s="6"/>
      <c r="T247" s="6"/>
      <c r="U247" s="6"/>
      <c r="V247" s="7"/>
      <c r="W247" s="7"/>
      <c r="X247" s="7"/>
      <c r="Y247" s="7"/>
      <c r="Z247" s="7"/>
      <c r="AA247" s="7"/>
      <c r="AB247" s="7"/>
      <c r="AC247" s="7"/>
      <c r="AD247" s="7"/>
      <c r="AE247" s="6"/>
      <c r="AF247" s="6"/>
      <c r="AG247" s="7"/>
      <c r="AH247" s="7"/>
      <c r="AI247" s="373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</row>
    <row r="248" ht="14.25" customHeight="1" spans="1:109">
      <c r="A248" s="6"/>
      <c r="B248" s="609"/>
      <c r="C248" s="6"/>
      <c r="D248" s="6"/>
      <c r="E248" s="623"/>
      <c r="F248" s="624"/>
      <c r="G248" s="168"/>
      <c r="H248" s="168"/>
      <c r="I248" s="168"/>
      <c r="J248" s="168"/>
      <c r="K248" s="117"/>
      <c r="L248" s="117"/>
      <c r="M248" s="117"/>
      <c r="N248" s="117"/>
      <c r="O248" s="6"/>
      <c r="P248" s="6"/>
      <c r="Q248" s="6"/>
      <c r="R248" s="6"/>
      <c r="S248" s="6"/>
      <c r="T248" s="6"/>
      <c r="U248" s="6"/>
      <c r="V248" s="7"/>
      <c r="W248" s="7"/>
      <c r="X248" s="7"/>
      <c r="Y248" s="7"/>
      <c r="Z248" s="7"/>
      <c r="AA248" s="7"/>
      <c r="AB248" s="7"/>
      <c r="AC248" s="7"/>
      <c r="AD248" s="7"/>
      <c r="AE248" s="6"/>
      <c r="AF248" s="6"/>
      <c r="AG248" s="7"/>
      <c r="AH248" s="7"/>
      <c r="AI248" s="373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</row>
    <row r="249" ht="14.25" customHeight="1" spans="1:109">
      <c r="A249" s="6"/>
      <c r="B249" s="609"/>
      <c r="C249" s="6"/>
      <c r="D249" s="6"/>
      <c r="E249" s="623"/>
      <c r="F249" s="624"/>
      <c r="G249" s="638"/>
      <c r="H249" s="639" t="str">
        <f t="shared" ref="H249:M249" si="327">G6</f>
        <v>ES3501</v>
      </c>
      <c r="I249" s="639" t="str">
        <f t="shared" si="327"/>
        <v>IT3501</v>
      </c>
      <c r="J249" s="639" t="str">
        <f t="shared" si="327"/>
        <v>IT3502</v>
      </c>
      <c r="K249" s="639" t="str">
        <f t="shared" si="327"/>
        <v>IT3503</v>
      </c>
      <c r="L249" s="639" t="str">
        <f t="shared" si="327"/>
        <v>IT3504</v>
      </c>
      <c r="M249" s="639" t="str">
        <f t="shared" si="327"/>
        <v>IT3505</v>
      </c>
      <c r="N249" s="639" t="s">
        <v>475</v>
      </c>
      <c r="O249" s="6"/>
      <c r="P249" s="6"/>
      <c r="Q249" s="6"/>
      <c r="R249" s="6"/>
      <c r="S249" s="6"/>
      <c r="T249" s="6"/>
      <c r="U249" s="6"/>
      <c r="V249" s="7"/>
      <c r="W249" s="7"/>
      <c r="X249" s="7"/>
      <c r="Y249" s="7"/>
      <c r="Z249" s="7"/>
      <c r="AA249" s="7"/>
      <c r="AB249" s="7"/>
      <c r="AC249" s="7"/>
      <c r="AD249" s="7"/>
      <c r="AE249" s="6"/>
      <c r="AF249" s="6"/>
      <c r="AG249" s="7"/>
      <c r="AH249" s="7"/>
      <c r="AI249" s="373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</row>
    <row r="250" ht="14.25" customHeight="1" spans="1:109">
      <c r="A250" s="6"/>
      <c r="B250" s="609"/>
      <c r="C250" s="6"/>
      <c r="D250" s="6"/>
      <c r="E250" s="623"/>
      <c r="F250" s="624"/>
      <c r="G250" s="638" t="s">
        <v>515</v>
      </c>
      <c r="H250" s="640">
        <f t="shared" ref="H250:M250" si="328">COUNTIFS($O8:$O200,"1",G8:G200,"U")</f>
        <v>0</v>
      </c>
      <c r="I250" s="640">
        <f t="shared" si="328"/>
        <v>1</v>
      </c>
      <c r="J250" s="640">
        <f t="shared" si="328"/>
        <v>0</v>
      </c>
      <c r="K250" s="640">
        <f t="shared" si="328"/>
        <v>1</v>
      </c>
      <c r="L250" s="640">
        <f t="shared" si="328"/>
        <v>0</v>
      </c>
      <c r="M250" s="640">
        <f t="shared" si="328"/>
        <v>0</v>
      </c>
      <c r="N250" s="640">
        <f t="shared" ref="N250:N251" si="329">SUM(H250:M250)</f>
        <v>2</v>
      </c>
      <c r="O250" s="6"/>
      <c r="P250" s="6"/>
      <c r="Q250" s="6"/>
      <c r="R250" s="6"/>
      <c r="S250" s="6"/>
      <c r="T250" s="6"/>
      <c r="U250" s="6"/>
      <c r="V250" s="7"/>
      <c r="W250" s="7"/>
      <c r="X250" s="7"/>
      <c r="Y250" s="7"/>
      <c r="Z250" s="7"/>
      <c r="AA250" s="7"/>
      <c r="AB250" s="7"/>
      <c r="AC250" s="7"/>
      <c r="AD250" s="7"/>
      <c r="AE250" s="6"/>
      <c r="AF250" s="6"/>
      <c r="AG250" s="7"/>
      <c r="AH250" s="7"/>
      <c r="AI250" s="373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</row>
    <row r="251" ht="14.25" customHeight="1" spans="1:109">
      <c r="A251" s="6"/>
      <c r="B251" s="609"/>
      <c r="C251" s="6"/>
      <c r="D251" s="6"/>
      <c r="E251" s="623"/>
      <c r="F251" s="624"/>
      <c r="G251" s="638" t="s">
        <v>508</v>
      </c>
      <c r="H251" s="640">
        <f t="shared" ref="H251:M251" si="330">COUNTIFS($O8:$O200,"1",G8:G200,"UA")</f>
        <v>0</v>
      </c>
      <c r="I251" s="640">
        <f t="shared" si="330"/>
        <v>0</v>
      </c>
      <c r="J251" s="640">
        <f t="shared" si="330"/>
        <v>0</v>
      </c>
      <c r="K251" s="640">
        <f t="shared" si="330"/>
        <v>0</v>
      </c>
      <c r="L251" s="640">
        <f t="shared" si="330"/>
        <v>0</v>
      </c>
      <c r="M251" s="640">
        <f t="shared" si="330"/>
        <v>0</v>
      </c>
      <c r="N251" s="640">
        <f t="shared" si="329"/>
        <v>0</v>
      </c>
      <c r="O251" s="6"/>
      <c r="P251" s="6"/>
      <c r="Q251" s="6"/>
      <c r="R251" s="6"/>
      <c r="S251" s="6"/>
      <c r="T251" s="6"/>
      <c r="U251" s="6"/>
      <c r="V251" s="7"/>
      <c r="W251" s="7"/>
      <c r="X251" s="7"/>
      <c r="Y251" s="7"/>
      <c r="Z251" s="7"/>
      <c r="AA251" s="7"/>
      <c r="AB251" s="7"/>
      <c r="AC251" s="7"/>
      <c r="AD251" s="7"/>
      <c r="AE251" s="6"/>
      <c r="AF251" s="6"/>
      <c r="AG251" s="7"/>
      <c r="AH251" s="7"/>
      <c r="AI251" s="373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</row>
    <row r="252" ht="14.25" customHeight="1" spans="1:109">
      <c r="A252" s="6"/>
      <c r="B252" s="609"/>
      <c r="C252" s="6"/>
      <c r="D252" s="6"/>
      <c r="E252" s="623"/>
      <c r="F252" s="624"/>
      <c r="G252" s="638" t="s">
        <v>516</v>
      </c>
      <c r="H252" s="640">
        <f t="shared" ref="H252:N252" si="331">SUM(H250:H251)</f>
        <v>0</v>
      </c>
      <c r="I252" s="640">
        <f t="shared" si="331"/>
        <v>1</v>
      </c>
      <c r="J252" s="640">
        <f t="shared" si="331"/>
        <v>0</v>
      </c>
      <c r="K252" s="640">
        <f t="shared" si="331"/>
        <v>1</v>
      </c>
      <c r="L252" s="640">
        <f t="shared" si="331"/>
        <v>0</v>
      </c>
      <c r="M252" s="640">
        <f t="shared" si="331"/>
        <v>0</v>
      </c>
      <c r="N252" s="640">
        <f t="shared" si="331"/>
        <v>2</v>
      </c>
      <c r="O252" s="6"/>
      <c r="P252" s="6"/>
      <c r="Q252" s="6"/>
      <c r="R252" s="6"/>
      <c r="S252" s="6"/>
      <c r="T252" s="6"/>
      <c r="U252" s="6"/>
      <c r="V252" s="7"/>
      <c r="W252" s="7"/>
      <c r="X252" s="7"/>
      <c r="Y252" s="7"/>
      <c r="Z252" s="7"/>
      <c r="AA252" s="7"/>
      <c r="AB252" s="7"/>
      <c r="AC252" s="7"/>
      <c r="AD252" s="7"/>
      <c r="AE252" s="6"/>
      <c r="AF252" s="6"/>
      <c r="AG252" s="7"/>
      <c r="AH252" s="7"/>
      <c r="AI252" s="373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</row>
    <row r="253" ht="14.25" customHeight="1" spans="1:109">
      <c r="A253" s="6"/>
      <c r="B253" s="609"/>
      <c r="C253" s="6"/>
      <c r="D253" s="6"/>
      <c r="E253" s="623"/>
      <c r="F253" s="624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7"/>
      <c r="W253" s="7"/>
      <c r="X253" s="7"/>
      <c r="Y253" s="7"/>
      <c r="Z253" s="7"/>
      <c r="AA253" s="7"/>
      <c r="AB253" s="7"/>
      <c r="AC253" s="7"/>
      <c r="AD253" s="7"/>
      <c r="AE253" s="6"/>
      <c r="AF253" s="6"/>
      <c r="AG253" s="7"/>
      <c r="AH253" s="7"/>
      <c r="AI253" s="373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</row>
    <row r="254" ht="14.25" customHeight="1" spans="1:109">
      <c r="A254" s="6"/>
      <c r="B254" s="609"/>
      <c r="C254" s="6"/>
      <c r="D254" s="6"/>
      <c r="E254" s="623"/>
      <c r="F254" s="624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7"/>
      <c r="W254" s="7"/>
      <c r="X254" s="7"/>
      <c r="Y254" s="7"/>
      <c r="Z254" s="7"/>
      <c r="AA254" s="7"/>
      <c r="AB254" s="7"/>
      <c r="AC254" s="7"/>
      <c r="AD254" s="7"/>
      <c r="AE254" s="6"/>
      <c r="AF254" s="6"/>
      <c r="AG254" s="7"/>
      <c r="AH254" s="7"/>
      <c r="AI254" s="373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</row>
    <row r="255" ht="14.25" customHeight="1" spans="1:109">
      <c r="A255" s="6"/>
      <c r="B255" s="609"/>
      <c r="C255" s="6"/>
      <c r="D255" s="6"/>
      <c r="E255" s="623"/>
      <c r="F255" s="624"/>
      <c r="G255" s="4"/>
      <c r="H255" s="4"/>
      <c r="I255" s="5"/>
      <c r="J255" s="641" t="s">
        <v>517</v>
      </c>
      <c r="K255" s="4"/>
      <c r="L255" s="4"/>
      <c r="M255" s="5"/>
      <c r="N255" s="6"/>
      <c r="O255" s="6"/>
      <c r="P255" s="6"/>
      <c r="Q255" s="6"/>
      <c r="R255" s="6"/>
      <c r="S255" s="6"/>
      <c r="T255" s="6"/>
      <c r="U255" s="6"/>
      <c r="V255" s="7"/>
      <c r="W255" s="7"/>
      <c r="X255" s="7"/>
      <c r="Y255" s="7"/>
      <c r="Z255" s="7"/>
      <c r="AA255" s="7"/>
      <c r="AB255" s="7"/>
      <c r="AC255" s="7"/>
      <c r="AD255" s="7"/>
      <c r="AE255" s="6"/>
      <c r="AF255" s="6"/>
      <c r="AG255" s="7"/>
      <c r="AH255" s="7"/>
      <c r="AI255" s="373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</row>
    <row r="256" ht="14.25" customHeight="1" spans="1:109">
      <c r="A256" s="6"/>
      <c r="B256" s="609"/>
      <c r="C256" s="6"/>
      <c r="D256" s="6"/>
      <c r="E256" s="623"/>
      <c r="F256" s="624"/>
      <c r="G256" s="642"/>
      <c r="H256" s="643"/>
      <c r="I256" s="644">
        <f>LARGE(R$8:R$200,1)</f>
        <v>9.34782608695652</v>
      </c>
      <c r="J256" s="645" t="e">
        <f>INDEX(C$8:C$200,T256)</f>
        <v>#VALUE!</v>
      </c>
      <c r="K256" s="4"/>
      <c r="L256" s="5"/>
      <c r="M256" s="646" t="e">
        <f>LARGE(S$8:S$200,1)</f>
        <v>#NUM!</v>
      </c>
      <c r="N256" s="6" t="e">
        <f>MATCH(M256,S$8:S$200,)</f>
        <v>#NUM!</v>
      </c>
      <c r="O256" s="6"/>
      <c r="P256" s="6"/>
      <c r="Q256" s="6"/>
      <c r="R256" s="6"/>
      <c r="S256" s="6"/>
      <c r="T256" s="6"/>
      <c r="U256" s="6"/>
      <c r="V256" s="7"/>
      <c r="W256" s="7"/>
      <c r="X256" s="7"/>
      <c r="Y256" s="7"/>
      <c r="Z256" s="7"/>
      <c r="AA256" s="7"/>
      <c r="AB256" s="7"/>
      <c r="AC256" s="7"/>
      <c r="AD256" s="7"/>
      <c r="AE256" s="6"/>
      <c r="AF256" s="6"/>
      <c r="AG256" s="7"/>
      <c r="AH256" s="7"/>
      <c r="AI256" s="373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</row>
    <row r="257" ht="14.25" customHeight="1" spans="1:109">
      <c r="A257" s="6"/>
      <c r="B257" s="609"/>
      <c r="C257" s="6"/>
      <c r="D257" s="6"/>
      <c r="E257" s="623"/>
      <c r="F257" s="624"/>
      <c r="G257" s="642"/>
      <c r="H257" s="643"/>
      <c r="I257" s="644">
        <f>LARGE(R$8:R$200,2)</f>
        <v>9.26086956521739</v>
      </c>
      <c r="J257" s="645" t="e">
        <f>INDEX(C$8:C$200,N257)</f>
        <v>#NUM!</v>
      </c>
      <c r="K257" s="4"/>
      <c r="L257" s="5"/>
      <c r="M257" s="646" t="e">
        <f>LARGE(S$8:S$200,2)</f>
        <v>#NUM!</v>
      </c>
      <c r="N257" s="6" t="e">
        <f>MATCH(M257,S$8:S$200,)</f>
        <v>#NUM!</v>
      </c>
      <c r="O257" s="6"/>
      <c r="P257" s="6"/>
      <c r="Q257" s="6"/>
      <c r="R257" s="6"/>
      <c r="S257" s="6"/>
      <c r="T257" s="6"/>
      <c r="U257" s="6"/>
      <c r="V257" s="7"/>
      <c r="W257" s="7"/>
      <c r="X257" s="7"/>
      <c r="Y257" s="7"/>
      <c r="Z257" s="7"/>
      <c r="AA257" s="7"/>
      <c r="AB257" s="7"/>
      <c r="AC257" s="7"/>
      <c r="AD257" s="7"/>
      <c r="AE257" s="6"/>
      <c r="AF257" s="6"/>
      <c r="AG257" s="7"/>
      <c r="AH257" s="7"/>
      <c r="AI257" s="373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</row>
    <row r="258" ht="14.25" customHeight="1" spans="1:109">
      <c r="A258" s="6"/>
      <c r="B258" s="609"/>
      <c r="C258" s="6"/>
      <c r="D258" s="6"/>
      <c r="E258" s="623"/>
      <c r="F258" s="624"/>
      <c r="G258" s="642"/>
      <c r="H258" s="643"/>
      <c r="I258" s="644">
        <f>LARGE(R$8:R$200,3)</f>
        <v>9.1304347826087</v>
      </c>
      <c r="J258" s="645" t="e">
        <f>INDEX(C$8:C$200,N258)</f>
        <v>#NUM!</v>
      </c>
      <c r="K258" s="4"/>
      <c r="L258" s="5"/>
      <c r="M258" s="646" t="e">
        <f>LARGE(S$8:S$200,3)</f>
        <v>#NUM!</v>
      </c>
      <c r="N258" s="6" t="e">
        <f>MATCH(M258,S$8:S$200,)</f>
        <v>#NUM!</v>
      </c>
      <c r="O258" s="6"/>
      <c r="P258" s="6"/>
      <c r="Q258" s="6"/>
      <c r="R258" s="6"/>
      <c r="S258" s="6"/>
      <c r="T258" s="6"/>
      <c r="U258" s="6"/>
      <c r="V258" s="7"/>
      <c r="W258" s="7"/>
      <c r="X258" s="7"/>
      <c r="Y258" s="7"/>
      <c r="Z258" s="7"/>
      <c r="AA258" s="7"/>
      <c r="AB258" s="7"/>
      <c r="AC258" s="7"/>
      <c r="AD258" s="7"/>
      <c r="AE258" s="6"/>
      <c r="AF258" s="6"/>
      <c r="AG258" s="7"/>
      <c r="AH258" s="7"/>
      <c r="AI258" s="373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</row>
    <row r="259" ht="14.25" customHeight="1" spans="1:109">
      <c r="A259" s="6"/>
      <c r="B259" s="609"/>
      <c r="C259" s="6"/>
      <c r="D259" s="6"/>
      <c r="E259" s="623"/>
      <c r="F259" s="624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7"/>
      <c r="W259" s="7"/>
      <c r="X259" s="7"/>
      <c r="Y259" s="7"/>
      <c r="Z259" s="7"/>
      <c r="AA259" s="7"/>
      <c r="AB259" s="7"/>
      <c r="AC259" s="7"/>
      <c r="AD259" s="7"/>
      <c r="AE259" s="6"/>
      <c r="AF259" s="6"/>
      <c r="AG259" s="7"/>
      <c r="AH259" s="7"/>
      <c r="AI259" s="373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</row>
    <row r="260" ht="14.25" customHeight="1" spans="1:109">
      <c r="A260" s="6"/>
      <c r="B260" s="609"/>
      <c r="C260" s="6"/>
      <c r="D260" s="6"/>
      <c r="E260" s="623"/>
      <c r="F260" s="624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7"/>
      <c r="W260" s="7"/>
      <c r="X260" s="7"/>
      <c r="Y260" s="7"/>
      <c r="Z260" s="7"/>
      <c r="AA260" s="7"/>
      <c r="AB260" s="7"/>
      <c r="AC260" s="7"/>
      <c r="AD260" s="7"/>
      <c r="AE260" s="6"/>
      <c r="AF260" s="6"/>
      <c r="AG260" s="7"/>
      <c r="AH260" s="7"/>
      <c r="AI260" s="373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</row>
    <row r="261" ht="14.25" customHeight="1" spans="1:109">
      <c r="A261" s="6"/>
      <c r="B261" s="609"/>
      <c r="C261" s="6"/>
      <c r="D261" s="6"/>
      <c r="E261" s="6"/>
      <c r="F261" s="647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7"/>
      <c r="W261" s="7"/>
      <c r="X261" s="7"/>
      <c r="Y261" s="7"/>
      <c r="Z261" s="7"/>
      <c r="AA261" s="7"/>
      <c r="AB261" s="7"/>
      <c r="AC261" s="7"/>
      <c r="AD261" s="7"/>
      <c r="AE261" s="6"/>
      <c r="AF261" s="6"/>
      <c r="AG261" s="7"/>
      <c r="AH261" s="7"/>
      <c r="AI261" s="373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</row>
    <row r="262" ht="14.25" customHeight="1" spans="1:109">
      <c r="A262" s="6"/>
      <c r="B262" s="609"/>
      <c r="C262" s="6"/>
      <c r="D262" s="6"/>
      <c r="E262" s="6"/>
      <c r="F262" s="647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7"/>
      <c r="W262" s="7"/>
      <c r="X262" s="7"/>
      <c r="Y262" s="7"/>
      <c r="Z262" s="7"/>
      <c r="AA262" s="7"/>
      <c r="AB262" s="7"/>
      <c r="AC262" s="7"/>
      <c r="AD262" s="7"/>
      <c r="AE262" s="6"/>
      <c r="AF262" s="6"/>
      <c r="AG262" s="7"/>
      <c r="AH262" s="7"/>
      <c r="AI262" s="373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</row>
    <row r="263" ht="14.25" customHeight="1" spans="1:109">
      <c r="A263" s="6"/>
      <c r="B263" s="609"/>
      <c r="C263" s="6"/>
      <c r="D263" s="6"/>
      <c r="E263" s="6"/>
      <c r="F263" s="647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7"/>
      <c r="W263" s="7"/>
      <c r="X263" s="7"/>
      <c r="Y263" s="7"/>
      <c r="Z263" s="7"/>
      <c r="AA263" s="7"/>
      <c r="AB263" s="7"/>
      <c r="AC263" s="7"/>
      <c r="AD263" s="7"/>
      <c r="AE263" s="6"/>
      <c r="AF263" s="6"/>
      <c r="AG263" s="7"/>
      <c r="AH263" s="7"/>
      <c r="AI263" s="373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</row>
    <row r="264" ht="14.25" customHeight="1" spans="1:109">
      <c r="A264" s="6"/>
      <c r="B264" s="609"/>
      <c r="C264" s="6"/>
      <c r="D264" s="6"/>
      <c r="E264" s="6"/>
      <c r="F264" s="647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7"/>
      <c r="W264" s="7"/>
      <c r="X264" s="7"/>
      <c r="Y264" s="7"/>
      <c r="Z264" s="7"/>
      <c r="AA264" s="7"/>
      <c r="AB264" s="7"/>
      <c r="AC264" s="7"/>
      <c r="AD264" s="7"/>
      <c r="AE264" s="6"/>
      <c r="AF264" s="6"/>
      <c r="AG264" s="7"/>
      <c r="AH264" s="7"/>
      <c r="AI264" s="373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</row>
    <row r="265" ht="14.25" customHeight="1" spans="1:109">
      <c r="A265" s="6"/>
      <c r="B265" s="609"/>
      <c r="C265" s="6"/>
      <c r="D265" s="6"/>
      <c r="E265" s="6"/>
      <c r="F265" s="647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7"/>
      <c r="W265" s="7"/>
      <c r="X265" s="7"/>
      <c r="Y265" s="7"/>
      <c r="Z265" s="7"/>
      <c r="AA265" s="7"/>
      <c r="AB265" s="7"/>
      <c r="AC265" s="7"/>
      <c r="AD265" s="7"/>
      <c r="AE265" s="6"/>
      <c r="AF265" s="6"/>
      <c r="AG265" s="7"/>
      <c r="AH265" s="7"/>
      <c r="AI265" s="373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</row>
    <row r="266" ht="14.25" customHeight="1" spans="1:109">
      <c r="A266" s="6"/>
      <c r="B266" s="609"/>
      <c r="C266" s="6"/>
      <c r="D266" s="6"/>
      <c r="E266" s="6"/>
      <c r="F266" s="647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7"/>
      <c r="W266" s="7"/>
      <c r="X266" s="7"/>
      <c r="Y266" s="7"/>
      <c r="Z266" s="7"/>
      <c r="AA266" s="7"/>
      <c r="AB266" s="7"/>
      <c r="AC266" s="7"/>
      <c r="AD266" s="7"/>
      <c r="AE266" s="6"/>
      <c r="AF266" s="6"/>
      <c r="AG266" s="7"/>
      <c r="AH266" s="7"/>
      <c r="AI266" s="373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</row>
    <row r="267" ht="14.25" customHeight="1" spans="1:109">
      <c r="A267" s="6"/>
      <c r="B267" s="609"/>
      <c r="C267" s="6"/>
      <c r="D267" s="6"/>
      <c r="E267" s="6"/>
      <c r="F267" s="647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7"/>
      <c r="W267" s="7"/>
      <c r="X267" s="7"/>
      <c r="Y267" s="7"/>
      <c r="Z267" s="7"/>
      <c r="AA267" s="7"/>
      <c r="AB267" s="7"/>
      <c r="AC267" s="7"/>
      <c r="AD267" s="7"/>
      <c r="AE267" s="6"/>
      <c r="AF267" s="6"/>
      <c r="AG267" s="7"/>
      <c r="AH267" s="7"/>
      <c r="AI267" s="373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</row>
    <row r="268" ht="14.25" customHeight="1" spans="1:109">
      <c r="A268" s="6"/>
      <c r="B268" s="609"/>
      <c r="C268" s="6"/>
      <c r="D268" s="6"/>
      <c r="E268" s="6"/>
      <c r="F268" s="647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7"/>
      <c r="W268" s="7"/>
      <c r="X268" s="7"/>
      <c r="Y268" s="7"/>
      <c r="Z268" s="7"/>
      <c r="AA268" s="7"/>
      <c r="AB268" s="7"/>
      <c r="AC268" s="7"/>
      <c r="AD268" s="7"/>
      <c r="AE268" s="6"/>
      <c r="AF268" s="6"/>
      <c r="AG268" s="7"/>
      <c r="AH268" s="7"/>
      <c r="AI268" s="373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</row>
    <row r="269" ht="14.25" customHeight="1" spans="1:109">
      <c r="A269" s="6"/>
      <c r="B269" s="609"/>
      <c r="C269" s="6"/>
      <c r="D269" s="6"/>
      <c r="E269" s="6"/>
      <c r="F269" s="647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7"/>
      <c r="W269" s="7"/>
      <c r="X269" s="7"/>
      <c r="Y269" s="7"/>
      <c r="Z269" s="7"/>
      <c r="AA269" s="7"/>
      <c r="AB269" s="7"/>
      <c r="AC269" s="7"/>
      <c r="AD269" s="7"/>
      <c r="AE269" s="6"/>
      <c r="AF269" s="6"/>
      <c r="AG269" s="7"/>
      <c r="AH269" s="7"/>
      <c r="AI269" s="373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</row>
    <row r="270" ht="14.25" customHeight="1" spans="1:109">
      <c r="A270" s="6"/>
      <c r="B270" s="609"/>
      <c r="C270" s="6"/>
      <c r="D270" s="6"/>
      <c r="E270" s="6"/>
      <c r="F270" s="647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7"/>
      <c r="W270" s="7"/>
      <c r="X270" s="7"/>
      <c r="Y270" s="7"/>
      <c r="Z270" s="7"/>
      <c r="AA270" s="7"/>
      <c r="AB270" s="7"/>
      <c r="AC270" s="7"/>
      <c r="AD270" s="7"/>
      <c r="AE270" s="6"/>
      <c r="AF270" s="6"/>
      <c r="AG270" s="7"/>
      <c r="AH270" s="7"/>
      <c r="AI270" s="373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</row>
    <row r="271" ht="14.25" customHeight="1" spans="1:109">
      <c r="A271" s="6"/>
      <c r="B271" s="609"/>
      <c r="C271" s="6"/>
      <c r="D271" s="6"/>
      <c r="E271" s="6"/>
      <c r="F271" s="647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7"/>
      <c r="W271" s="7"/>
      <c r="X271" s="7"/>
      <c r="Y271" s="7"/>
      <c r="Z271" s="7"/>
      <c r="AA271" s="7"/>
      <c r="AB271" s="7"/>
      <c r="AC271" s="7"/>
      <c r="AD271" s="7"/>
      <c r="AE271" s="6"/>
      <c r="AF271" s="6"/>
      <c r="AG271" s="7"/>
      <c r="AH271" s="7"/>
      <c r="AI271" s="373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</row>
    <row r="272" ht="14.25" customHeight="1" spans="1:109">
      <c r="A272" s="6"/>
      <c r="B272" s="609"/>
      <c r="C272" s="6"/>
      <c r="D272" s="6"/>
      <c r="E272" s="6"/>
      <c r="F272" s="647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7"/>
      <c r="W272" s="7"/>
      <c r="X272" s="7"/>
      <c r="Y272" s="7"/>
      <c r="Z272" s="7"/>
      <c r="AA272" s="7"/>
      <c r="AB272" s="7"/>
      <c r="AC272" s="7"/>
      <c r="AD272" s="7"/>
      <c r="AE272" s="6"/>
      <c r="AF272" s="6"/>
      <c r="AG272" s="7"/>
      <c r="AH272" s="7"/>
      <c r="AI272" s="373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</row>
    <row r="273" ht="14.25" customHeight="1" spans="1:109">
      <c r="A273" s="6"/>
      <c r="B273" s="609"/>
      <c r="C273" s="6"/>
      <c r="D273" s="6"/>
      <c r="E273" s="6"/>
      <c r="F273" s="647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7"/>
      <c r="W273" s="7"/>
      <c r="X273" s="7"/>
      <c r="Y273" s="7"/>
      <c r="Z273" s="7"/>
      <c r="AA273" s="7"/>
      <c r="AB273" s="7"/>
      <c r="AC273" s="7"/>
      <c r="AD273" s="7"/>
      <c r="AE273" s="6"/>
      <c r="AF273" s="6"/>
      <c r="AG273" s="7"/>
      <c r="AH273" s="7"/>
      <c r="AI273" s="373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</row>
    <row r="274" ht="14.25" customHeight="1" spans="1:109">
      <c r="A274" s="6"/>
      <c r="B274" s="609"/>
      <c r="C274" s="6"/>
      <c r="D274" s="6"/>
      <c r="E274" s="6"/>
      <c r="F274" s="647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7"/>
      <c r="W274" s="7"/>
      <c r="X274" s="7"/>
      <c r="Y274" s="7"/>
      <c r="Z274" s="7"/>
      <c r="AA274" s="7"/>
      <c r="AB274" s="7"/>
      <c r="AC274" s="7"/>
      <c r="AD274" s="7"/>
      <c r="AE274" s="6"/>
      <c r="AF274" s="6"/>
      <c r="AG274" s="7"/>
      <c r="AH274" s="7"/>
      <c r="AI274" s="373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</row>
    <row r="275" ht="14.25" customHeight="1" spans="1:109">
      <c r="A275" s="6"/>
      <c r="B275" s="609"/>
      <c r="C275" s="6"/>
      <c r="D275" s="6"/>
      <c r="E275" s="6"/>
      <c r="F275" s="647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7"/>
      <c r="W275" s="7"/>
      <c r="X275" s="7"/>
      <c r="Y275" s="7"/>
      <c r="Z275" s="7"/>
      <c r="AA275" s="7"/>
      <c r="AB275" s="7"/>
      <c r="AC275" s="7"/>
      <c r="AD275" s="7"/>
      <c r="AE275" s="6"/>
      <c r="AF275" s="6"/>
      <c r="AG275" s="7"/>
      <c r="AH275" s="7"/>
      <c r="AI275" s="373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</row>
    <row r="276" ht="14.25" customHeight="1" spans="1:109">
      <c r="A276" s="6"/>
      <c r="B276" s="609"/>
      <c r="C276" s="6"/>
      <c r="D276" s="6"/>
      <c r="E276" s="6"/>
      <c r="F276" s="647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7"/>
      <c r="W276" s="7"/>
      <c r="X276" s="7"/>
      <c r="Y276" s="7"/>
      <c r="Z276" s="7"/>
      <c r="AA276" s="7"/>
      <c r="AB276" s="7"/>
      <c r="AC276" s="7"/>
      <c r="AD276" s="7"/>
      <c r="AE276" s="6"/>
      <c r="AF276" s="6"/>
      <c r="AG276" s="7"/>
      <c r="AH276" s="7"/>
      <c r="AI276" s="373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</row>
    <row r="277" ht="14.25" customHeight="1" spans="1:109">
      <c r="A277" s="6"/>
      <c r="B277" s="609"/>
      <c r="C277" s="6"/>
      <c r="D277" s="6"/>
      <c r="E277" s="6"/>
      <c r="F277" s="647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7"/>
      <c r="W277" s="7"/>
      <c r="X277" s="7"/>
      <c r="Y277" s="7"/>
      <c r="Z277" s="7"/>
      <c r="AA277" s="7"/>
      <c r="AB277" s="7"/>
      <c r="AC277" s="7"/>
      <c r="AD277" s="7"/>
      <c r="AE277" s="6"/>
      <c r="AF277" s="6"/>
      <c r="AG277" s="7"/>
      <c r="AH277" s="7"/>
      <c r="AI277" s="373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</row>
    <row r="278" ht="14.25" customHeight="1" spans="1:109">
      <c r="A278" s="6"/>
      <c r="B278" s="609"/>
      <c r="C278" s="6"/>
      <c r="D278" s="6"/>
      <c r="E278" s="6"/>
      <c r="F278" s="647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7"/>
      <c r="W278" s="7"/>
      <c r="X278" s="7"/>
      <c r="Y278" s="7"/>
      <c r="Z278" s="7"/>
      <c r="AA278" s="7"/>
      <c r="AB278" s="7"/>
      <c r="AC278" s="7"/>
      <c r="AD278" s="7"/>
      <c r="AE278" s="6"/>
      <c r="AF278" s="6"/>
      <c r="AG278" s="7"/>
      <c r="AH278" s="7"/>
      <c r="AI278" s="373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</row>
    <row r="279" ht="14.25" customHeight="1" spans="1:109">
      <c r="A279" s="6"/>
      <c r="B279" s="609"/>
      <c r="C279" s="6"/>
      <c r="D279" s="6"/>
      <c r="E279" s="6"/>
      <c r="F279" s="647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7"/>
      <c r="W279" s="7"/>
      <c r="X279" s="7"/>
      <c r="Y279" s="7"/>
      <c r="Z279" s="7"/>
      <c r="AA279" s="7"/>
      <c r="AB279" s="7"/>
      <c r="AC279" s="7"/>
      <c r="AD279" s="7"/>
      <c r="AE279" s="6"/>
      <c r="AF279" s="6"/>
      <c r="AG279" s="7"/>
      <c r="AH279" s="7"/>
      <c r="AI279" s="373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</row>
    <row r="280" ht="14.25" customHeight="1" spans="1:109">
      <c r="A280" s="6"/>
      <c r="B280" s="609"/>
      <c r="C280" s="6"/>
      <c r="D280" s="6"/>
      <c r="E280" s="6"/>
      <c r="F280" s="647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7"/>
      <c r="W280" s="7"/>
      <c r="X280" s="7"/>
      <c r="Y280" s="7"/>
      <c r="Z280" s="7"/>
      <c r="AA280" s="7"/>
      <c r="AB280" s="7"/>
      <c r="AC280" s="7"/>
      <c r="AD280" s="7"/>
      <c r="AE280" s="6"/>
      <c r="AF280" s="6"/>
      <c r="AG280" s="7"/>
      <c r="AH280" s="7"/>
      <c r="AI280" s="373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</row>
    <row r="281" ht="14.25" customHeight="1" spans="1:109">
      <c r="A281" s="6"/>
      <c r="B281" s="609"/>
      <c r="C281" s="6"/>
      <c r="D281" s="6"/>
      <c r="E281" s="6"/>
      <c r="F281" s="647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7"/>
      <c r="W281" s="7"/>
      <c r="X281" s="7"/>
      <c r="Y281" s="7"/>
      <c r="Z281" s="7"/>
      <c r="AA281" s="7"/>
      <c r="AB281" s="7"/>
      <c r="AC281" s="7"/>
      <c r="AD281" s="7"/>
      <c r="AE281" s="6"/>
      <c r="AF281" s="6"/>
      <c r="AG281" s="7"/>
      <c r="AH281" s="7"/>
      <c r="AI281" s="373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</row>
    <row r="282" ht="14.25" customHeight="1" spans="1:109">
      <c r="A282" s="6"/>
      <c r="B282" s="609"/>
      <c r="C282" s="6"/>
      <c r="D282" s="6"/>
      <c r="E282" s="6"/>
      <c r="F282" s="647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7"/>
      <c r="W282" s="7"/>
      <c r="X282" s="7"/>
      <c r="Y282" s="7"/>
      <c r="Z282" s="7"/>
      <c r="AA282" s="7"/>
      <c r="AB282" s="7"/>
      <c r="AC282" s="7"/>
      <c r="AD282" s="7"/>
      <c r="AE282" s="6"/>
      <c r="AF282" s="6"/>
      <c r="AG282" s="7"/>
      <c r="AH282" s="7"/>
      <c r="AI282" s="373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</row>
    <row r="283" ht="14.25" customHeight="1" spans="1:109">
      <c r="A283" s="6"/>
      <c r="B283" s="609"/>
      <c r="C283" s="6"/>
      <c r="D283" s="6"/>
      <c r="E283" s="6"/>
      <c r="F283" s="647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7"/>
      <c r="W283" s="7"/>
      <c r="X283" s="7"/>
      <c r="Y283" s="7"/>
      <c r="Z283" s="7"/>
      <c r="AA283" s="7"/>
      <c r="AB283" s="7"/>
      <c r="AC283" s="7"/>
      <c r="AD283" s="7"/>
      <c r="AE283" s="6"/>
      <c r="AF283" s="6"/>
      <c r="AG283" s="7"/>
      <c r="AH283" s="7"/>
      <c r="AI283" s="373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</row>
    <row r="284" ht="14.25" customHeight="1" spans="1:109">
      <c r="A284" s="6"/>
      <c r="B284" s="609"/>
      <c r="C284" s="6"/>
      <c r="D284" s="6"/>
      <c r="E284" s="6"/>
      <c r="F284" s="647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7"/>
      <c r="W284" s="7"/>
      <c r="X284" s="7"/>
      <c r="Y284" s="7"/>
      <c r="Z284" s="7"/>
      <c r="AA284" s="7"/>
      <c r="AB284" s="7"/>
      <c r="AC284" s="7"/>
      <c r="AD284" s="7"/>
      <c r="AE284" s="6"/>
      <c r="AF284" s="6"/>
      <c r="AG284" s="7"/>
      <c r="AH284" s="7"/>
      <c r="AI284" s="373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</row>
    <row r="285" ht="14.25" customHeight="1" spans="1:109">
      <c r="A285" s="6"/>
      <c r="B285" s="609"/>
      <c r="C285" s="6"/>
      <c r="D285" s="6"/>
      <c r="E285" s="6"/>
      <c r="F285" s="647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7"/>
      <c r="W285" s="7"/>
      <c r="X285" s="7"/>
      <c r="Y285" s="7"/>
      <c r="Z285" s="7"/>
      <c r="AA285" s="7"/>
      <c r="AB285" s="7"/>
      <c r="AC285" s="7"/>
      <c r="AD285" s="7"/>
      <c r="AE285" s="6"/>
      <c r="AF285" s="6"/>
      <c r="AG285" s="7"/>
      <c r="AH285" s="7"/>
      <c r="AI285" s="373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</row>
    <row r="286" ht="14.25" customHeight="1" spans="1:109">
      <c r="A286" s="6"/>
      <c r="B286" s="609"/>
      <c r="C286" s="6"/>
      <c r="D286" s="6"/>
      <c r="E286" s="6"/>
      <c r="F286" s="647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7"/>
      <c r="W286" s="7"/>
      <c r="X286" s="7"/>
      <c r="Y286" s="7"/>
      <c r="Z286" s="7"/>
      <c r="AA286" s="7"/>
      <c r="AB286" s="7"/>
      <c r="AC286" s="7"/>
      <c r="AD286" s="7"/>
      <c r="AE286" s="6"/>
      <c r="AF286" s="6"/>
      <c r="AG286" s="7"/>
      <c r="AH286" s="7"/>
      <c r="AI286" s="373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</row>
    <row r="287" ht="14.25" customHeight="1" spans="1:109">
      <c r="A287" s="6"/>
      <c r="B287" s="609"/>
      <c r="C287" s="6"/>
      <c r="D287" s="6"/>
      <c r="E287" s="6"/>
      <c r="F287" s="647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7"/>
      <c r="W287" s="7"/>
      <c r="X287" s="7"/>
      <c r="Y287" s="7"/>
      <c r="Z287" s="7"/>
      <c r="AA287" s="7"/>
      <c r="AB287" s="7"/>
      <c r="AC287" s="7"/>
      <c r="AD287" s="7"/>
      <c r="AE287" s="6"/>
      <c r="AF287" s="6"/>
      <c r="AG287" s="7"/>
      <c r="AH287" s="7"/>
      <c r="AI287" s="373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</row>
    <row r="288" ht="14.25" customHeight="1" spans="1:109">
      <c r="A288" s="6"/>
      <c r="B288" s="609"/>
      <c r="C288" s="6"/>
      <c r="D288" s="6"/>
      <c r="E288" s="6"/>
      <c r="F288" s="647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7"/>
      <c r="W288" s="7"/>
      <c r="X288" s="7"/>
      <c r="Y288" s="7"/>
      <c r="Z288" s="7"/>
      <c r="AA288" s="7"/>
      <c r="AB288" s="7"/>
      <c r="AC288" s="7"/>
      <c r="AD288" s="7"/>
      <c r="AE288" s="6"/>
      <c r="AF288" s="6"/>
      <c r="AG288" s="7"/>
      <c r="AH288" s="7"/>
      <c r="AI288" s="373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</row>
    <row r="289" ht="14.25" customHeight="1" spans="1:109">
      <c r="A289" s="6"/>
      <c r="B289" s="609"/>
      <c r="C289" s="6"/>
      <c r="D289" s="6"/>
      <c r="E289" s="6"/>
      <c r="F289" s="647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7"/>
      <c r="W289" s="7"/>
      <c r="X289" s="7"/>
      <c r="Y289" s="7"/>
      <c r="Z289" s="7"/>
      <c r="AA289" s="7"/>
      <c r="AB289" s="7"/>
      <c r="AC289" s="7"/>
      <c r="AD289" s="7"/>
      <c r="AE289" s="6"/>
      <c r="AF289" s="6"/>
      <c r="AG289" s="7"/>
      <c r="AH289" s="7"/>
      <c r="AI289" s="373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</row>
    <row r="290" ht="14.25" customHeight="1" spans="1:109">
      <c r="A290" s="6"/>
      <c r="B290" s="609"/>
      <c r="C290" s="6"/>
      <c r="D290" s="6"/>
      <c r="E290" s="6"/>
      <c r="F290" s="647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7"/>
      <c r="W290" s="7"/>
      <c r="X290" s="7"/>
      <c r="Y290" s="7"/>
      <c r="Z290" s="7"/>
      <c r="AA290" s="7"/>
      <c r="AB290" s="7"/>
      <c r="AC290" s="7"/>
      <c r="AD290" s="7"/>
      <c r="AE290" s="6"/>
      <c r="AF290" s="6"/>
      <c r="AG290" s="7"/>
      <c r="AH290" s="7"/>
      <c r="AI290" s="373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</row>
    <row r="291" ht="14.25" customHeight="1" spans="1:109">
      <c r="A291" s="6"/>
      <c r="B291" s="609"/>
      <c r="C291" s="6"/>
      <c r="D291" s="6"/>
      <c r="E291" s="6"/>
      <c r="F291" s="647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7"/>
      <c r="W291" s="7"/>
      <c r="X291" s="7"/>
      <c r="Y291" s="7"/>
      <c r="Z291" s="7"/>
      <c r="AA291" s="7"/>
      <c r="AB291" s="7"/>
      <c r="AC291" s="7"/>
      <c r="AD291" s="7"/>
      <c r="AE291" s="6"/>
      <c r="AF291" s="6"/>
      <c r="AG291" s="7"/>
      <c r="AH291" s="7"/>
      <c r="AI291" s="373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</row>
    <row r="292" ht="14.25" customHeight="1" spans="1:109">
      <c r="A292" s="6"/>
      <c r="B292" s="609"/>
      <c r="C292" s="6"/>
      <c r="D292" s="6"/>
      <c r="E292" s="6"/>
      <c r="F292" s="647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7"/>
      <c r="W292" s="7"/>
      <c r="X292" s="7"/>
      <c r="Y292" s="7"/>
      <c r="Z292" s="7"/>
      <c r="AA292" s="7"/>
      <c r="AB292" s="7"/>
      <c r="AC292" s="7"/>
      <c r="AD292" s="7"/>
      <c r="AE292" s="6"/>
      <c r="AF292" s="6"/>
      <c r="AG292" s="7"/>
      <c r="AH292" s="7"/>
      <c r="AI292" s="373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</row>
    <row r="293" ht="14.25" customHeight="1" spans="1:109">
      <c r="A293" s="6"/>
      <c r="B293" s="609"/>
      <c r="C293" s="6"/>
      <c r="D293" s="6"/>
      <c r="E293" s="6"/>
      <c r="F293" s="647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7"/>
      <c r="W293" s="7"/>
      <c r="X293" s="7"/>
      <c r="Y293" s="7"/>
      <c r="Z293" s="7"/>
      <c r="AA293" s="7"/>
      <c r="AB293" s="7"/>
      <c r="AC293" s="7"/>
      <c r="AD293" s="7"/>
      <c r="AE293" s="6"/>
      <c r="AF293" s="6"/>
      <c r="AG293" s="7"/>
      <c r="AH293" s="7"/>
      <c r="AI293" s="373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</row>
    <row r="294" ht="14.25" customHeight="1" spans="1:109">
      <c r="A294" s="6"/>
      <c r="B294" s="609"/>
      <c r="C294" s="6"/>
      <c r="D294" s="6"/>
      <c r="E294" s="6"/>
      <c r="F294" s="647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7"/>
      <c r="W294" s="7"/>
      <c r="X294" s="7"/>
      <c r="Y294" s="7"/>
      <c r="Z294" s="7"/>
      <c r="AA294" s="7"/>
      <c r="AB294" s="7"/>
      <c r="AC294" s="7"/>
      <c r="AD294" s="7"/>
      <c r="AE294" s="6"/>
      <c r="AF294" s="6"/>
      <c r="AG294" s="7"/>
      <c r="AH294" s="7"/>
      <c r="AI294" s="373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</row>
    <row r="295" ht="14.25" customHeight="1" spans="1:109">
      <c r="A295" s="6"/>
      <c r="B295" s="609"/>
      <c r="C295" s="6"/>
      <c r="D295" s="6"/>
      <c r="E295" s="6"/>
      <c r="F295" s="647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7"/>
      <c r="W295" s="7"/>
      <c r="X295" s="7"/>
      <c r="Y295" s="7"/>
      <c r="Z295" s="7"/>
      <c r="AA295" s="7"/>
      <c r="AB295" s="7"/>
      <c r="AC295" s="7"/>
      <c r="AD295" s="7"/>
      <c r="AE295" s="6"/>
      <c r="AF295" s="6"/>
      <c r="AG295" s="7"/>
      <c r="AH295" s="7"/>
      <c r="AI295" s="373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</row>
    <row r="296" ht="14.25" customHeight="1" spans="1:109">
      <c r="A296" s="6"/>
      <c r="B296" s="609"/>
      <c r="C296" s="6"/>
      <c r="D296" s="6"/>
      <c r="E296" s="6"/>
      <c r="F296" s="647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7"/>
      <c r="W296" s="7"/>
      <c r="X296" s="7"/>
      <c r="Y296" s="7"/>
      <c r="Z296" s="7"/>
      <c r="AA296" s="7"/>
      <c r="AB296" s="7"/>
      <c r="AC296" s="7"/>
      <c r="AD296" s="7"/>
      <c r="AE296" s="6"/>
      <c r="AF296" s="6"/>
      <c r="AG296" s="7"/>
      <c r="AH296" s="7"/>
      <c r="AI296" s="373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</row>
    <row r="297" ht="14.25" customHeight="1" spans="1:109">
      <c r="A297" s="6"/>
      <c r="B297" s="609"/>
      <c r="C297" s="6"/>
      <c r="D297" s="6"/>
      <c r="E297" s="6"/>
      <c r="F297" s="647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7"/>
      <c r="W297" s="7"/>
      <c r="X297" s="7"/>
      <c r="Y297" s="7"/>
      <c r="Z297" s="7"/>
      <c r="AA297" s="7"/>
      <c r="AB297" s="7"/>
      <c r="AC297" s="7"/>
      <c r="AD297" s="7"/>
      <c r="AE297" s="6"/>
      <c r="AF297" s="6"/>
      <c r="AG297" s="7"/>
      <c r="AH297" s="7"/>
      <c r="AI297" s="373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</row>
    <row r="298" ht="14.25" customHeight="1" spans="1:109">
      <c r="A298" s="6"/>
      <c r="B298" s="609"/>
      <c r="C298" s="6"/>
      <c r="D298" s="6"/>
      <c r="E298" s="6"/>
      <c r="F298" s="647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7"/>
      <c r="W298" s="7"/>
      <c r="X298" s="7"/>
      <c r="Y298" s="7"/>
      <c r="Z298" s="7"/>
      <c r="AA298" s="7"/>
      <c r="AB298" s="7"/>
      <c r="AC298" s="7"/>
      <c r="AD298" s="7"/>
      <c r="AE298" s="6"/>
      <c r="AF298" s="6"/>
      <c r="AG298" s="7"/>
      <c r="AH298" s="7"/>
      <c r="AI298" s="373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</row>
    <row r="299" ht="14.25" customHeight="1" spans="1:109">
      <c r="A299" s="6"/>
      <c r="B299" s="609"/>
      <c r="C299" s="6"/>
      <c r="D299" s="6"/>
      <c r="E299" s="6"/>
      <c r="F299" s="647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7"/>
      <c r="W299" s="7"/>
      <c r="X299" s="7"/>
      <c r="Y299" s="7"/>
      <c r="Z299" s="7"/>
      <c r="AA299" s="7"/>
      <c r="AB299" s="7"/>
      <c r="AC299" s="7"/>
      <c r="AD299" s="7"/>
      <c r="AE299" s="6"/>
      <c r="AF299" s="6"/>
      <c r="AG299" s="7"/>
      <c r="AH299" s="7"/>
      <c r="AI299" s="373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</row>
    <row r="300" ht="14.25" customHeight="1" spans="1:109">
      <c r="A300" s="6"/>
      <c r="B300" s="609"/>
      <c r="C300" s="6"/>
      <c r="D300" s="6"/>
      <c r="E300" s="6"/>
      <c r="F300" s="647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7"/>
      <c r="W300" s="7"/>
      <c r="X300" s="7"/>
      <c r="Y300" s="7"/>
      <c r="Z300" s="7"/>
      <c r="AA300" s="7"/>
      <c r="AB300" s="7"/>
      <c r="AC300" s="7"/>
      <c r="AD300" s="7"/>
      <c r="AE300" s="6"/>
      <c r="AF300" s="6"/>
      <c r="AG300" s="7"/>
      <c r="AH300" s="7"/>
      <c r="AI300" s="373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</row>
    <row r="301" ht="14.25" customHeight="1" spans="1:109">
      <c r="A301" s="6"/>
      <c r="B301" s="609"/>
      <c r="C301" s="6"/>
      <c r="D301" s="6"/>
      <c r="E301" s="6"/>
      <c r="F301" s="647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7"/>
      <c r="W301" s="7"/>
      <c r="X301" s="7"/>
      <c r="Y301" s="7"/>
      <c r="Z301" s="7"/>
      <c r="AA301" s="7"/>
      <c r="AB301" s="7"/>
      <c r="AC301" s="7"/>
      <c r="AD301" s="7"/>
      <c r="AE301" s="6"/>
      <c r="AF301" s="6"/>
      <c r="AG301" s="7"/>
      <c r="AH301" s="7"/>
      <c r="AI301" s="373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</row>
    <row r="302" ht="14.25" customHeight="1" spans="1:109">
      <c r="A302" s="6"/>
      <c r="B302" s="609"/>
      <c r="C302" s="6"/>
      <c r="D302" s="6"/>
      <c r="E302" s="6"/>
      <c r="F302" s="647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7"/>
      <c r="W302" s="7"/>
      <c r="X302" s="7"/>
      <c r="Y302" s="7"/>
      <c r="Z302" s="7"/>
      <c r="AA302" s="7"/>
      <c r="AB302" s="7"/>
      <c r="AC302" s="7"/>
      <c r="AD302" s="7"/>
      <c r="AE302" s="6"/>
      <c r="AF302" s="6"/>
      <c r="AG302" s="7"/>
      <c r="AH302" s="7"/>
      <c r="AI302" s="373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</row>
    <row r="303" ht="14.25" customHeight="1" spans="1:109">
      <c r="A303" s="6"/>
      <c r="B303" s="609"/>
      <c r="C303" s="6"/>
      <c r="D303" s="6"/>
      <c r="E303" s="6"/>
      <c r="F303" s="647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7"/>
      <c r="W303" s="7"/>
      <c r="X303" s="7"/>
      <c r="Y303" s="7"/>
      <c r="Z303" s="7"/>
      <c r="AA303" s="7"/>
      <c r="AB303" s="7"/>
      <c r="AC303" s="7"/>
      <c r="AD303" s="7"/>
      <c r="AE303" s="6"/>
      <c r="AF303" s="6"/>
      <c r="AG303" s="7"/>
      <c r="AH303" s="7"/>
      <c r="AI303" s="373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</row>
    <row r="304" ht="14.25" customHeight="1" spans="1:109">
      <c r="A304" s="6"/>
      <c r="B304" s="609"/>
      <c r="C304" s="6"/>
      <c r="D304" s="6"/>
      <c r="E304" s="6"/>
      <c r="F304" s="647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7"/>
      <c r="W304" s="7"/>
      <c r="X304" s="7"/>
      <c r="Y304" s="7"/>
      <c r="Z304" s="7"/>
      <c r="AA304" s="7"/>
      <c r="AB304" s="7"/>
      <c r="AC304" s="7"/>
      <c r="AD304" s="7"/>
      <c r="AE304" s="6"/>
      <c r="AF304" s="6"/>
      <c r="AG304" s="7"/>
      <c r="AH304" s="7"/>
      <c r="AI304" s="373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</row>
    <row r="305" ht="14.25" customHeight="1" spans="1:109">
      <c r="A305" s="6"/>
      <c r="B305" s="609"/>
      <c r="C305" s="6"/>
      <c r="D305" s="6"/>
      <c r="E305" s="6"/>
      <c r="F305" s="647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7"/>
      <c r="W305" s="7"/>
      <c r="X305" s="7"/>
      <c r="Y305" s="7"/>
      <c r="Z305" s="7"/>
      <c r="AA305" s="7"/>
      <c r="AB305" s="7"/>
      <c r="AC305" s="7"/>
      <c r="AD305" s="7"/>
      <c r="AE305" s="6"/>
      <c r="AF305" s="6"/>
      <c r="AG305" s="7"/>
      <c r="AH305" s="7"/>
      <c r="AI305" s="373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</row>
    <row r="306" ht="14.25" customHeight="1" spans="1:109">
      <c r="A306" s="6"/>
      <c r="B306" s="609"/>
      <c r="C306" s="6"/>
      <c r="D306" s="6"/>
      <c r="E306" s="6"/>
      <c r="F306" s="647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7"/>
      <c r="W306" s="7"/>
      <c r="X306" s="7"/>
      <c r="Y306" s="7"/>
      <c r="Z306" s="7"/>
      <c r="AA306" s="7"/>
      <c r="AB306" s="7"/>
      <c r="AC306" s="7"/>
      <c r="AD306" s="7"/>
      <c r="AE306" s="6"/>
      <c r="AF306" s="6"/>
      <c r="AG306" s="7"/>
      <c r="AH306" s="7"/>
      <c r="AI306" s="373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</row>
    <row r="307" ht="14.25" customHeight="1" spans="1:109">
      <c r="A307" s="6"/>
      <c r="B307" s="609"/>
      <c r="C307" s="6"/>
      <c r="D307" s="6"/>
      <c r="E307" s="6"/>
      <c r="F307" s="647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7"/>
      <c r="W307" s="7"/>
      <c r="X307" s="7"/>
      <c r="Y307" s="7"/>
      <c r="Z307" s="7"/>
      <c r="AA307" s="7"/>
      <c r="AB307" s="7"/>
      <c r="AC307" s="7"/>
      <c r="AD307" s="7"/>
      <c r="AE307" s="6"/>
      <c r="AF307" s="6"/>
      <c r="AG307" s="7"/>
      <c r="AH307" s="7"/>
      <c r="AI307" s="373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</row>
    <row r="308" ht="14.25" customHeight="1" spans="1:109">
      <c r="A308" s="6"/>
      <c r="B308" s="609"/>
      <c r="C308" s="6"/>
      <c r="D308" s="6"/>
      <c r="E308" s="6"/>
      <c r="F308" s="647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7"/>
      <c r="W308" s="7"/>
      <c r="X308" s="7"/>
      <c r="Y308" s="7"/>
      <c r="Z308" s="7"/>
      <c r="AA308" s="7"/>
      <c r="AB308" s="7"/>
      <c r="AC308" s="7"/>
      <c r="AD308" s="7"/>
      <c r="AE308" s="6"/>
      <c r="AF308" s="6"/>
      <c r="AG308" s="7"/>
      <c r="AH308" s="7"/>
      <c r="AI308" s="373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</row>
    <row r="309" ht="14.25" customHeight="1" spans="1:109">
      <c r="A309" s="6"/>
      <c r="B309" s="609"/>
      <c r="C309" s="6"/>
      <c r="D309" s="6"/>
      <c r="E309" s="6"/>
      <c r="F309" s="647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7"/>
      <c r="W309" s="7"/>
      <c r="X309" s="7"/>
      <c r="Y309" s="7"/>
      <c r="Z309" s="7"/>
      <c r="AA309" s="7"/>
      <c r="AB309" s="7"/>
      <c r="AC309" s="7"/>
      <c r="AD309" s="7"/>
      <c r="AE309" s="6"/>
      <c r="AF309" s="6"/>
      <c r="AG309" s="7"/>
      <c r="AH309" s="7"/>
      <c r="AI309" s="373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</row>
    <row r="310" ht="14.25" customHeight="1" spans="1:109">
      <c r="A310" s="6"/>
      <c r="B310" s="609"/>
      <c r="C310" s="6"/>
      <c r="D310" s="6"/>
      <c r="E310" s="6"/>
      <c r="F310" s="647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7"/>
      <c r="W310" s="7"/>
      <c r="X310" s="7"/>
      <c r="Y310" s="7"/>
      <c r="Z310" s="7"/>
      <c r="AA310" s="7"/>
      <c r="AB310" s="7"/>
      <c r="AC310" s="7"/>
      <c r="AD310" s="7"/>
      <c r="AE310" s="6"/>
      <c r="AF310" s="6"/>
      <c r="AG310" s="7"/>
      <c r="AH310" s="7"/>
      <c r="AI310" s="373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</row>
    <row r="311" ht="14.25" customHeight="1" spans="1:109">
      <c r="A311" s="6"/>
      <c r="B311" s="609"/>
      <c r="C311" s="6"/>
      <c r="D311" s="6"/>
      <c r="E311" s="6"/>
      <c r="F311" s="647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7"/>
      <c r="W311" s="7"/>
      <c r="X311" s="7"/>
      <c r="Y311" s="7"/>
      <c r="Z311" s="7"/>
      <c r="AA311" s="7"/>
      <c r="AB311" s="7"/>
      <c r="AC311" s="7"/>
      <c r="AD311" s="7"/>
      <c r="AE311" s="6"/>
      <c r="AF311" s="6"/>
      <c r="AG311" s="7"/>
      <c r="AH311" s="7"/>
      <c r="AI311" s="373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</row>
    <row r="312" ht="14.25" customHeight="1" spans="1:109">
      <c r="A312" s="6"/>
      <c r="B312" s="609"/>
      <c r="C312" s="6"/>
      <c r="D312" s="6"/>
      <c r="E312" s="6"/>
      <c r="F312" s="647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7"/>
      <c r="W312" s="7"/>
      <c r="X312" s="7"/>
      <c r="Y312" s="7"/>
      <c r="Z312" s="7"/>
      <c r="AA312" s="7"/>
      <c r="AB312" s="7"/>
      <c r="AC312" s="7"/>
      <c r="AD312" s="7"/>
      <c r="AE312" s="6"/>
      <c r="AF312" s="6"/>
      <c r="AG312" s="7"/>
      <c r="AH312" s="7"/>
      <c r="AI312" s="373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</row>
    <row r="313" ht="14.25" customHeight="1" spans="1:109">
      <c r="A313" s="6"/>
      <c r="B313" s="609"/>
      <c r="C313" s="6"/>
      <c r="D313" s="6"/>
      <c r="E313" s="6"/>
      <c r="F313" s="647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7"/>
      <c r="W313" s="7"/>
      <c r="X313" s="7"/>
      <c r="Y313" s="7"/>
      <c r="Z313" s="7"/>
      <c r="AA313" s="7"/>
      <c r="AB313" s="7"/>
      <c r="AC313" s="7"/>
      <c r="AD313" s="7"/>
      <c r="AE313" s="6"/>
      <c r="AF313" s="6"/>
      <c r="AG313" s="7"/>
      <c r="AH313" s="7"/>
      <c r="AI313" s="373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</row>
    <row r="314" ht="14.25" customHeight="1" spans="1:109">
      <c r="A314" s="6"/>
      <c r="B314" s="609"/>
      <c r="C314" s="6"/>
      <c r="D314" s="6"/>
      <c r="E314" s="6"/>
      <c r="F314" s="647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7"/>
      <c r="W314" s="7"/>
      <c r="X314" s="7"/>
      <c r="Y314" s="7"/>
      <c r="Z314" s="7"/>
      <c r="AA314" s="7"/>
      <c r="AB314" s="7"/>
      <c r="AC314" s="7"/>
      <c r="AD314" s="7"/>
      <c r="AE314" s="6"/>
      <c r="AF314" s="6"/>
      <c r="AG314" s="7"/>
      <c r="AH314" s="7"/>
      <c r="AI314" s="373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</row>
    <row r="315" ht="14.25" customHeight="1" spans="1:109">
      <c r="A315" s="6"/>
      <c r="B315" s="609"/>
      <c r="C315" s="6"/>
      <c r="D315" s="6"/>
      <c r="E315" s="6"/>
      <c r="F315" s="647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7"/>
      <c r="W315" s="7"/>
      <c r="X315" s="7"/>
      <c r="Y315" s="7"/>
      <c r="Z315" s="7"/>
      <c r="AA315" s="7"/>
      <c r="AB315" s="7"/>
      <c r="AC315" s="7"/>
      <c r="AD315" s="7"/>
      <c r="AE315" s="6"/>
      <c r="AF315" s="6"/>
      <c r="AG315" s="7"/>
      <c r="AH315" s="7"/>
      <c r="AI315" s="373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</row>
    <row r="316" ht="14.25" customHeight="1" spans="1:109">
      <c r="A316" s="6"/>
      <c r="B316" s="609"/>
      <c r="C316" s="6"/>
      <c r="D316" s="6"/>
      <c r="E316" s="6"/>
      <c r="F316" s="647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7"/>
      <c r="W316" s="7"/>
      <c r="X316" s="7"/>
      <c r="Y316" s="7"/>
      <c r="Z316" s="7"/>
      <c r="AA316" s="7"/>
      <c r="AB316" s="7"/>
      <c r="AC316" s="7"/>
      <c r="AD316" s="7"/>
      <c r="AE316" s="6"/>
      <c r="AF316" s="6"/>
      <c r="AG316" s="7"/>
      <c r="AH316" s="7"/>
      <c r="AI316" s="373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</row>
    <row r="317" ht="14.25" customHeight="1" spans="1:109">
      <c r="A317" s="6"/>
      <c r="B317" s="609"/>
      <c r="C317" s="6"/>
      <c r="D317" s="6"/>
      <c r="E317" s="6"/>
      <c r="F317" s="647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7"/>
      <c r="W317" s="7"/>
      <c r="X317" s="7"/>
      <c r="Y317" s="7"/>
      <c r="Z317" s="7"/>
      <c r="AA317" s="7"/>
      <c r="AB317" s="7"/>
      <c r="AC317" s="7"/>
      <c r="AD317" s="7"/>
      <c r="AE317" s="6"/>
      <c r="AF317" s="6"/>
      <c r="AG317" s="7"/>
      <c r="AH317" s="7"/>
      <c r="AI317" s="373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</row>
    <row r="318" ht="14.25" customHeight="1" spans="1:109">
      <c r="A318" s="6"/>
      <c r="B318" s="609"/>
      <c r="C318" s="6"/>
      <c r="D318" s="6"/>
      <c r="E318" s="6"/>
      <c r="F318" s="647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7"/>
      <c r="W318" s="7"/>
      <c r="X318" s="7"/>
      <c r="Y318" s="7"/>
      <c r="Z318" s="7"/>
      <c r="AA318" s="7"/>
      <c r="AB318" s="7"/>
      <c r="AC318" s="7"/>
      <c r="AD318" s="7"/>
      <c r="AE318" s="6"/>
      <c r="AF318" s="6"/>
      <c r="AG318" s="7"/>
      <c r="AH318" s="7"/>
      <c r="AI318" s="373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</row>
    <row r="319" ht="14.25" customHeight="1" spans="1:109">
      <c r="A319" s="6"/>
      <c r="B319" s="609"/>
      <c r="C319" s="6"/>
      <c r="D319" s="6"/>
      <c r="E319" s="6"/>
      <c r="F319" s="647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7"/>
      <c r="W319" s="7"/>
      <c r="X319" s="7"/>
      <c r="Y319" s="7"/>
      <c r="Z319" s="7"/>
      <c r="AA319" s="7"/>
      <c r="AB319" s="7"/>
      <c r="AC319" s="7"/>
      <c r="AD319" s="7"/>
      <c r="AE319" s="6"/>
      <c r="AF319" s="6"/>
      <c r="AG319" s="7"/>
      <c r="AH319" s="7"/>
      <c r="AI319" s="373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</row>
    <row r="320" ht="14.25" customHeight="1" spans="1:109">
      <c r="A320" s="6"/>
      <c r="B320" s="609"/>
      <c r="C320" s="6"/>
      <c r="D320" s="6"/>
      <c r="E320" s="6"/>
      <c r="F320" s="647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7"/>
      <c r="W320" s="7"/>
      <c r="X320" s="7"/>
      <c r="Y320" s="7"/>
      <c r="Z320" s="7"/>
      <c r="AA320" s="7"/>
      <c r="AB320" s="7"/>
      <c r="AC320" s="7"/>
      <c r="AD320" s="7"/>
      <c r="AE320" s="6"/>
      <c r="AF320" s="6"/>
      <c r="AG320" s="7"/>
      <c r="AH320" s="7"/>
      <c r="AI320" s="373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</row>
    <row r="321" ht="14.25" customHeight="1" spans="1:109">
      <c r="A321" s="6"/>
      <c r="B321" s="609"/>
      <c r="C321" s="6"/>
      <c r="D321" s="6"/>
      <c r="E321" s="6"/>
      <c r="F321" s="647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7"/>
      <c r="W321" s="7"/>
      <c r="X321" s="7"/>
      <c r="Y321" s="7"/>
      <c r="Z321" s="7"/>
      <c r="AA321" s="7"/>
      <c r="AB321" s="7"/>
      <c r="AC321" s="7"/>
      <c r="AD321" s="7"/>
      <c r="AE321" s="6"/>
      <c r="AF321" s="6"/>
      <c r="AG321" s="7"/>
      <c r="AH321" s="7"/>
      <c r="AI321" s="373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</row>
    <row r="322" ht="14.25" customHeight="1" spans="1:109">
      <c r="A322" s="6"/>
      <c r="B322" s="609"/>
      <c r="C322" s="6"/>
      <c r="D322" s="6"/>
      <c r="E322" s="6"/>
      <c r="F322" s="647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7"/>
      <c r="W322" s="7"/>
      <c r="X322" s="7"/>
      <c r="Y322" s="7"/>
      <c r="Z322" s="7"/>
      <c r="AA322" s="7"/>
      <c r="AB322" s="7"/>
      <c r="AC322" s="7"/>
      <c r="AD322" s="7"/>
      <c r="AE322" s="6"/>
      <c r="AF322" s="6"/>
      <c r="AG322" s="7"/>
      <c r="AH322" s="7"/>
      <c r="AI322" s="373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</row>
    <row r="323" ht="14.25" customHeight="1" spans="1:109">
      <c r="A323" s="6"/>
      <c r="B323" s="609"/>
      <c r="C323" s="6"/>
      <c r="D323" s="6"/>
      <c r="E323" s="6"/>
      <c r="F323" s="647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7"/>
      <c r="W323" s="7"/>
      <c r="X323" s="7"/>
      <c r="Y323" s="7"/>
      <c r="Z323" s="7"/>
      <c r="AA323" s="7"/>
      <c r="AB323" s="7"/>
      <c r="AC323" s="7"/>
      <c r="AD323" s="7"/>
      <c r="AE323" s="6"/>
      <c r="AF323" s="6"/>
      <c r="AG323" s="7"/>
      <c r="AH323" s="7"/>
      <c r="AI323" s="373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</row>
    <row r="324" ht="14.25" customHeight="1" spans="1:109">
      <c r="A324" s="6"/>
      <c r="B324" s="609"/>
      <c r="C324" s="6"/>
      <c r="D324" s="6"/>
      <c r="E324" s="6"/>
      <c r="F324" s="647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7"/>
      <c r="W324" s="7"/>
      <c r="X324" s="7"/>
      <c r="Y324" s="7"/>
      <c r="Z324" s="7"/>
      <c r="AA324" s="7"/>
      <c r="AB324" s="7"/>
      <c r="AC324" s="7"/>
      <c r="AD324" s="7"/>
      <c r="AE324" s="6"/>
      <c r="AF324" s="6"/>
      <c r="AG324" s="7"/>
      <c r="AH324" s="7"/>
      <c r="AI324" s="373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</row>
    <row r="325" ht="14.25" customHeight="1" spans="1:109">
      <c r="A325" s="6"/>
      <c r="B325" s="609"/>
      <c r="C325" s="6"/>
      <c r="D325" s="6"/>
      <c r="E325" s="6"/>
      <c r="F325" s="647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7"/>
      <c r="W325" s="7"/>
      <c r="X325" s="7"/>
      <c r="Y325" s="7"/>
      <c r="Z325" s="7"/>
      <c r="AA325" s="7"/>
      <c r="AB325" s="7"/>
      <c r="AC325" s="7"/>
      <c r="AD325" s="7"/>
      <c r="AE325" s="6"/>
      <c r="AF325" s="6"/>
      <c r="AG325" s="7"/>
      <c r="AH325" s="7"/>
      <c r="AI325" s="373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</row>
    <row r="326" ht="14.25" customHeight="1" spans="1:109">
      <c r="A326" s="6"/>
      <c r="B326" s="609"/>
      <c r="C326" s="6"/>
      <c r="D326" s="6"/>
      <c r="E326" s="6"/>
      <c r="F326" s="647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7"/>
      <c r="W326" s="7"/>
      <c r="X326" s="7"/>
      <c r="Y326" s="7"/>
      <c r="Z326" s="7"/>
      <c r="AA326" s="7"/>
      <c r="AB326" s="7"/>
      <c r="AC326" s="7"/>
      <c r="AD326" s="7"/>
      <c r="AE326" s="6"/>
      <c r="AF326" s="6"/>
      <c r="AG326" s="7"/>
      <c r="AH326" s="7"/>
      <c r="AI326" s="373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</row>
    <row r="327" ht="14.25" customHeight="1" spans="1:109">
      <c r="A327" s="6"/>
      <c r="B327" s="609"/>
      <c r="C327" s="6"/>
      <c r="D327" s="6"/>
      <c r="E327" s="6"/>
      <c r="F327" s="647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7"/>
      <c r="W327" s="7"/>
      <c r="X327" s="7"/>
      <c r="Y327" s="7"/>
      <c r="Z327" s="7"/>
      <c r="AA327" s="7"/>
      <c r="AB327" s="7"/>
      <c r="AC327" s="7"/>
      <c r="AD327" s="7"/>
      <c r="AE327" s="6"/>
      <c r="AF327" s="6"/>
      <c r="AG327" s="7"/>
      <c r="AH327" s="7"/>
      <c r="AI327" s="373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</row>
    <row r="328" ht="14.25" customHeight="1" spans="1:109">
      <c r="A328" s="6"/>
      <c r="B328" s="609"/>
      <c r="C328" s="6"/>
      <c r="D328" s="6"/>
      <c r="E328" s="6"/>
      <c r="F328" s="647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7"/>
      <c r="W328" s="7"/>
      <c r="X328" s="7"/>
      <c r="Y328" s="7"/>
      <c r="Z328" s="7"/>
      <c r="AA328" s="7"/>
      <c r="AB328" s="7"/>
      <c r="AC328" s="7"/>
      <c r="AD328" s="7"/>
      <c r="AE328" s="6"/>
      <c r="AF328" s="6"/>
      <c r="AG328" s="7"/>
      <c r="AH328" s="7"/>
      <c r="AI328" s="373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</row>
    <row r="329" ht="14.25" customHeight="1" spans="1:109">
      <c r="A329" s="6"/>
      <c r="B329" s="609"/>
      <c r="C329" s="6"/>
      <c r="D329" s="6"/>
      <c r="E329" s="6"/>
      <c r="F329" s="647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7"/>
      <c r="W329" s="7"/>
      <c r="X329" s="7"/>
      <c r="Y329" s="7"/>
      <c r="Z329" s="7"/>
      <c r="AA329" s="7"/>
      <c r="AB329" s="7"/>
      <c r="AC329" s="7"/>
      <c r="AD329" s="7"/>
      <c r="AE329" s="6"/>
      <c r="AF329" s="6"/>
      <c r="AG329" s="7"/>
      <c r="AH329" s="7"/>
      <c r="AI329" s="373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</row>
    <row r="330" ht="14.25" customHeight="1" spans="1:109">
      <c r="A330" s="6"/>
      <c r="B330" s="609"/>
      <c r="C330" s="6"/>
      <c r="D330" s="6"/>
      <c r="E330" s="6"/>
      <c r="F330" s="647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7"/>
      <c r="W330" s="7"/>
      <c r="X330" s="7"/>
      <c r="Y330" s="7"/>
      <c r="Z330" s="7"/>
      <c r="AA330" s="7"/>
      <c r="AB330" s="7"/>
      <c r="AC330" s="7"/>
      <c r="AD330" s="7"/>
      <c r="AE330" s="6"/>
      <c r="AF330" s="6"/>
      <c r="AG330" s="7"/>
      <c r="AH330" s="7"/>
      <c r="AI330" s="373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</row>
    <row r="331" ht="14.25" customHeight="1" spans="1:109">
      <c r="A331" s="6"/>
      <c r="B331" s="609"/>
      <c r="C331" s="6"/>
      <c r="D331" s="6"/>
      <c r="E331" s="6"/>
      <c r="F331" s="647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7"/>
      <c r="W331" s="7"/>
      <c r="X331" s="7"/>
      <c r="Y331" s="7"/>
      <c r="Z331" s="7"/>
      <c r="AA331" s="7"/>
      <c r="AB331" s="7"/>
      <c r="AC331" s="7"/>
      <c r="AD331" s="7"/>
      <c r="AE331" s="6"/>
      <c r="AF331" s="6"/>
      <c r="AG331" s="7"/>
      <c r="AH331" s="7"/>
      <c r="AI331" s="373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</row>
    <row r="332" ht="14.25" customHeight="1" spans="1:109">
      <c r="A332" s="6"/>
      <c r="B332" s="609"/>
      <c r="C332" s="6"/>
      <c r="D332" s="6"/>
      <c r="E332" s="6"/>
      <c r="F332" s="647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7"/>
      <c r="W332" s="7"/>
      <c r="X332" s="7"/>
      <c r="Y332" s="7"/>
      <c r="Z332" s="7"/>
      <c r="AA332" s="7"/>
      <c r="AB332" s="7"/>
      <c r="AC332" s="7"/>
      <c r="AD332" s="7"/>
      <c r="AE332" s="6"/>
      <c r="AF332" s="6"/>
      <c r="AG332" s="7"/>
      <c r="AH332" s="7"/>
      <c r="AI332" s="373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</row>
    <row r="333" ht="14.25" customHeight="1" spans="1:109">
      <c r="A333" s="6"/>
      <c r="B333" s="609"/>
      <c r="C333" s="6"/>
      <c r="D333" s="6"/>
      <c r="E333" s="6"/>
      <c r="F333" s="647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7"/>
      <c r="W333" s="7"/>
      <c r="X333" s="7"/>
      <c r="Y333" s="7"/>
      <c r="Z333" s="7"/>
      <c r="AA333" s="7"/>
      <c r="AB333" s="7"/>
      <c r="AC333" s="7"/>
      <c r="AD333" s="7"/>
      <c r="AE333" s="6"/>
      <c r="AF333" s="6"/>
      <c r="AG333" s="7"/>
      <c r="AH333" s="7"/>
      <c r="AI333" s="373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</row>
    <row r="334" ht="14.25" customHeight="1" spans="1:109">
      <c r="A334" s="6"/>
      <c r="B334" s="609"/>
      <c r="C334" s="6"/>
      <c r="D334" s="6"/>
      <c r="E334" s="6"/>
      <c r="F334" s="647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7"/>
      <c r="W334" s="7"/>
      <c r="X334" s="7"/>
      <c r="Y334" s="7"/>
      <c r="Z334" s="7"/>
      <c r="AA334" s="7"/>
      <c r="AB334" s="7"/>
      <c r="AC334" s="7"/>
      <c r="AD334" s="7"/>
      <c r="AE334" s="6"/>
      <c r="AF334" s="6"/>
      <c r="AG334" s="7"/>
      <c r="AH334" s="7"/>
      <c r="AI334" s="373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</row>
    <row r="335" ht="14.25" customHeight="1" spans="1:109">
      <c r="A335" s="6"/>
      <c r="B335" s="609"/>
      <c r="C335" s="6"/>
      <c r="D335" s="6"/>
      <c r="E335" s="6"/>
      <c r="F335" s="647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7"/>
      <c r="W335" s="7"/>
      <c r="X335" s="7"/>
      <c r="Y335" s="7"/>
      <c r="Z335" s="7"/>
      <c r="AA335" s="7"/>
      <c r="AB335" s="7"/>
      <c r="AC335" s="7"/>
      <c r="AD335" s="7"/>
      <c r="AE335" s="6"/>
      <c r="AF335" s="6"/>
      <c r="AG335" s="7"/>
      <c r="AH335" s="7"/>
      <c r="AI335" s="373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</row>
    <row r="336" ht="14.25" customHeight="1" spans="1:109">
      <c r="A336" s="6"/>
      <c r="B336" s="609"/>
      <c r="C336" s="6"/>
      <c r="D336" s="6"/>
      <c r="E336" s="6"/>
      <c r="F336" s="647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7"/>
      <c r="W336" s="7"/>
      <c r="X336" s="7"/>
      <c r="Y336" s="7"/>
      <c r="Z336" s="7"/>
      <c r="AA336" s="7"/>
      <c r="AB336" s="7"/>
      <c r="AC336" s="7"/>
      <c r="AD336" s="7"/>
      <c r="AE336" s="6"/>
      <c r="AF336" s="6"/>
      <c r="AG336" s="7"/>
      <c r="AH336" s="7"/>
      <c r="AI336" s="373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</row>
    <row r="337" ht="14.25" customHeight="1" spans="1:109">
      <c r="A337" s="6"/>
      <c r="B337" s="609"/>
      <c r="C337" s="6"/>
      <c r="D337" s="6"/>
      <c r="E337" s="6"/>
      <c r="F337" s="647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7"/>
      <c r="W337" s="7"/>
      <c r="X337" s="7"/>
      <c r="Y337" s="7"/>
      <c r="Z337" s="7"/>
      <c r="AA337" s="7"/>
      <c r="AB337" s="7"/>
      <c r="AC337" s="7"/>
      <c r="AD337" s="7"/>
      <c r="AE337" s="6"/>
      <c r="AF337" s="6"/>
      <c r="AG337" s="7"/>
      <c r="AH337" s="7"/>
      <c r="AI337" s="373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</row>
    <row r="338" ht="14.25" customHeight="1" spans="1:109">
      <c r="A338" s="6"/>
      <c r="B338" s="609"/>
      <c r="C338" s="6"/>
      <c r="D338" s="6"/>
      <c r="E338" s="6"/>
      <c r="F338" s="647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7"/>
      <c r="W338" s="7"/>
      <c r="X338" s="7"/>
      <c r="Y338" s="7"/>
      <c r="Z338" s="7"/>
      <c r="AA338" s="7"/>
      <c r="AB338" s="7"/>
      <c r="AC338" s="7"/>
      <c r="AD338" s="7"/>
      <c r="AE338" s="6"/>
      <c r="AF338" s="6"/>
      <c r="AG338" s="7"/>
      <c r="AH338" s="7"/>
      <c r="AI338" s="373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</row>
    <row r="339" ht="14.25" customHeight="1" spans="1:109">
      <c r="A339" s="6"/>
      <c r="B339" s="609"/>
      <c r="C339" s="6"/>
      <c r="D339" s="6"/>
      <c r="E339" s="6"/>
      <c r="F339" s="647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7"/>
      <c r="W339" s="7"/>
      <c r="X339" s="7"/>
      <c r="Y339" s="7"/>
      <c r="Z339" s="7"/>
      <c r="AA339" s="7"/>
      <c r="AB339" s="7"/>
      <c r="AC339" s="7"/>
      <c r="AD339" s="7"/>
      <c r="AE339" s="6"/>
      <c r="AF339" s="6"/>
      <c r="AG339" s="7"/>
      <c r="AH339" s="7"/>
      <c r="AI339" s="373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</row>
    <row r="340" ht="14.25" customHeight="1" spans="1:109">
      <c r="A340" s="6"/>
      <c r="B340" s="609"/>
      <c r="C340" s="6"/>
      <c r="D340" s="6"/>
      <c r="E340" s="6"/>
      <c r="F340" s="647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7"/>
      <c r="W340" s="7"/>
      <c r="X340" s="7"/>
      <c r="Y340" s="7"/>
      <c r="Z340" s="7"/>
      <c r="AA340" s="7"/>
      <c r="AB340" s="7"/>
      <c r="AC340" s="7"/>
      <c r="AD340" s="7"/>
      <c r="AE340" s="6"/>
      <c r="AF340" s="6"/>
      <c r="AG340" s="7"/>
      <c r="AH340" s="7"/>
      <c r="AI340" s="373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</row>
    <row r="341" ht="14.25" customHeight="1" spans="1:109">
      <c r="A341" s="6"/>
      <c r="B341" s="609"/>
      <c r="C341" s="6"/>
      <c r="D341" s="6"/>
      <c r="E341" s="6"/>
      <c r="F341" s="647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7"/>
      <c r="W341" s="7"/>
      <c r="X341" s="7"/>
      <c r="Y341" s="7"/>
      <c r="Z341" s="7"/>
      <c r="AA341" s="7"/>
      <c r="AB341" s="7"/>
      <c r="AC341" s="7"/>
      <c r="AD341" s="7"/>
      <c r="AE341" s="6"/>
      <c r="AF341" s="6"/>
      <c r="AG341" s="7"/>
      <c r="AH341" s="7"/>
      <c r="AI341" s="373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</row>
    <row r="342" ht="14.25" customHeight="1" spans="1:109">
      <c r="A342" s="6"/>
      <c r="B342" s="609"/>
      <c r="C342" s="6"/>
      <c r="D342" s="6"/>
      <c r="E342" s="6"/>
      <c r="F342" s="647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7"/>
      <c r="W342" s="7"/>
      <c r="X342" s="7"/>
      <c r="Y342" s="7"/>
      <c r="Z342" s="7"/>
      <c r="AA342" s="7"/>
      <c r="AB342" s="7"/>
      <c r="AC342" s="7"/>
      <c r="AD342" s="7"/>
      <c r="AE342" s="6"/>
      <c r="AF342" s="6"/>
      <c r="AG342" s="7"/>
      <c r="AH342" s="7"/>
      <c r="AI342" s="373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</row>
    <row r="343" ht="14.25" customHeight="1" spans="1:109">
      <c r="A343" s="6"/>
      <c r="B343" s="609"/>
      <c r="C343" s="6"/>
      <c r="D343" s="6"/>
      <c r="E343" s="6"/>
      <c r="F343" s="647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7"/>
      <c r="W343" s="7"/>
      <c r="X343" s="7"/>
      <c r="Y343" s="7"/>
      <c r="Z343" s="7"/>
      <c r="AA343" s="7"/>
      <c r="AB343" s="7"/>
      <c r="AC343" s="7"/>
      <c r="AD343" s="7"/>
      <c r="AE343" s="6"/>
      <c r="AF343" s="6"/>
      <c r="AG343" s="7"/>
      <c r="AH343" s="7"/>
      <c r="AI343" s="373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</row>
    <row r="344" ht="14.25" customHeight="1" spans="1:109">
      <c r="A344" s="6"/>
      <c r="B344" s="609"/>
      <c r="C344" s="6"/>
      <c r="D344" s="6"/>
      <c r="E344" s="6"/>
      <c r="F344" s="647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7"/>
      <c r="W344" s="7"/>
      <c r="X344" s="7"/>
      <c r="Y344" s="7"/>
      <c r="Z344" s="7"/>
      <c r="AA344" s="7"/>
      <c r="AB344" s="7"/>
      <c r="AC344" s="7"/>
      <c r="AD344" s="7"/>
      <c r="AE344" s="6"/>
      <c r="AF344" s="6"/>
      <c r="AG344" s="7"/>
      <c r="AH344" s="7"/>
      <c r="AI344" s="373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</row>
    <row r="345" ht="14.25" customHeight="1" spans="1:109">
      <c r="A345" s="6"/>
      <c r="B345" s="609"/>
      <c r="C345" s="6"/>
      <c r="D345" s="6"/>
      <c r="E345" s="6"/>
      <c r="F345" s="647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7"/>
      <c r="W345" s="7"/>
      <c r="X345" s="7"/>
      <c r="Y345" s="7"/>
      <c r="Z345" s="7"/>
      <c r="AA345" s="7"/>
      <c r="AB345" s="7"/>
      <c r="AC345" s="7"/>
      <c r="AD345" s="7"/>
      <c r="AE345" s="6"/>
      <c r="AF345" s="6"/>
      <c r="AG345" s="7"/>
      <c r="AH345" s="7"/>
      <c r="AI345" s="373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</row>
    <row r="346" ht="14.25" customHeight="1" spans="1:109">
      <c r="A346" s="6"/>
      <c r="B346" s="609"/>
      <c r="C346" s="6"/>
      <c r="D346" s="6"/>
      <c r="E346" s="6"/>
      <c r="F346" s="647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7"/>
      <c r="W346" s="7"/>
      <c r="X346" s="7"/>
      <c r="Y346" s="7"/>
      <c r="Z346" s="7"/>
      <c r="AA346" s="7"/>
      <c r="AB346" s="7"/>
      <c r="AC346" s="7"/>
      <c r="AD346" s="7"/>
      <c r="AE346" s="6"/>
      <c r="AF346" s="6"/>
      <c r="AG346" s="7"/>
      <c r="AH346" s="7"/>
      <c r="AI346" s="373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</row>
    <row r="347" ht="14.25" customHeight="1" spans="1:109">
      <c r="A347" s="6"/>
      <c r="B347" s="609"/>
      <c r="C347" s="6"/>
      <c r="D347" s="6"/>
      <c r="E347" s="6"/>
      <c r="F347" s="647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7"/>
      <c r="W347" s="7"/>
      <c r="X347" s="7"/>
      <c r="Y347" s="7"/>
      <c r="Z347" s="7"/>
      <c r="AA347" s="7"/>
      <c r="AB347" s="7"/>
      <c r="AC347" s="7"/>
      <c r="AD347" s="7"/>
      <c r="AE347" s="6"/>
      <c r="AF347" s="6"/>
      <c r="AG347" s="7"/>
      <c r="AH347" s="7"/>
      <c r="AI347" s="373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</row>
    <row r="348" ht="14.25" customHeight="1" spans="1:109">
      <c r="A348" s="6"/>
      <c r="B348" s="609"/>
      <c r="C348" s="6"/>
      <c r="D348" s="6"/>
      <c r="E348" s="6"/>
      <c r="F348" s="647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7"/>
      <c r="W348" s="7"/>
      <c r="X348" s="7"/>
      <c r="Y348" s="7"/>
      <c r="Z348" s="7"/>
      <c r="AA348" s="7"/>
      <c r="AB348" s="7"/>
      <c r="AC348" s="7"/>
      <c r="AD348" s="7"/>
      <c r="AE348" s="6"/>
      <c r="AF348" s="6"/>
      <c r="AG348" s="7"/>
      <c r="AH348" s="7"/>
      <c r="AI348" s="373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</row>
    <row r="349" ht="14.25" customHeight="1" spans="1:109">
      <c r="A349" s="6"/>
      <c r="B349" s="609"/>
      <c r="C349" s="6"/>
      <c r="D349" s="6"/>
      <c r="E349" s="6"/>
      <c r="F349" s="647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7"/>
      <c r="W349" s="7"/>
      <c r="X349" s="7"/>
      <c r="Y349" s="7"/>
      <c r="Z349" s="7"/>
      <c r="AA349" s="7"/>
      <c r="AB349" s="7"/>
      <c r="AC349" s="7"/>
      <c r="AD349" s="7"/>
      <c r="AE349" s="6"/>
      <c r="AF349" s="6"/>
      <c r="AG349" s="7"/>
      <c r="AH349" s="7"/>
      <c r="AI349" s="373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</row>
    <row r="350" ht="14.25" customHeight="1" spans="1:109">
      <c r="A350" s="6"/>
      <c r="B350" s="609"/>
      <c r="C350" s="6"/>
      <c r="D350" s="6"/>
      <c r="E350" s="6"/>
      <c r="F350" s="647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7"/>
      <c r="W350" s="7"/>
      <c r="X350" s="7"/>
      <c r="Y350" s="7"/>
      <c r="Z350" s="7"/>
      <c r="AA350" s="7"/>
      <c r="AB350" s="7"/>
      <c r="AC350" s="7"/>
      <c r="AD350" s="7"/>
      <c r="AE350" s="6"/>
      <c r="AF350" s="6"/>
      <c r="AG350" s="7"/>
      <c r="AH350" s="7"/>
      <c r="AI350" s="373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</row>
    <row r="351" ht="14.25" customHeight="1" spans="1:109">
      <c r="A351" s="6"/>
      <c r="B351" s="609"/>
      <c r="C351" s="6"/>
      <c r="D351" s="6"/>
      <c r="E351" s="6"/>
      <c r="F351" s="647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7"/>
      <c r="W351" s="7"/>
      <c r="X351" s="7"/>
      <c r="Y351" s="7"/>
      <c r="Z351" s="7"/>
      <c r="AA351" s="7"/>
      <c r="AB351" s="7"/>
      <c r="AC351" s="7"/>
      <c r="AD351" s="7"/>
      <c r="AE351" s="6"/>
      <c r="AF351" s="6"/>
      <c r="AG351" s="7"/>
      <c r="AH351" s="7"/>
      <c r="AI351" s="373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</row>
    <row r="352" ht="14.25" customHeight="1" spans="1:109">
      <c r="A352" s="6"/>
      <c r="B352" s="609"/>
      <c r="C352" s="6"/>
      <c r="D352" s="6"/>
      <c r="E352" s="6"/>
      <c r="F352" s="647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7"/>
      <c r="W352" s="7"/>
      <c r="X352" s="7"/>
      <c r="Y352" s="7"/>
      <c r="Z352" s="7"/>
      <c r="AA352" s="7"/>
      <c r="AB352" s="7"/>
      <c r="AC352" s="7"/>
      <c r="AD352" s="7"/>
      <c r="AE352" s="6"/>
      <c r="AF352" s="6"/>
      <c r="AG352" s="7"/>
      <c r="AH352" s="7"/>
      <c r="AI352" s="373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</row>
    <row r="353" ht="14.25" customHeight="1" spans="1:109">
      <c r="A353" s="6"/>
      <c r="B353" s="609"/>
      <c r="C353" s="6"/>
      <c r="D353" s="6"/>
      <c r="E353" s="6"/>
      <c r="F353" s="647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7"/>
      <c r="W353" s="7"/>
      <c r="X353" s="7"/>
      <c r="Y353" s="7"/>
      <c r="Z353" s="7"/>
      <c r="AA353" s="7"/>
      <c r="AB353" s="7"/>
      <c r="AC353" s="7"/>
      <c r="AD353" s="7"/>
      <c r="AE353" s="6"/>
      <c r="AF353" s="6"/>
      <c r="AG353" s="7"/>
      <c r="AH353" s="7"/>
      <c r="AI353" s="373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</row>
    <row r="354" ht="14.25" customHeight="1" spans="1:109">
      <c r="A354" s="6"/>
      <c r="B354" s="609"/>
      <c r="C354" s="6"/>
      <c r="D354" s="6"/>
      <c r="E354" s="6"/>
      <c r="F354" s="647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7"/>
      <c r="W354" s="7"/>
      <c r="X354" s="7"/>
      <c r="Y354" s="7"/>
      <c r="Z354" s="7"/>
      <c r="AA354" s="7"/>
      <c r="AB354" s="7"/>
      <c r="AC354" s="7"/>
      <c r="AD354" s="7"/>
      <c r="AE354" s="6"/>
      <c r="AF354" s="6"/>
      <c r="AG354" s="7"/>
      <c r="AH354" s="7"/>
      <c r="AI354" s="373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</row>
    <row r="355" ht="14.25" customHeight="1" spans="1:109">
      <c r="A355" s="6"/>
      <c r="B355" s="609"/>
      <c r="C355" s="6"/>
      <c r="D355" s="6"/>
      <c r="E355" s="6"/>
      <c r="F355" s="647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7"/>
      <c r="W355" s="7"/>
      <c r="X355" s="7"/>
      <c r="Y355" s="7"/>
      <c r="Z355" s="7"/>
      <c r="AA355" s="7"/>
      <c r="AB355" s="7"/>
      <c r="AC355" s="7"/>
      <c r="AD355" s="7"/>
      <c r="AE355" s="6"/>
      <c r="AF355" s="6"/>
      <c r="AG355" s="7"/>
      <c r="AH355" s="7"/>
      <c r="AI355" s="373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</row>
    <row r="356" ht="14.25" customHeight="1" spans="1:109">
      <c r="A356" s="6"/>
      <c r="B356" s="609"/>
      <c r="C356" s="6"/>
      <c r="D356" s="6"/>
      <c r="E356" s="6"/>
      <c r="F356" s="647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7"/>
      <c r="W356" s="7"/>
      <c r="X356" s="7"/>
      <c r="Y356" s="7"/>
      <c r="Z356" s="7"/>
      <c r="AA356" s="7"/>
      <c r="AB356" s="7"/>
      <c r="AC356" s="7"/>
      <c r="AD356" s="7"/>
      <c r="AE356" s="6"/>
      <c r="AF356" s="6"/>
      <c r="AG356" s="7"/>
      <c r="AH356" s="7"/>
      <c r="AI356" s="373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</row>
    <row r="357" ht="14.25" customHeight="1" spans="1:109">
      <c r="A357" s="6"/>
      <c r="B357" s="609"/>
      <c r="C357" s="6"/>
      <c r="D357" s="6"/>
      <c r="E357" s="6"/>
      <c r="F357" s="647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7"/>
      <c r="W357" s="7"/>
      <c r="X357" s="7"/>
      <c r="Y357" s="7"/>
      <c r="Z357" s="7"/>
      <c r="AA357" s="7"/>
      <c r="AB357" s="7"/>
      <c r="AC357" s="7"/>
      <c r="AD357" s="7"/>
      <c r="AE357" s="6"/>
      <c r="AF357" s="6"/>
      <c r="AG357" s="7"/>
      <c r="AH357" s="7"/>
      <c r="AI357" s="373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</row>
    <row r="358" ht="14.25" customHeight="1" spans="1:109">
      <c r="A358" s="6"/>
      <c r="B358" s="609"/>
      <c r="C358" s="6"/>
      <c r="D358" s="6"/>
      <c r="E358" s="6"/>
      <c r="F358" s="647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7"/>
      <c r="W358" s="7"/>
      <c r="X358" s="7"/>
      <c r="Y358" s="7"/>
      <c r="Z358" s="7"/>
      <c r="AA358" s="7"/>
      <c r="AB358" s="7"/>
      <c r="AC358" s="7"/>
      <c r="AD358" s="7"/>
      <c r="AE358" s="6"/>
      <c r="AF358" s="6"/>
      <c r="AG358" s="7"/>
      <c r="AH358" s="7"/>
      <c r="AI358" s="373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</row>
    <row r="359" ht="14.25" customHeight="1" spans="1:109">
      <c r="A359" s="6"/>
      <c r="B359" s="609"/>
      <c r="C359" s="6"/>
      <c r="D359" s="6"/>
      <c r="E359" s="6"/>
      <c r="F359" s="647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7"/>
      <c r="W359" s="7"/>
      <c r="X359" s="7"/>
      <c r="Y359" s="7"/>
      <c r="Z359" s="7"/>
      <c r="AA359" s="7"/>
      <c r="AB359" s="7"/>
      <c r="AC359" s="7"/>
      <c r="AD359" s="7"/>
      <c r="AE359" s="6"/>
      <c r="AF359" s="6"/>
      <c r="AG359" s="7"/>
      <c r="AH359" s="7"/>
      <c r="AI359" s="373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</row>
    <row r="360" ht="14.25" customHeight="1" spans="1:109">
      <c r="A360" s="6"/>
      <c r="B360" s="609"/>
      <c r="C360" s="6"/>
      <c r="D360" s="6"/>
      <c r="E360" s="6"/>
      <c r="F360" s="647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7"/>
      <c r="W360" s="7"/>
      <c r="X360" s="7"/>
      <c r="Y360" s="7"/>
      <c r="Z360" s="7"/>
      <c r="AA360" s="7"/>
      <c r="AB360" s="7"/>
      <c r="AC360" s="7"/>
      <c r="AD360" s="7"/>
      <c r="AE360" s="6"/>
      <c r="AF360" s="6"/>
      <c r="AG360" s="7"/>
      <c r="AH360" s="7"/>
      <c r="AI360" s="373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</row>
    <row r="361" ht="14.25" customHeight="1" spans="1:109">
      <c r="A361" s="6"/>
      <c r="B361" s="609"/>
      <c r="C361" s="6"/>
      <c r="D361" s="6"/>
      <c r="E361" s="6"/>
      <c r="F361" s="647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7"/>
      <c r="W361" s="7"/>
      <c r="X361" s="7"/>
      <c r="Y361" s="7"/>
      <c r="Z361" s="7"/>
      <c r="AA361" s="7"/>
      <c r="AB361" s="7"/>
      <c r="AC361" s="7"/>
      <c r="AD361" s="7"/>
      <c r="AE361" s="6"/>
      <c r="AF361" s="6"/>
      <c r="AG361" s="7"/>
      <c r="AH361" s="7"/>
      <c r="AI361" s="373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</row>
    <row r="362" ht="14.25" customHeight="1" spans="1:109">
      <c r="A362" s="6"/>
      <c r="B362" s="609"/>
      <c r="C362" s="6"/>
      <c r="D362" s="6"/>
      <c r="E362" s="6"/>
      <c r="F362" s="647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7"/>
      <c r="W362" s="7"/>
      <c r="X362" s="7"/>
      <c r="Y362" s="7"/>
      <c r="Z362" s="7"/>
      <c r="AA362" s="7"/>
      <c r="AB362" s="7"/>
      <c r="AC362" s="7"/>
      <c r="AD362" s="7"/>
      <c r="AE362" s="6"/>
      <c r="AF362" s="6"/>
      <c r="AG362" s="7"/>
      <c r="AH362" s="7"/>
      <c r="AI362" s="373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</row>
    <row r="363" ht="14.25" customHeight="1" spans="1:109">
      <c r="A363" s="6"/>
      <c r="B363" s="609"/>
      <c r="C363" s="6"/>
      <c r="D363" s="6"/>
      <c r="E363" s="6"/>
      <c r="F363" s="647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7"/>
      <c r="W363" s="7"/>
      <c r="X363" s="7"/>
      <c r="Y363" s="7"/>
      <c r="Z363" s="7"/>
      <c r="AA363" s="7"/>
      <c r="AB363" s="7"/>
      <c r="AC363" s="7"/>
      <c r="AD363" s="7"/>
      <c r="AE363" s="6"/>
      <c r="AF363" s="6"/>
      <c r="AG363" s="7"/>
      <c r="AH363" s="7"/>
      <c r="AI363" s="373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</row>
    <row r="364" ht="14.25" customHeight="1" spans="1:109">
      <c r="A364" s="6"/>
      <c r="B364" s="609"/>
      <c r="C364" s="6"/>
      <c r="D364" s="6"/>
      <c r="E364" s="6"/>
      <c r="F364" s="647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7"/>
      <c r="W364" s="7"/>
      <c r="X364" s="7"/>
      <c r="Y364" s="7"/>
      <c r="Z364" s="7"/>
      <c r="AA364" s="7"/>
      <c r="AB364" s="7"/>
      <c r="AC364" s="7"/>
      <c r="AD364" s="7"/>
      <c r="AE364" s="6"/>
      <c r="AF364" s="6"/>
      <c r="AG364" s="7"/>
      <c r="AH364" s="7"/>
      <c r="AI364" s="373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</row>
    <row r="365" ht="14.25" customHeight="1" spans="1:109">
      <c r="A365" s="6"/>
      <c r="B365" s="609"/>
      <c r="C365" s="6"/>
      <c r="D365" s="6"/>
      <c r="E365" s="6"/>
      <c r="F365" s="647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7"/>
      <c r="W365" s="7"/>
      <c r="X365" s="7"/>
      <c r="Y365" s="7"/>
      <c r="Z365" s="7"/>
      <c r="AA365" s="7"/>
      <c r="AB365" s="7"/>
      <c r="AC365" s="7"/>
      <c r="AD365" s="7"/>
      <c r="AE365" s="6"/>
      <c r="AF365" s="6"/>
      <c r="AG365" s="7"/>
      <c r="AH365" s="7"/>
      <c r="AI365" s="373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</row>
    <row r="366" ht="14.25" customHeight="1" spans="1:109">
      <c r="A366" s="6"/>
      <c r="B366" s="609"/>
      <c r="C366" s="6"/>
      <c r="D366" s="6"/>
      <c r="E366" s="6"/>
      <c r="F366" s="647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7"/>
      <c r="W366" s="7"/>
      <c r="X366" s="7"/>
      <c r="Y366" s="7"/>
      <c r="Z366" s="7"/>
      <c r="AA366" s="7"/>
      <c r="AB366" s="7"/>
      <c r="AC366" s="7"/>
      <c r="AD366" s="7"/>
      <c r="AE366" s="6"/>
      <c r="AF366" s="6"/>
      <c r="AG366" s="7"/>
      <c r="AH366" s="7"/>
      <c r="AI366" s="373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</row>
    <row r="367" ht="14.25" customHeight="1" spans="1:109">
      <c r="A367" s="6"/>
      <c r="B367" s="609"/>
      <c r="C367" s="6"/>
      <c r="D367" s="6"/>
      <c r="E367" s="6"/>
      <c r="F367" s="647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7"/>
      <c r="W367" s="7"/>
      <c r="X367" s="7"/>
      <c r="Y367" s="7"/>
      <c r="Z367" s="7"/>
      <c r="AA367" s="7"/>
      <c r="AB367" s="7"/>
      <c r="AC367" s="7"/>
      <c r="AD367" s="7"/>
      <c r="AE367" s="6"/>
      <c r="AF367" s="6"/>
      <c r="AG367" s="7"/>
      <c r="AH367" s="7"/>
      <c r="AI367" s="373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</row>
    <row r="368" ht="14.25" customHeight="1" spans="1:109">
      <c r="A368" s="6"/>
      <c r="B368" s="609"/>
      <c r="C368" s="6"/>
      <c r="D368" s="6"/>
      <c r="E368" s="6"/>
      <c r="F368" s="647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7"/>
      <c r="W368" s="7"/>
      <c r="X368" s="7"/>
      <c r="Y368" s="7"/>
      <c r="Z368" s="7"/>
      <c r="AA368" s="7"/>
      <c r="AB368" s="7"/>
      <c r="AC368" s="7"/>
      <c r="AD368" s="7"/>
      <c r="AE368" s="6"/>
      <c r="AF368" s="6"/>
      <c r="AG368" s="7"/>
      <c r="AH368" s="7"/>
      <c r="AI368" s="373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</row>
    <row r="369" ht="14.25" customHeight="1" spans="1:109">
      <c r="A369" s="6"/>
      <c r="B369" s="609"/>
      <c r="C369" s="6"/>
      <c r="D369" s="6"/>
      <c r="E369" s="6"/>
      <c r="F369" s="647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7"/>
      <c r="W369" s="7"/>
      <c r="X369" s="7"/>
      <c r="Y369" s="7"/>
      <c r="Z369" s="7"/>
      <c r="AA369" s="7"/>
      <c r="AB369" s="7"/>
      <c r="AC369" s="7"/>
      <c r="AD369" s="7"/>
      <c r="AE369" s="6"/>
      <c r="AF369" s="6"/>
      <c r="AG369" s="7"/>
      <c r="AH369" s="7"/>
      <c r="AI369" s="373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</row>
    <row r="370" ht="14.25" customHeight="1" spans="1:109">
      <c r="A370" s="6"/>
      <c r="B370" s="609"/>
      <c r="C370" s="6"/>
      <c r="D370" s="6"/>
      <c r="E370" s="6"/>
      <c r="F370" s="647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7"/>
      <c r="W370" s="7"/>
      <c r="X370" s="7"/>
      <c r="Y370" s="7"/>
      <c r="Z370" s="7"/>
      <c r="AA370" s="7"/>
      <c r="AB370" s="7"/>
      <c r="AC370" s="7"/>
      <c r="AD370" s="7"/>
      <c r="AE370" s="6"/>
      <c r="AF370" s="6"/>
      <c r="AG370" s="7"/>
      <c r="AH370" s="7"/>
      <c r="AI370" s="373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</row>
    <row r="371" ht="14.25" customHeight="1" spans="1:109">
      <c r="A371" s="6"/>
      <c r="B371" s="609"/>
      <c r="C371" s="6"/>
      <c r="D371" s="6"/>
      <c r="E371" s="6"/>
      <c r="F371" s="647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7"/>
      <c r="W371" s="7"/>
      <c r="X371" s="7"/>
      <c r="Y371" s="7"/>
      <c r="Z371" s="7"/>
      <c r="AA371" s="7"/>
      <c r="AB371" s="7"/>
      <c r="AC371" s="7"/>
      <c r="AD371" s="7"/>
      <c r="AE371" s="6"/>
      <c r="AF371" s="6"/>
      <c r="AG371" s="7"/>
      <c r="AH371" s="7"/>
      <c r="AI371" s="373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</row>
    <row r="372" ht="14.25" customHeight="1" spans="1:109">
      <c r="A372" s="6"/>
      <c r="B372" s="609"/>
      <c r="C372" s="6"/>
      <c r="D372" s="6"/>
      <c r="E372" s="6"/>
      <c r="F372" s="647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7"/>
      <c r="W372" s="7"/>
      <c r="X372" s="7"/>
      <c r="Y372" s="7"/>
      <c r="Z372" s="7"/>
      <c r="AA372" s="7"/>
      <c r="AB372" s="7"/>
      <c r="AC372" s="7"/>
      <c r="AD372" s="7"/>
      <c r="AE372" s="6"/>
      <c r="AF372" s="6"/>
      <c r="AG372" s="7"/>
      <c r="AH372" s="7"/>
      <c r="AI372" s="373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</row>
    <row r="373" ht="14.25" customHeight="1" spans="1:109">
      <c r="A373" s="6"/>
      <c r="B373" s="609"/>
      <c r="C373" s="6"/>
      <c r="D373" s="6"/>
      <c r="E373" s="6"/>
      <c r="F373" s="647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7"/>
      <c r="W373" s="7"/>
      <c r="X373" s="7"/>
      <c r="Y373" s="7"/>
      <c r="Z373" s="7"/>
      <c r="AA373" s="7"/>
      <c r="AB373" s="7"/>
      <c r="AC373" s="7"/>
      <c r="AD373" s="7"/>
      <c r="AE373" s="6"/>
      <c r="AF373" s="6"/>
      <c r="AG373" s="7"/>
      <c r="AH373" s="7"/>
      <c r="AI373" s="373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</row>
    <row r="374" ht="14.25" customHeight="1" spans="1:109">
      <c r="A374" s="6"/>
      <c r="B374" s="609"/>
      <c r="C374" s="6"/>
      <c r="D374" s="6"/>
      <c r="E374" s="6"/>
      <c r="F374" s="647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7"/>
      <c r="W374" s="7"/>
      <c r="X374" s="7"/>
      <c r="Y374" s="7"/>
      <c r="Z374" s="7"/>
      <c r="AA374" s="7"/>
      <c r="AB374" s="7"/>
      <c r="AC374" s="7"/>
      <c r="AD374" s="7"/>
      <c r="AE374" s="6"/>
      <c r="AF374" s="6"/>
      <c r="AG374" s="7"/>
      <c r="AH374" s="7"/>
      <c r="AI374" s="373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</row>
    <row r="375" ht="14.25" customHeight="1" spans="1:109">
      <c r="A375" s="6"/>
      <c r="B375" s="609"/>
      <c r="C375" s="6"/>
      <c r="D375" s="6"/>
      <c r="E375" s="6"/>
      <c r="F375" s="647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7"/>
      <c r="W375" s="7"/>
      <c r="X375" s="7"/>
      <c r="Y375" s="7"/>
      <c r="Z375" s="7"/>
      <c r="AA375" s="7"/>
      <c r="AB375" s="7"/>
      <c r="AC375" s="7"/>
      <c r="AD375" s="7"/>
      <c r="AE375" s="6"/>
      <c r="AF375" s="6"/>
      <c r="AG375" s="7"/>
      <c r="AH375" s="7"/>
      <c r="AI375" s="373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</row>
    <row r="376" ht="14.25" customHeight="1" spans="1:109">
      <c r="A376" s="6"/>
      <c r="B376" s="609"/>
      <c r="C376" s="6"/>
      <c r="D376" s="6"/>
      <c r="E376" s="6"/>
      <c r="F376" s="647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7"/>
      <c r="W376" s="7"/>
      <c r="X376" s="7"/>
      <c r="Y376" s="7"/>
      <c r="Z376" s="7"/>
      <c r="AA376" s="7"/>
      <c r="AB376" s="7"/>
      <c r="AC376" s="7"/>
      <c r="AD376" s="7"/>
      <c r="AE376" s="6"/>
      <c r="AF376" s="6"/>
      <c r="AG376" s="7"/>
      <c r="AH376" s="7"/>
      <c r="AI376" s="373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</row>
    <row r="377" ht="14.25" customHeight="1" spans="1:109">
      <c r="A377" s="6"/>
      <c r="B377" s="609"/>
      <c r="C377" s="6"/>
      <c r="D377" s="6"/>
      <c r="E377" s="6"/>
      <c r="F377" s="647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7"/>
      <c r="W377" s="7"/>
      <c r="X377" s="7"/>
      <c r="Y377" s="7"/>
      <c r="Z377" s="7"/>
      <c r="AA377" s="7"/>
      <c r="AB377" s="7"/>
      <c r="AC377" s="7"/>
      <c r="AD377" s="7"/>
      <c r="AE377" s="6"/>
      <c r="AF377" s="6"/>
      <c r="AG377" s="7"/>
      <c r="AH377" s="7"/>
      <c r="AI377" s="373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</row>
    <row r="378" ht="14.25" customHeight="1" spans="1:109">
      <c r="A378" s="6"/>
      <c r="B378" s="609"/>
      <c r="C378" s="6"/>
      <c r="D378" s="6"/>
      <c r="E378" s="6"/>
      <c r="F378" s="647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7"/>
      <c r="W378" s="7"/>
      <c r="X378" s="7"/>
      <c r="Y378" s="7"/>
      <c r="Z378" s="7"/>
      <c r="AA378" s="7"/>
      <c r="AB378" s="7"/>
      <c r="AC378" s="7"/>
      <c r="AD378" s="7"/>
      <c r="AE378" s="6"/>
      <c r="AF378" s="6"/>
      <c r="AG378" s="7"/>
      <c r="AH378" s="7"/>
      <c r="AI378" s="373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</row>
    <row r="379" ht="14.25" customHeight="1" spans="1:109">
      <c r="A379" s="6"/>
      <c r="B379" s="609"/>
      <c r="C379" s="6"/>
      <c r="D379" s="6"/>
      <c r="E379" s="6"/>
      <c r="F379" s="647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7"/>
      <c r="W379" s="7"/>
      <c r="X379" s="7"/>
      <c r="Y379" s="7"/>
      <c r="Z379" s="7"/>
      <c r="AA379" s="7"/>
      <c r="AB379" s="7"/>
      <c r="AC379" s="7"/>
      <c r="AD379" s="7"/>
      <c r="AE379" s="6"/>
      <c r="AF379" s="6"/>
      <c r="AG379" s="7"/>
      <c r="AH379" s="7"/>
      <c r="AI379" s="373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</row>
    <row r="380" ht="14.25" customHeight="1" spans="1:109">
      <c r="A380" s="6"/>
      <c r="B380" s="609"/>
      <c r="C380" s="6"/>
      <c r="D380" s="6"/>
      <c r="E380" s="6"/>
      <c r="F380" s="647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7"/>
      <c r="W380" s="7"/>
      <c r="X380" s="7"/>
      <c r="Y380" s="7"/>
      <c r="Z380" s="7"/>
      <c r="AA380" s="7"/>
      <c r="AB380" s="7"/>
      <c r="AC380" s="7"/>
      <c r="AD380" s="7"/>
      <c r="AE380" s="6"/>
      <c r="AF380" s="6"/>
      <c r="AG380" s="7"/>
      <c r="AH380" s="7"/>
      <c r="AI380" s="373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</row>
    <row r="381" ht="14.25" customHeight="1" spans="1:109">
      <c r="A381" s="6"/>
      <c r="B381" s="609"/>
      <c r="C381" s="6"/>
      <c r="D381" s="6"/>
      <c r="E381" s="6"/>
      <c r="F381" s="647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7"/>
      <c r="W381" s="7"/>
      <c r="X381" s="7"/>
      <c r="Y381" s="7"/>
      <c r="Z381" s="7"/>
      <c r="AA381" s="7"/>
      <c r="AB381" s="7"/>
      <c r="AC381" s="7"/>
      <c r="AD381" s="7"/>
      <c r="AE381" s="6"/>
      <c r="AF381" s="6"/>
      <c r="AG381" s="7"/>
      <c r="AH381" s="7"/>
      <c r="AI381" s="373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</row>
    <row r="382" ht="14.25" customHeight="1" spans="1:109">
      <c r="A382" s="6"/>
      <c r="B382" s="609"/>
      <c r="C382" s="6"/>
      <c r="D382" s="6"/>
      <c r="E382" s="6"/>
      <c r="F382" s="647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7"/>
      <c r="W382" s="7"/>
      <c r="X382" s="7"/>
      <c r="Y382" s="7"/>
      <c r="Z382" s="7"/>
      <c r="AA382" s="7"/>
      <c r="AB382" s="7"/>
      <c r="AC382" s="7"/>
      <c r="AD382" s="7"/>
      <c r="AE382" s="6"/>
      <c r="AF382" s="6"/>
      <c r="AG382" s="7"/>
      <c r="AH382" s="7"/>
      <c r="AI382" s="373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</row>
    <row r="383" ht="14.25" customHeight="1" spans="1:109">
      <c r="A383" s="6"/>
      <c r="B383" s="609"/>
      <c r="C383" s="6"/>
      <c r="D383" s="6"/>
      <c r="E383" s="6"/>
      <c r="F383" s="647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7"/>
      <c r="W383" s="7"/>
      <c r="X383" s="7"/>
      <c r="Y383" s="7"/>
      <c r="Z383" s="7"/>
      <c r="AA383" s="7"/>
      <c r="AB383" s="7"/>
      <c r="AC383" s="7"/>
      <c r="AD383" s="7"/>
      <c r="AE383" s="6"/>
      <c r="AF383" s="6"/>
      <c r="AG383" s="7"/>
      <c r="AH383" s="7"/>
      <c r="AI383" s="373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</row>
    <row r="384" ht="14.25" customHeight="1" spans="1:109">
      <c r="A384" s="6"/>
      <c r="B384" s="609"/>
      <c r="C384" s="6"/>
      <c r="D384" s="6"/>
      <c r="E384" s="6"/>
      <c r="F384" s="64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7"/>
      <c r="W384" s="7"/>
      <c r="X384" s="7"/>
      <c r="Y384" s="7"/>
      <c r="Z384" s="7"/>
      <c r="AA384" s="7"/>
      <c r="AB384" s="7"/>
      <c r="AC384" s="7"/>
      <c r="AD384" s="7"/>
      <c r="AE384" s="6"/>
      <c r="AF384" s="6"/>
      <c r="AG384" s="7"/>
      <c r="AH384" s="7"/>
      <c r="AI384" s="373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</row>
    <row r="385" ht="14.25" customHeight="1" spans="1:109">
      <c r="A385" s="6"/>
      <c r="B385" s="609"/>
      <c r="C385" s="6"/>
      <c r="D385" s="6"/>
      <c r="E385" s="6"/>
      <c r="F385" s="647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7"/>
      <c r="W385" s="7"/>
      <c r="X385" s="7"/>
      <c r="Y385" s="7"/>
      <c r="Z385" s="7"/>
      <c r="AA385" s="7"/>
      <c r="AB385" s="7"/>
      <c r="AC385" s="7"/>
      <c r="AD385" s="7"/>
      <c r="AE385" s="6"/>
      <c r="AF385" s="6"/>
      <c r="AG385" s="7"/>
      <c r="AH385" s="7"/>
      <c r="AI385" s="373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</row>
    <row r="386" ht="14.25" customHeight="1" spans="1:109">
      <c r="A386" s="6"/>
      <c r="B386" s="609"/>
      <c r="C386" s="6"/>
      <c r="D386" s="6"/>
      <c r="E386" s="6"/>
      <c r="F386" s="647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7"/>
      <c r="W386" s="7"/>
      <c r="X386" s="7"/>
      <c r="Y386" s="7"/>
      <c r="Z386" s="7"/>
      <c r="AA386" s="7"/>
      <c r="AB386" s="7"/>
      <c r="AC386" s="7"/>
      <c r="AD386" s="7"/>
      <c r="AE386" s="6"/>
      <c r="AF386" s="6"/>
      <c r="AG386" s="7"/>
      <c r="AH386" s="7"/>
      <c r="AI386" s="373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</row>
    <row r="387" ht="14.25" customHeight="1" spans="1:109">
      <c r="A387" s="6"/>
      <c r="B387" s="609"/>
      <c r="C387" s="6"/>
      <c r="D387" s="6"/>
      <c r="E387" s="6"/>
      <c r="F387" s="647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7"/>
      <c r="W387" s="7"/>
      <c r="X387" s="7"/>
      <c r="Y387" s="7"/>
      <c r="Z387" s="7"/>
      <c r="AA387" s="7"/>
      <c r="AB387" s="7"/>
      <c r="AC387" s="7"/>
      <c r="AD387" s="7"/>
      <c r="AE387" s="6"/>
      <c r="AF387" s="6"/>
      <c r="AG387" s="7"/>
      <c r="AH387" s="7"/>
      <c r="AI387" s="373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</row>
    <row r="388" ht="14.25" customHeight="1" spans="1:109">
      <c r="A388" s="6"/>
      <c r="B388" s="609"/>
      <c r="C388" s="6"/>
      <c r="D388" s="6"/>
      <c r="E388" s="6"/>
      <c r="F388" s="647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7"/>
      <c r="W388" s="7"/>
      <c r="X388" s="7"/>
      <c r="Y388" s="7"/>
      <c r="Z388" s="7"/>
      <c r="AA388" s="7"/>
      <c r="AB388" s="7"/>
      <c r="AC388" s="7"/>
      <c r="AD388" s="7"/>
      <c r="AE388" s="6"/>
      <c r="AF388" s="6"/>
      <c r="AG388" s="7"/>
      <c r="AH388" s="7"/>
      <c r="AI388" s="373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</row>
    <row r="389" ht="14.25" customHeight="1" spans="1:109">
      <c r="A389" s="6"/>
      <c r="B389" s="609"/>
      <c r="C389" s="6"/>
      <c r="D389" s="6"/>
      <c r="E389" s="6"/>
      <c r="F389" s="647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7"/>
      <c r="W389" s="7"/>
      <c r="X389" s="7"/>
      <c r="Y389" s="7"/>
      <c r="Z389" s="7"/>
      <c r="AA389" s="7"/>
      <c r="AB389" s="7"/>
      <c r="AC389" s="7"/>
      <c r="AD389" s="7"/>
      <c r="AE389" s="6"/>
      <c r="AF389" s="6"/>
      <c r="AG389" s="7"/>
      <c r="AH389" s="7"/>
      <c r="AI389" s="373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</row>
    <row r="390" ht="14.25" customHeight="1" spans="1:109">
      <c r="A390" s="6"/>
      <c r="B390" s="609"/>
      <c r="C390" s="6"/>
      <c r="D390" s="6"/>
      <c r="E390" s="6"/>
      <c r="F390" s="647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7"/>
      <c r="W390" s="7"/>
      <c r="X390" s="7"/>
      <c r="Y390" s="7"/>
      <c r="Z390" s="7"/>
      <c r="AA390" s="7"/>
      <c r="AB390" s="7"/>
      <c r="AC390" s="7"/>
      <c r="AD390" s="7"/>
      <c r="AE390" s="6"/>
      <c r="AF390" s="6"/>
      <c r="AG390" s="7"/>
      <c r="AH390" s="7"/>
      <c r="AI390" s="373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</row>
    <row r="391" ht="14.25" customHeight="1" spans="1:109">
      <c r="A391" s="6"/>
      <c r="B391" s="609"/>
      <c r="C391" s="6"/>
      <c r="D391" s="6"/>
      <c r="E391" s="6"/>
      <c r="F391" s="647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7"/>
      <c r="W391" s="7"/>
      <c r="X391" s="7"/>
      <c r="Y391" s="7"/>
      <c r="Z391" s="7"/>
      <c r="AA391" s="7"/>
      <c r="AB391" s="7"/>
      <c r="AC391" s="7"/>
      <c r="AD391" s="7"/>
      <c r="AE391" s="6"/>
      <c r="AF391" s="6"/>
      <c r="AG391" s="7"/>
      <c r="AH391" s="7"/>
      <c r="AI391" s="373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</row>
    <row r="392" ht="14.25" customHeight="1" spans="1:109">
      <c r="A392" s="6"/>
      <c r="B392" s="609"/>
      <c r="C392" s="6"/>
      <c r="D392" s="6"/>
      <c r="E392" s="6"/>
      <c r="F392" s="647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7"/>
      <c r="W392" s="7"/>
      <c r="X392" s="7"/>
      <c r="Y392" s="7"/>
      <c r="Z392" s="7"/>
      <c r="AA392" s="7"/>
      <c r="AB392" s="7"/>
      <c r="AC392" s="7"/>
      <c r="AD392" s="7"/>
      <c r="AE392" s="6"/>
      <c r="AF392" s="6"/>
      <c r="AG392" s="7"/>
      <c r="AH392" s="7"/>
      <c r="AI392" s="373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</row>
    <row r="393" ht="14.25" customHeight="1" spans="1:109">
      <c r="A393" s="6"/>
      <c r="B393" s="609"/>
      <c r="C393" s="6"/>
      <c r="D393" s="6"/>
      <c r="E393" s="6"/>
      <c r="F393" s="647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7"/>
      <c r="W393" s="7"/>
      <c r="X393" s="7"/>
      <c r="Y393" s="7"/>
      <c r="Z393" s="7"/>
      <c r="AA393" s="7"/>
      <c r="AB393" s="7"/>
      <c r="AC393" s="7"/>
      <c r="AD393" s="7"/>
      <c r="AE393" s="6"/>
      <c r="AF393" s="6"/>
      <c r="AG393" s="7"/>
      <c r="AH393" s="7"/>
      <c r="AI393" s="373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</row>
    <row r="394" ht="14.25" customHeight="1" spans="1:109">
      <c r="A394" s="6"/>
      <c r="B394" s="609"/>
      <c r="C394" s="6"/>
      <c r="D394" s="6"/>
      <c r="E394" s="6"/>
      <c r="F394" s="647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7"/>
      <c r="W394" s="7"/>
      <c r="X394" s="7"/>
      <c r="Y394" s="7"/>
      <c r="Z394" s="7"/>
      <c r="AA394" s="7"/>
      <c r="AB394" s="7"/>
      <c r="AC394" s="7"/>
      <c r="AD394" s="7"/>
      <c r="AE394" s="6"/>
      <c r="AF394" s="6"/>
      <c r="AG394" s="7"/>
      <c r="AH394" s="7"/>
      <c r="AI394" s="373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</row>
    <row r="395" ht="14.25" customHeight="1" spans="1:109">
      <c r="A395" s="6"/>
      <c r="B395" s="609"/>
      <c r="C395" s="6"/>
      <c r="D395" s="6"/>
      <c r="E395" s="6"/>
      <c r="F395" s="647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7"/>
      <c r="W395" s="7"/>
      <c r="X395" s="7"/>
      <c r="Y395" s="7"/>
      <c r="Z395" s="7"/>
      <c r="AA395" s="7"/>
      <c r="AB395" s="7"/>
      <c r="AC395" s="7"/>
      <c r="AD395" s="7"/>
      <c r="AE395" s="6"/>
      <c r="AF395" s="6"/>
      <c r="AG395" s="7"/>
      <c r="AH395" s="7"/>
      <c r="AI395" s="373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</row>
    <row r="396" ht="14.25" customHeight="1" spans="1:109">
      <c r="A396" s="6"/>
      <c r="B396" s="609"/>
      <c r="C396" s="6"/>
      <c r="D396" s="6"/>
      <c r="E396" s="6"/>
      <c r="F396" s="647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7"/>
      <c r="W396" s="7"/>
      <c r="X396" s="7"/>
      <c r="Y396" s="7"/>
      <c r="Z396" s="7"/>
      <c r="AA396" s="7"/>
      <c r="AB396" s="7"/>
      <c r="AC396" s="7"/>
      <c r="AD396" s="7"/>
      <c r="AE396" s="6"/>
      <c r="AF396" s="6"/>
      <c r="AG396" s="7"/>
      <c r="AH396" s="7"/>
      <c r="AI396" s="373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</row>
    <row r="397" ht="14.25" customHeight="1" spans="1:109">
      <c r="A397" s="6"/>
      <c r="B397" s="609"/>
      <c r="C397" s="6"/>
      <c r="D397" s="6"/>
      <c r="E397" s="6"/>
      <c r="F397" s="647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7"/>
      <c r="W397" s="7"/>
      <c r="X397" s="7"/>
      <c r="Y397" s="7"/>
      <c r="Z397" s="7"/>
      <c r="AA397" s="7"/>
      <c r="AB397" s="7"/>
      <c r="AC397" s="7"/>
      <c r="AD397" s="7"/>
      <c r="AE397" s="6"/>
      <c r="AF397" s="6"/>
      <c r="AG397" s="7"/>
      <c r="AH397" s="7"/>
      <c r="AI397" s="373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</row>
    <row r="398" ht="14.25" customHeight="1" spans="1:109">
      <c r="A398" s="6"/>
      <c r="B398" s="609"/>
      <c r="C398" s="6"/>
      <c r="D398" s="6"/>
      <c r="E398" s="6"/>
      <c r="F398" s="647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7"/>
      <c r="W398" s="7"/>
      <c r="X398" s="7"/>
      <c r="Y398" s="7"/>
      <c r="Z398" s="7"/>
      <c r="AA398" s="7"/>
      <c r="AB398" s="7"/>
      <c r="AC398" s="7"/>
      <c r="AD398" s="7"/>
      <c r="AE398" s="6"/>
      <c r="AF398" s="6"/>
      <c r="AG398" s="7"/>
      <c r="AH398" s="7"/>
      <c r="AI398" s="373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</row>
    <row r="399" ht="14.25" customHeight="1" spans="1:109">
      <c r="A399" s="6"/>
      <c r="B399" s="609"/>
      <c r="C399" s="6"/>
      <c r="D399" s="6"/>
      <c r="E399" s="6"/>
      <c r="F399" s="647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7"/>
      <c r="W399" s="7"/>
      <c r="X399" s="7"/>
      <c r="Y399" s="7"/>
      <c r="Z399" s="7"/>
      <c r="AA399" s="7"/>
      <c r="AB399" s="7"/>
      <c r="AC399" s="7"/>
      <c r="AD399" s="7"/>
      <c r="AE399" s="6"/>
      <c r="AF399" s="6"/>
      <c r="AG399" s="7"/>
      <c r="AH399" s="7"/>
      <c r="AI399" s="373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</row>
    <row r="400" ht="14.25" customHeight="1" spans="1:109">
      <c r="A400" s="6"/>
      <c r="B400" s="609"/>
      <c r="C400" s="6"/>
      <c r="D400" s="6"/>
      <c r="E400" s="6"/>
      <c r="F400" s="647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7"/>
      <c r="W400" s="7"/>
      <c r="X400" s="7"/>
      <c r="Y400" s="7"/>
      <c r="Z400" s="7"/>
      <c r="AA400" s="7"/>
      <c r="AB400" s="7"/>
      <c r="AC400" s="7"/>
      <c r="AD400" s="7"/>
      <c r="AE400" s="6"/>
      <c r="AF400" s="6"/>
      <c r="AG400" s="7"/>
      <c r="AH400" s="7"/>
      <c r="AI400" s="373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</row>
    <row r="401" ht="14.25" customHeight="1" spans="1:109">
      <c r="A401" s="6"/>
      <c r="B401" s="609"/>
      <c r="C401" s="6"/>
      <c r="D401" s="6"/>
      <c r="E401" s="6"/>
      <c r="F401" s="647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7"/>
      <c r="W401" s="7"/>
      <c r="X401" s="7"/>
      <c r="Y401" s="7"/>
      <c r="Z401" s="7"/>
      <c r="AA401" s="7"/>
      <c r="AB401" s="7"/>
      <c r="AC401" s="7"/>
      <c r="AD401" s="7"/>
      <c r="AE401" s="6"/>
      <c r="AF401" s="6"/>
      <c r="AG401" s="7"/>
      <c r="AH401" s="7"/>
      <c r="AI401" s="373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</row>
    <row r="402" ht="14.25" customHeight="1" spans="1:109">
      <c r="A402" s="6"/>
      <c r="B402" s="609"/>
      <c r="C402" s="6"/>
      <c r="D402" s="6"/>
      <c r="E402" s="6"/>
      <c r="F402" s="647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7"/>
      <c r="W402" s="7"/>
      <c r="X402" s="7"/>
      <c r="Y402" s="7"/>
      <c r="Z402" s="7"/>
      <c r="AA402" s="7"/>
      <c r="AB402" s="7"/>
      <c r="AC402" s="7"/>
      <c r="AD402" s="7"/>
      <c r="AE402" s="6"/>
      <c r="AF402" s="6"/>
      <c r="AG402" s="7"/>
      <c r="AH402" s="7"/>
      <c r="AI402" s="373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</row>
    <row r="403" ht="14.25" customHeight="1" spans="1:109">
      <c r="A403" s="6"/>
      <c r="B403" s="609"/>
      <c r="C403" s="6"/>
      <c r="D403" s="6"/>
      <c r="E403" s="6"/>
      <c r="F403" s="647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7"/>
      <c r="W403" s="7"/>
      <c r="X403" s="7"/>
      <c r="Y403" s="7"/>
      <c r="Z403" s="7"/>
      <c r="AA403" s="7"/>
      <c r="AB403" s="7"/>
      <c r="AC403" s="7"/>
      <c r="AD403" s="7"/>
      <c r="AE403" s="6"/>
      <c r="AF403" s="6"/>
      <c r="AG403" s="7"/>
      <c r="AH403" s="7"/>
      <c r="AI403" s="373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</row>
    <row r="404" ht="14.25" customHeight="1" spans="1:109">
      <c r="A404" s="6"/>
      <c r="B404" s="609"/>
      <c r="C404" s="6"/>
      <c r="D404" s="6"/>
      <c r="E404" s="6"/>
      <c r="F404" s="647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7"/>
      <c r="W404" s="7"/>
      <c r="X404" s="7"/>
      <c r="Y404" s="7"/>
      <c r="Z404" s="7"/>
      <c r="AA404" s="7"/>
      <c r="AB404" s="7"/>
      <c r="AC404" s="7"/>
      <c r="AD404" s="7"/>
      <c r="AE404" s="6"/>
      <c r="AF404" s="6"/>
      <c r="AG404" s="7"/>
      <c r="AH404" s="7"/>
      <c r="AI404" s="373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</row>
    <row r="405" ht="14.25" customHeight="1" spans="1:109">
      <c r="A405" s="6"/>
      <c r="B405" s="609"/>
      <c r="C405" s="6"/>
      <c r="D405" s="6"/>
      <c r="E405" s="6"/>
      <c r="F405" s="647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7"/>
      <c r="W405" s="7"/>
      <c r="X405" s="7"/>
      <c r="Y405" s="7"/>
      <c r="Z405" s="7"/>
      <c r="AA405" s="7"/>
      <c r="AB405" s="7"/>
      <c r="AC405" s="7"/>
      <c r="AD405" s="7"/>
      <c r="AE405" s="6"/>
      <c r="AF405" s="6"/>
      <c r="AG405" s="7"/>
      <c r="AH405" s="7"/>
      <c r="AI405" s="373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</row>
    <row r="406" ht="14.25" customHeight="1" spans="1:109">
      <c r="A406" s="6"/>
      <c r="B406" s="609"/>
      <c r="C406" s="6"/>
      <c r="D406" s="6"/>
      <c r="E406" s="6"/>
      <c r="F406" s="647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7"/>
      <c r="W406" s="7"/>
      <c r="X406" s="7"/>
      <c r="Y406" s="7"/>
      <c r="Z406" s="7"/>
      <c r="AA406" s="7"/>
      <c r="AB406" s="7"/>
      <c r="AC406" s="7"/>
      <c r="AD406" s="7"/>
      <c r="AE406" s="6"/>
      <c r="AF406" s="6"/>
      <c r="AG406" s="7"/>
      <c r="AH406" s="7"/>
      <c r="AI406" s="373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</row>
    <row r="407" ht="14.25" customHeight="1" spans="1:109">
      <c r="A407" s="6"/>
      <c r="B407" s="609"/>
      <c r="C407" s="6"/>
      <c r="D407" s="6"/>
      <c r="E407" s="6"/>
      <c r="F407" s="647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7"/>
      <c r="W407" s="7"/>
      <c r="X407" s="7"/>
      <c r="Y407" s="7"/>
      <c r="Z407" s="7"/>
      <c r="AA407" s="7"/>
      <c r="AB407" s="7"/>
      <c r="AC407" s="7"/>
      <c r="AD407" s="7"/>
      <c r="AE407" s="6"/>
      <c r="AF407" s="6"/>
      <c r="AG407" s="7"/>
      <c r="AH407" s="7"/>
      <c r="AI407" s="373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</row>
    <row r="408" ht="14.25" customHeight="1" spans="1:109">
      <c r="A408" s="6"/>
      <c r="B408" s="609"/>
      <c r="C408" s="6"/>
      <c r="D408" s="6"/>
      <c r="E408" s="6"/>
      <c r="F408" s="647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7"/>
      <c r="W408" s="7"/>
      <c r="X408" s="7"/>
      <c r="Y408" s="7"/>
      <c r="Z408" s="7"/>
      <c r="AA408" s="7"/>
      <c r="AB408" s="7"/>
      <c r="AC408" s="7"/>
      <c r="AD408" s="7"/>
      <c r="AE408" s="6"/>
      <c r="AF408" s="6"/>
      <c r="AG408" s="7"/>
      <c r="AH408" s="7"/>
      <c r="AI408" s="373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</row>
    <row r="409" ht="14.25" customHeight="1" spans="1:109">
      <c r="A409" s="6"/>
      <c r="B409" s="609"/>
      <c r="C409" s="6"/>
      <c r="D409" s="6"/>
      <c r="E409" s="6"/>
      <c r="F409" s="647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7"/>
      <c r="W409" s="7"/>
      <c r="X409" s="7"/>
      <c r="Y409" s="7"/>
      <c r="Z409" s="7"/>
      <c r="AA409" s="7"/>
      <c r="AB409" s="7"/>
      <c r="AC409" s="7"/>
      <c r="AD409" s="7"/>
      <c r="AE409" s="6"/>
      <c r="AF409" s="6"/>
      <c r="AG409" s="7"/>
      <c r="AH409" s="7"/>
      <c r="AI409" s="373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</row>
    <row r="410" ht="14.25" customHeight="1" spans="1:109">
      <c r="A410" s="6"/>
      <c r="B410" s="609"/>
      <c r="C410" s="6"/>
      <c r="D410" s="6"/>
      <c r="E410" s="6"/>
      <c r="F410" s="647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7"/>
      <c r="W410" s="7"/>
      <c r="X410" s="7"/>
      <c r="Y410" s="7"/>
      <c r="Z410" s="7"/>
      <c r="AA410" s="7"/>
      <c r="AB410" s="7"/>
      <c r="AC410" s="7"/>
      <c r="AD410" s="7"/>
      <c r="AE410" s="6"/>
      <c r="AF410" s="6"/>
      <c r="AG410" s="7"/>
      <c r="AH410" s="7"/>
      <c r="AI410" s="373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</row>
    <row r="411" ht="14.25" customHeight="1" spans="1:109">
      <c r="A411" s="6"/>
      <c r="B411" s="609"/>
      <c r="C411" s="6"/>
      <c r="D411" s="6"/>
      <c r="E411" s="6"/>
      <c r="F411" s="647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7"/>
      <c r="W411" s="7"/>
      <c r="X411" s="7"/>
      <c r="Y411" s="7"/>
      <c r="Z411" s="7"/>
      <c r="AA411" s="7"/>
      <c r="AB411" s="7"/>
      <c r="AC411" s="7"/>
      <c r="AD411" s="7"/>
      <c r="AE411" s="6"/>
      <c r="AF411" s="6"/>
      <c r="AG411" s="7"/>
      <c r="AH411" s="7"/>
      <c r="AI411" s="373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</row>
    <row r="412" ht="14.25" customHeight="1" spans="1:109">
      <c r="A412" s="6"/>
      <c r="B412" s="609"/>
      <c r="C412" s="6"/>
      <c r="D412" s="6"/>
      <c r="E412" s="6"/>
      <c r="F412" s="647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7"/>
      <c r="W412" s="7"/>
      <c r="X412" s="7"/>
      <c r="Y412" s="7"/>
      <c r="Z412" s="7"/>
      <c r="AA412" s="7"/>
      <c r="AB412" s="7"/>
      <c r="AC412" s="7"/>
      <c r="AD412" s="7"/>
      <c r="AE412" s="6"/>
      <c r="AF412" s="6"/>
      <c r="AG412" s="7"/>
      <c r="AH412" s="7"/>
      <c r="AI412" s="373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</row>
    <row r="413" ht="14.25" customHeight="1" spans="1:109">
      <c r="A413" s="6"/>
      <c r="B413" s="609"/>
      <c r="C413" s="6"/>
      <c r="D413" s="6"/>
      <c r="E413" s="6"/>
      <c r="F413" s="647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7"/>
      <c r="W413" s="7"/>
      <c r="X413" s="7"/>
      <c r="Y413" s="7"/>
      <c r="Z413" s="7"/>
      <c r="AA413" s="7"/>
      <c r="AB413" s="7"/>
      <c r="AC413" s="7"/>
      <c r="AD413" s="7"/>
      <c r="AE413" s="6"/>
      <c r="AF413" s="6"/>
      <c r="AG413" s="7"/>
      <c r="AH413" s="7"/>
      <c r="AI413" s="373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</row>
    <row r="414" ht="14.25" customHeight="1" spans="1:109">
      <c r="A414" s="6"/>
      <c r="B414" s="609"/>
      <c r="C414" s="6"/>
      <c r="D414" s="6"/>
      <c r="E414" s="6"/>
      <c r="F414" s="647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7"/>
      <c r="W414" s="7"/>
      <c r="X414" s="7"/>
      <c r="Y414" s="7"/>
      <c r="Z414" s="7"/>
      <c r="AA414" s="7"/>
      <c r="AB414" s="7"/>
      <c r="AC414" s="7"/>
      <c r="AD414" s="7"/>
      <c r="AE414" s="6"/>
      <c r="AF414" s="6"/>
      <c r="AG414" s="7"/>
      <c r="AH414" s="7"/>
      <c r="AI414" s="373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</row>
    <row r="415" ht="14.25" customHeight="1" spans="1:109">
      <c r="A415" s="6"/>
      <c r="B415" s="609"/>
      <c r="C415" s="6"/>
      <c r="D415" s="6"/>
      <c r="E415" s="6"/>
      <c r="F415" s="647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7"/>
      <c r="W415" s="7"/>
      <c r="X415" s="7"/>
      <c r="Y415" s="7"/>
      <c r="Z415" s="7"/>
      <c r="AA415" s="7"/>
      <c r="AB415" s="7"/>
      <c r="AC415" s="7"/>
      <c r="AD415" s="7"/>
      <c r="AE415" s="6"/>
      <c r="AF415" s="6"/>
      <c r="AG415" s="7"/>
      <c r="AH415" s="7"/>
      <c r="AI415" s="373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</row>
    <row r="416" ht="14.25" customHeight="1" spans="1:109">
      <c r="A416" s="6"/>
      <c r="B416" s="609"/>
      <c r="C416" s="6"/>
      <c r="D416" s="6"/>
      <c r="E416" s="6"/>
      <c r="F416" s="647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7"/>
      <c r="W416" s="7"/>
      <c r="X416" s="7"/>
      <c r="Y416" s="7"/>
      <c r="Z416" s="7"/>
      <c r="AA416" s="7"/>
      <c r="AB416" s="7"/>
      <c r="AC416" s="7"/>
      <c r="AD416" s="7"/>
      <c r="AE416" s="6"/>
      <c r="AF416" s="6"/>
      <c r="AG416" s="7"/>
      <c r="AH416" s="7"/>
      <c r="AI416" s="373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</row>
    <row r="417" ht="14.25" customHeight="1" spans="1:109">
      <c r="A417" s="6"/>
      <c r="B417" s="609"/>
      <c r="C417" s="6"/>
      <c r="D417" s="6"/>
      <c r="E417" s="6"/>
      <c r="F417" s="647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7"/>
      <c r="W417" s="7"/>
      <c r="X417" s="7"/>
      <c r="Y417" s="7"/>
      <c r="Z417" s="7"/>
      <c r="AA417" s="7"/>
      <c r="AB417" s="7"/>
      <c r="AC417" s="7"/>
      <c r="AD417" s="7"/>
      <c r="AE417" s="6"/>
      <c r="AF417" s="6"/>
      <c r="AG417" s="7"/>
      <c r="AH417" s="7"/>
      <c r="AI417" s="373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</row>
    <row r="418" ht="14.25" customHeight="1" spans="1:109">
      <c r="A418" s="6"/>
      <c r="B418" s="609"/>
      <c r="C418" s="6"/>
      <c r="D418" s="6"/>
      <c r="E418" s="6"/>
      <c r="F418" s="647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7"/>
      <c r="W418" s="7"/>
      <c r="X418" s="7"/>
      <c r="Y418" s="7"/>
      <c r="Z418" s="7"/>
      <c r="AA418" s="7"/>
      <c r="AB418" s="7"/>
      <c r="AC418" s="7"/>
      <c r="AD418" s="7"/>
      <c r="AE418" s="6"/>
      <c r="AF418" s="6"/>
      <c r="AG418" s="7"/>
      <c r="AH418" s="7"/>
      <c r="AI418" s="373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</row>
    <row r="419" ht="14.25" customHeight="1" spans="1:109">
      <c r="A419" s="6"/>
      <c r="B419" s="609"/>
      <c r="C419" s="6"/>
      <c r="D419" s="6"/>
      <c r="E419" s="6"/>
      <c r="F419" s="647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7"/>
      <c r="W419" s="7"/>
      <c r="X419" s="7"/>
      <c r="Y419" s="7"/>
      <c r="Z419" s="7"/>
      <c r="AA419" s="7"/>
      <c r="AB419" s="7"/>
      <c r="AC419" s="7"/>
      <c r="AD419" s="7"/>
      <c r="AE419" s="6"/>
      <c r="AF419" s="6"/>
      <c r="AG419" s="7"/>
      <c r="AH419" s="7"/>
      <c r="AI419" s="373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</row>
    <row r="420" ht="14.25" customHeight="1" spans="1:109">
      <c r="A420" s="6"/>
      <c r="B420" s="609"/>
      <c r="C420" s="6"/>
      <c r="D420" s="6"/>
      <c r="E420" s="6"/>
      <c r="F420" s="647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7"/>
      <c r="W420" s="7"/>
      <c r="X420" s="7"/>
      <c r="Y420" s="7"/>
      <c r="Z420" s="7"/>
      <c r="AA420" s="7"/>
      <c r="AB420" s="7"/>
      <c r="AC420" s="7"/>
      <c r="AD420" s="7"/>
      <c r="AE420" s="6"/>
      <c r="AF420" s="6"/>
      <c r="AG420" s="7"/>
      <c r="AH420" s="7"/>
      <c r="AI420" s="373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</row>
    <row r="421" ht="14.25" customHeight="1" spans="1:109">
      <c r="A421" s="6"/>
      <c r="B421" s="609"/>
      <c r="C421" s="6"/>
      <c r="D421" s="6"/>
      <c r="E421" s="6"/>
      <c r="F421" s="647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7"/>
      <c r="W421" s="7"/>
      <c r="X421" s="7"/>
      <c r="Y421" s="7"/>
      <c r="Z421" s="7"/>
      <c r="AA421" s="7"/>
      <c r="AB421" s="7"/>
      <c r="AC421" s="7"/>
      <c r="AD421" s="7"/>
      <c r="AE421" s="6"/>
      <c r="AF421" s="6"/>
      <c r="AG421" s="7"/>
      <c r="AH421" s="7"/>
      <c r="AI421" s="373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</row>
    <row r="422" ht="14.25" customHeight="1" spans="1:109">
      <c r="A422" s="6"/>
      <c r="B422" s="609"/>
      <c r="C422" s="6"/>
      <c r="D422" s="6"/>
      <c r="E422" s="6"/>
      <c r="F422" s="647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7"/>
      <c r="W422" s="7"/>
      <c r="X422" s="7"/>
      <c r="Y422" s="7"/>
      <c r="Z422" s="7"/>
      <c r="AA422" s="7"/>
      <c r="AB422" s="7"/>
      <c r="AC422" s="7"/>
      <c r="AD422" s="7"/>
      <c r="AE422" s="6"/>
      <c r="AF422" s="6"/>
      <c r="AG422" s="7"/>
      <c r="AH422" s="7"/>
      <c r="AI422" s="373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</row>
    <row r="423" ht="14.25" customHeight="1" spans="1:109">
      <c r="A423" s="6"/>
      <c r="B423" s="609"/>
      <c r="C423" s="6"/>
      <c r="D423" s="6"/>
      <c r="E423" s="6"/>
      <c r="F423" s="647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7"/>
      <c r="W423" s="7"/>
      <c r="X423" s="7"/>
      <c r="Y423" s="7"/>
      <c r="Z423" s="7"/>
      <c r="AA423" s="7"/>
      <c r="AB423" s="7"/>
      <c r="AC423" s="7"/>
      <c r="AD423" s="7"/>
      <c r="AE423" s="6"/>
      <c r="AF423" s="6"/>
      <c r="AG423" s="7"/>
      <c r="AH423" s="7"/>
      <c r="AI423" s="373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</row>
    <row r="424" ht="14.25" customHeight="1" spans="1:109">
      <c r="A424" s="6"/>
      <c r="B424" s="609"/>
      <c r="C424" s="6"/>
      <c r="D424" s="6"/>
      <c r="E424" s="6"/>
      <c r="F424" s="647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7"/>
      <c r="W424" s="7"/>
      <c r="X424" s="7"/>
      <c r="Y424" s="7"/>
      <c r="Z424" s="7"/>
      <c r="AA424" s="7"/>
      <c r="AB424" s="7"/>
      <c r="AC424" s="7"/>
      <c r="AD424" s="7"/>
      <c r="AE424" s="6"/>
      <c r="AF424" s="6"/>
      <c r="AG424" s="7"/>
      <c r="AH424" s="7"/>
      <c r="AI424" s="373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</row>
    <row r="425" ht="14.25" customHeight="1" spans="1:109">
      <c r="A425" s="6"/>
      <c r="B425" s="609"/>
      <c r="C425" s="6"/>
      <c r="D425" s="6"/>
      <c r="E425" s="6"/>
      <c r="F425" s="647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7"/>
      <c r="W425" s="7"/>
      <c r="X425" s="7"/>
      <c r="Y425" s="7"/>
      <c r="Z425" s="7"/>
      <c r="AA425" s="7"/>
      <c r="AB425" s="7"/>
      <c r="AC425" s="7"/>
      <c r="AD425" s="7"/>
      <c r="AE425" s="6"/>
      <c r="AF425" s="6"/>
      <c r="AG425" s="7"/>
      <c r="AH425" s="7"/>
      <c r="AI425" s="373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</row>
    <row r="426" ht="14.25" customHeight="1" spans="1:109">
      <c r="A426" s="6"/>
      <c r="B426" s="609"/>
      <c r="C426" s="6"/>
      <c r="D426" s="6"/>
      <c r="E426" s="6"/>
      <c r="F426" s="647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7"/>
      <c r="W426" s="7"/>
      <c r="X426" s="7"/>
      <c r="Y426" s="7"/>
      <c r="Z426" s="7"/>
      <c r="AA426" s="7"/>
      <c r="AB426" s="7"/>
      <c r="AC426" s="7"/>
      <c r="AD426" s="7"/>
      <c r="AE426" s="6"/>
      <c r="AF426" s="6"/>
      <c r="AG426" s="7"/>
      <c r="AH426" s="7"/>
      <c r="AI426" s="373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</row>
    <row r="427" ht="14.25" customHeight="1" spans="1:109">
      <c r="A427" s="6"/>
      <c r="B427" s="609"/>
      <c r="C427" s="6"/>
      <c r="D427" s="6"/>
      <c r="E427" s="6"/>
      <c r="F427" s="647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7"/>
      <c r="W427" s="7"/>
      <c r="X427" s="7"/>
      <c r="Y427" s="7"/>
      <c r="Z427" s="7"/>
      <c r="AA427" s="7"/>
      <c r="AB427" s="7"/>
      <c r="AC427" s="7"/>
      <c r="AD427" s="7"/>
      <c r="AE427" s="6"/>
      <c r="AF427" s="6"/>
      <c r="AG427" s="7"/>
      <c r="AH427" s="7"/>
      <c r="AI427" s="373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</row>
    <row r="428" ht="14.25" customHeight="1" spans="1:109">
      <c r="A428" s="6"/>
      <c r="B428" s="609"/>
      <c r="C428" s="6"/>
      <c r="D428" s="6"/>
      <c r="E428" s="6"/>
      <c r="F428" s="647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7"/>
      <c r="W428" s="7"/>
      <c r="X428" s="7"/>
      <c r="Y428" s="7"/>
      <c r="Z428" s="7"/>
      <c r="AA428" s="7"/>
      <c r="AB428" s="7"/>
      <c r="AC428" s="7"/>
      <c r="AD428" s="7"/>
      <c r="AE428" s="6"/>
      <c r="AF428" s="6"/>
      <c r="AG428" s="7"/>
      <c r="AH428" s="7"/>
      <c r="AI428" s="373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</row>
    <row r="429" ht="14.25" customHeight="1" spans="1:109">
      <c r="A429" s="6"/>
      <c r="B429" s="609"/>
      <c r="C429" s="6"/>
      <c r="D429" s="6"/>
      <c r="E429" s="6"/>
      <c r="F429" s="647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7"/>
      <c r="W429" s="7"/>
      <c r="X429" s="7"/>
      <c r="Y429" s="7"/>
      <c r="Z429" s="7"/>
      <c r="AA429" s="7"/>
      <c r="AB429" s="7"/>
      <c r="AC429" s="7"/>
      <c r="AD429" s="7"/>
      <c r="AE429" s="6"/>
      <c r="AF429" s="6"/>
      <c r="AG429" s="7"/>
      <c r="AH429" s="7"/>
      <c r="AI429" s="373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</row>
    <row r="430" ht="14.25" customHeight="1" spans="1:109">
      <c r="A430" s="6"/>
      <c r="B430" s="609"/>
      <c r="C430" s="6"/>
      <c r="D430" s="6"/>
      <c r="E430" s="6"/>
      <c r="F430" s="647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7"/>
      <c r="W430" s="7"/>
      <c r="X430" s="7"/>
      <c r="Y430" s="7"/>
      <c r="Z430" s="7"/>
      <c r="AA430" s="7"/>
      <c r="AB430" s="7"/>
      <c r="AC430" s="7"/>
      <c r="AD430" s="7"/>
      <c r="AE430" s="6"/>
      <c r="AF430" s="6"/>
      <c r="AG430" s="7"/>
      <c r="AH430" s="7"/>
      <c r="AI430" s="373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</row>
    <row r="431" ht="14.25" customHeight="1" spans="1:109">
      <c r="A431" s="6"/>
      <c r="B431" s="609"/>
      <c r="C431" s="6"/>
      <c r="D431" s="6"/>
      <c r="E431" s="6"/>
      <c r="F431" s="647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7"/>
      <c r="W431" s="7"/>
      <c r="X431" s="7"/>
      <c r="Y431" s="7"/>
      <c r="Z431" s="7"/>
      <c r="AA431" s="7"/>
      <c r="AB431" s="7"/>
      <c r="AC431" s="7"/>
      <c r="AD431" s="7"/>
      <c r="AE431" s="6"/>
      <c r="AF431" s="6"/>
      <c r="AG431" s="7"/>
      <c r="AH431" s="7"/>
      <c r="AI431" s="373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</row>
    <row r="432" ht="14.25" customHeight="1" spans="1:109">
      <c r="A432" s="6"/>
      <c r="B432" s="609"/>
      <c r="C432" s="6"/>
      <c r="D432" s="6"/>
      <c r="E432" s="6"/>
      <c r="F432" s="647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7"/>
      <c r="W432" s="7"/>
      <c r="X432" s="7"/>
      <c r="Y432" s="7"/>
      <c r="Z432" s="7"/>
      <c r="AA432" s="7"/>
      <c r="AB432" s="7"/>
      <c r="AC432" s="7"/>
      <c r="AD432" s="7"/>
      <c r="AE432" s="6"/>
      <c r="AF432" s="6"/>
      <c r="AG432" s="7"/>
      <c r="AH432" s="7"/>
      <c r="AI432" s="373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</row>
    <row r="433" ht="14.25" customHeight="1" spans="1:109">
      <c r="A433" s="6"/>
      <c r="B433" s="609"/>
      <c r="C433" s="6"/>
      <c r="D433" s="6"/>
      <c r="E433" s="6"/>
      <c r="F433" s="647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7"/>
      <c r="W433" s="7"/>
      <c r="X433" s="7"/>
      <c r="Y433" s="7"/>
      <c r="Z433" s="7"/>
      <c r="AA433" s="7"/>
      <c r="AB433" s="7"/>
      <c r="AC433" s="7"/>
      <c r="AD433" s="7"/>
      <c r="AE433" s="6"/>
      <c r="AF433" s="6"/>
      <c r="AG433" s="7"/>
      <c r="AH433" s="7"/>
      <c r="AI433" s="373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</row>
    <row r="434" ht="14.25" customHeight="1" spans="1:109">
      <c r="A434" s="6"/>
      <c r="B434" s="609"/>
      <c r="C434" s="6"/>
      <c r="D434" s="6"/>
      <c r="E434" s="6"/>
      <c r="F434" s="647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7"/>
      <c r="W434" s="7"/>
      <c r="X434" s="7"/>
      <c r="Y434" s="7"/>
      <c r="Z434" s="7"/>
      <c r="AA434" s="7"/>
      <c r="AB434" s="7"/>
      <c r="AC434" s="7"/>
      <c r="AD434" s="7"/>
      <c r="AE434" s="6"/>
      <c r="AF434" s="6"/>
      <c r="AG434" s="7"/>
      <c r="AH434" s="7"/>
      <c r="AI434" s="373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</row>
    <row r="435" ht="14.25" customHeight="1" spans="1:109">
      <c r="A435" s="6"/>
      <c r="B435" s="609"/>
      <c r="C435" s="6"/>
      <c r="D435" s="6"/>
      <c r="E435" s="6"/>
      <c r="F435" s="647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7"/>
      <c r="W435" s="7"/>
      <c r="X435" s="7"/>
      <c r="Y435" s="7"/>
      <c r="Z435" s="7"/>
      <c r="AA435" s="7"/>
      <c r="AB435" s="7"/>
      <c r="AC435" s="7"/>
      <c r="AD435" s="7"/>
      <c r="AE435" s="6"/>
      <c r="AF435" s="6"/>
      <c r="AG435" s="7"/>
      <c r="AH435" s="7"/>
      <c r="AI435" s="373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</row>
  </sheetData>
  <mergeCells count="58">
    <mergeCell ref="C1:S1"/>
    <mergeCell ref="C2:S2"/>
    <mergeCell ref="C3:S3"/>
    <mergeCell ref="C4:S4"/>
    <mergeCell ref="A5:S5"/>
    <mergeCell ref="A201:F201"/>
    <mergeCell ref="A202:F202"/>
    <mergeCell ref="A203:F203"/>
    <mergeCell ref="A204:F204"/>
    <mergeCell ref="A205:F205"/>
    <mergeCell ref="A206:F206"/>
    <mergeCell ref="A207:F207"/>
    <mergeCell ref="C209:F209"/>
    <mergeCell ref="A211:F211"/>
    <mergeCell ref="A212:F212"/>
    <mergeCell ref="A213:F213"/>
    <mergeCell ref="A214:F214"/>
    <mergeCell ref="A215:F215"/>
    <mergeCell ref="A216:F216"/>
    <mergeCell ref="G218:H218"/>
    <mergeCell ref="N218:Q218"/>
    <mergeCell ref="Q228:R228"/>
    <mergeCell ref="O229:R229"/>
    <mergeCell ref="O230:R230"/>
    <mergeCell ref="O231:R231"/>
    <mergeCell ref="O232:R232"/>
    <mergeCell ref="O233:R233"/>
    <mergeCell ref="O234:R234"/>
    <mergeCell ref="O235:R235"/>
    <mergeCell ref="O236:R236"/>
    <mergeCell ref="O237:R237"/>
    <mergeCell ref="I238:L238"/>
    <mergeCell ref="H239:M239"/>
    <mergeCell ref="I243:L243"/>
    <mergeCell ref="H244:M244"/>
    <mergeCell ref="G255:I255"/>
    <mergeCell ref="J255:M255"/>
    <mergeCell ref="J256:L256"/>
    <mergeCell ref="J257:L257"/>
    <mergeCell ref="J258:L258"/>
    <mergeCell ref="A6:A7"/>
    <mergeCell ref="B6:B7"/>
    <mergeCell ref="C6:C7"/>
    <mergeCell ref="F6:F7"/>
    <mergeCell ref="N239:N240"/>
    <mergeCell ref="N244:N245"/>
    <mergeCell ref="O6:O7"/>
    <mergeCell ref="P6:P7"/>
    <mergeCell ref="Q6:Q7"/>
    <mergeCell ref="R6:R7"/>
    <mergeCell ref="S6:S7"/>
    <mergeCell ref="U6:U7"/>
    <mergeCell ref="V6:V7"/>
    <mergeCell ref="AG6:AG7"/>
    <mergeCell ref="AH6:AH7"/>
    <mergeCell ref="AI6:AI7"/>
    <mergeCell ref="AJ6:AJ7"/>
    <mergeCell ref="A1:B4"/>
  </mergeCells>
  <conditionalFormatting sqref="R8:R200">
    <cfRule type="cellIs" dxfId="0" priority="3" operator="between">
      <formula>8.5</formula>
      <formula>8.99</formula>
    </cfRule>
    <cfRule type="cellIs" dxfId="1" priority="4" operator="greaterThan">
      <formula>9</formula>
    </cfRule>
  </conditionalFormatting>
  <conditionalFormatting sqref="G8:N200">
    <cfRule type="cellIs" dxfId="0" priority="1" operator="equal">
      <formula>"UA"</formula>
    </cfRule>
    <cfRule type="cellIs" dxfId="1" priority="2" operator="equal">
      <formula>"U"</formula>
    </cfRule>
  </conditionalFormatting>
  <hyperlinks>
    <hyperlink ref="C132" r:id="rId2" display="RACHANA.RS" tooltip="http://RACHANA.RS"/>
  </hyperlink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84"/>
  <sheetViews>
    <sheetView topLeftCell="A4" workbookViewId="0">
      <selection activeCell="E16" sqref="E16"/>
    </sheetView>
  </sheetViews>
  <sheetFormatPr defaultColWidth="12.6666666666667" defaultRowHeight="15" customHeight="1"/>
  <cols>
    <col min="1" max="1" width="11.6666666666667" style="361" customWidth="1"/>
    <col min="2" max="3" width="14.6666666666667" style="361" customWidth="1"/>
    <col min="4" max="5" width="16.5" style="361" customWidth="1"/>
    <col min="6" max="6" width="13.5" style="361" customWidth="1"/>
    <col min="7" max="7" width="14.6666666666667" style="361" customWidth="1"/>
    <col min="8" max="9" width="13.4166666666667" style="361" customWidth="1"/>
    <col min="10" max="10" width="10.75" style="361" customWidth="1"/>
    <col min="11" max="28" width="8" style="361" customWidth="1"/>
    <col min="29" max="16384" width="12.6666666666667" style="361"/>
  </cols>
  <sheetData>
    <row r="1" ht="14.25" customHeight="1" spans="1:28">
      <c r="A1" s="362" t="s">
        <v>518</v>
      </c>
      <c r="B1" s="3" t="s">
        <v>519</v>
      </c>
      <c r="C1" s="4"/>
      <c r="D1" s="4"/>
      <c r="E1" s="4"/>
      <c r="F1" s="4"/>
      <c r="G1" s="4"/>
      <c r="H1" s="4"/>
      <c r="I1" s="4"/>
      <c r="J1" s="5"/>
      <c r="K1" s="363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4.25" customHeight="1" spans="1:28">
      <c r="A2" s="32"/>
      <c r="B2" s="114" t="s">
        <v>520</v>
      </c>
      <c r="C2" s="4"/>
      <c r="D2" s="4"/>
      <c r="E2" s="4"/>
      <c r="F2" s="4"/>
      <c r="G2" s="4"/>
      <c r="H2" s="4"/>
      <c r="I2" s="4"/>
      <c r="J2" s="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4.25" customHeight="1" spans="1:28">
      <c r="A3" s="21"/>
      <c r="B3" s="114" t="str">
        <f>'[2]III IT'!C4</f>
        <v>End Semester Result Analysis OCT/NOV 2025</v>
      </c>
      <c r="C3" s="4"/>
      <c r="D3" s="4"/>
      <c r="E3" s="4"/>
      <c r="F3" s="4"/>
      <c r="G3" s="4"/>
      <c r="H3" s="4"/>
      <c r="I3" s="4"/>
      <c r="J3" s="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5.75" customHeight="1" spans="1:28">
      <c r="A4" s="364" t="s">
        <v>993</v>
      </c>
      <c r="B4" s="4"/>
      <c r="C4" s="4"/>
      <c r="D4" s="4"/>
      <c r="E4" s="4"/>
      <c r="F4" s="4"/>
      <c r="G4" s="4"/>
      <c r="H4" s="4"/>
      <c r="I4" s="4"/>
      <c r="J4" s="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4.25" customHeight="1" spans="1:28">
      <c r="A5" s="365" t="s">
        <v>522</v>
      </c>
      <c r="B5" s="365" t="str">
        <f>'[2]III IT'!G7</f>
        <v>EES</v>
      </c>
      <c r="C5" s="365" t="str">
        <f>'[2]III IT'!H7</f>
        <v>POC</v>
      </c>
      <c r="D5" s="365" t="str">
        <f>'[2]III IT'!I7</f>
        <v>DAV</v>
      </c>
      <c r="E5" s="365" t="str">
        <f>'[2]III IT'!J7</f>
        <v>EP</v>
      </c>
      <c r="F5" s="365" t="str">
        <f>'[2]III IT'!K7</f>
        <v>MAD</v>
      </c>
      <c r="G5" s="365" t="str">
        <f>'[2]III IT'!L7</f>
        <v>CCP</v>
      </c>
      <c r="H5" s="365" t="str">
        <f>'[2]III IT'!M7</f>
        <v>UIUX</v>
      </c>
      <c r="I5" s="365" t="str">
        <f>'[2]III IT'!N7</f>
        <v>DEV</v>
      </c>
      <c r="J5" s="365" t="s">
        <v>523</v>
      </c>
      <c r="K5" s="36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ht="21.75" customHeight="1" spans="1:28">
      <c r="A6" s="42" t="s">
        <v>524</v>
      </c>
      <c r="B6" s="367">
        <f>'[2]III IT'!G212</f>
        <v>193</v>
      </c>
      <c r="C6" s="367">
        <f>'[2]III IT'!H212</f>
        <v>193</v>
      </c>
      <c r="D6" s="367">
        <f>'[2]III IT'!I212</f>
        <v>193</v>
      </c>
      <c r="E6" s="367">
        <f>'[2]III IT'!J212</f>
        <v>193</v>
      </c>
      <c r="F6" s="367">
        <f>'[2]III IT'!K212</f>
        <v>193</v>
      </c>
      <c r="G6" s="367">
        <f>'[2]III IT'!L212</f>
        <v>193</v>
      </c>
      <c r="H6" s="367">
        <f>'[2]III IT'!M212</f>
        <v>193</v>
      </c>
      <c r="I6" s="367">
        <f>'[2]III IT'!N212</f>
        <v>193</v>
      </c>
      <c r="J6" s="368">
        <f>'[2]III IT'!O208</f>
        <v>193</v>
      </c>
      <c r="K6" s="369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ht="21.75" customHeight="1" spans="1:28">
      <c r="A7" s="42" t="s">
        <v>464</v>
      </c>
      <c r="B7" s="367">
        <f>'[2]III IT'!G211</f>
        <v>193</v>
      </c>
      <c r="C7" s="367">
        <f>'[2]III IT'!H211</f>
        <v>191</v>
      </c>
      <c r="D7" s="367">
        <f>'[2]III IT'!I211</f>
        <v>192</v>
      </c>
      <c r="E7" s="367">
        <f>'[2]III IT'!J211</f>
        <v>191</v>
      </c>
      <c r="F7" s="367">
        <f>'[2]III IT'!K211</f>
        <v>192</v>
      </c>
      <c r="G7" s="367">
        <f>'[2]III IT'!L211</f>
        <v>193</v>
      </c>
      <c r="H7" s="367">
        <f>'[2]III IT'!M211</f>
        <v>192</v>
      </c>
      <c r="I7" s="367">
        <f>'[2]III IT'!N211</f>
        <v>192</v>
      </c>
      <c r="J7" s="368">
        <f>'[2]III IT'!O201</f>
        <v>190</v>
      </c>
      <c r="K7" s="369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ht="21.75" customHeight="1" spans="1:28">
      <c r="A8" s="42" t="s">
        <v>525</v>
      </c>
      <c r="B8" s="370">
        <f>'[2]III IT'!G213</f>
        <v>100</v>
      </c>
      <c r="C8" s="370">
        <f>'[2]III IT'!H213</f>
        <v>98.9637305699482</v>
      </c>
      <c r="D8" s="370">
        <f>'[2]III IT'!I213</f>
        <v>99.4818652849741</v>
      </c>
      <c r="E8" s="370">
        <f>'[2]III IT'!J213</f>
        <v>98.9637305699482</v>
      </c>
      <c r="F8" s="370">
        <f>'[2]III IT'!K213</f>
        <v>99.4818652849741</v>
      </c>
      <c r="G8" s="370">
        <f>'[2]III IT'!L213</f>
        <v>100</v>
      </c>
      <c r="H8" s="370">
        <f>'[2]III IT'!M213</f>
        <v>99.4818652849741</v>
      </c>
      <c r="I8" s="370">
        <f>'[2]III IT'!N213</f>
        <v>99.4818652849741</v>
      </c>
      <c r="J8" s="371">
        <f>J7/J6</f>
        <v>0.984455958549223</v>
      </c>
      <c r="K8" s="366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21.75" customHeight="1" spans="1:28">
      <c r="A9" s="42" t="s">
        <v>513</v>
      </c>
      <c r="B9" s="372">
        <f>'[2]III IT'!G202</f>
        <v>0</v>
      </c>
      <c r="C9" s="372">
        <f>'[2]III IT'!H202</f>
        <v>2</v>
      </c>
      <c r="D9" s="372">
        <f>'[2]III IT'!I202</f>
        <v>1</v>
      </c>
      <c r="E9" s="372">
        <f>'[2]III IT'!J202</f>
        <v>2</v>
      </c>
      <c r="F9" s="372">
        <f>'[2]III IT'!K202</f>
        <v>1</v>
      </c>
      <c r="G9" s="372">
        <f>'[2]III IT'!L202</f>
        <v>0</v>
      </c>
      <c r="H9" s="372">
        <f>'[2]III IT'!M202</f>
        <v>1</v>
      </c>
      <c r="I9" s="372">
        <f>'[2]III IT'!N202</f>
        <v>1</v>
      </c>
      <c r="J9" s="368">
        <f>J6-J7</f>
        <v>3</v>
      </c>
      <c r="K9" s="366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21.75" customHeight="1" spans="1:28">
      <c r="A10" s="42" t="s">
        <v>526</v>
      </c>
      <c r="B10" s="370">
        <f t="shared" ref="B10:I10" si="0">100-B8</f>
        <v>0</v>
      </c>
      <c r="C10" s="370">
        <f t="shared" si="0"/>
        <v>1.0362694300518</v>
      </c>
      <c r="D10" s="370">
        <f t="shared" si="0"/>
        <v>0.518134715025894</v>
      </c>
      <c r="E10" s="370">
        <f t="shared" si="0"/>
        <v>1.0362694300518</v>
      </c>
      <c r="F10" s="370">
        <f t="shared" si="0"/>
        <v>0.518134715025894</v>
      </c>
      <c r="G10" s="370">
        <f t="shared" si="0"/>
        <v>0</v>
      </c>
      <c r="H10" s="370">
        <f t="shared" si="0"/>
        <v>0.518134715025894</v>
      </c>
      <c r="I10" s="370">
        <f t="shared" si="0"/>
        <v>0.518134715025894</v>
      </c>
      <c r="J10" s="371">
        <f>J9/J6</f>
        <v>0.0155440414507772</v>
      </c>
      <c r="K10" s="366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33" customHeight="1" spans="1:28">
      <c r="A11" s="528" t="s">
        <v>527</v>
      </c>
      <c r="B11" s="550" t="str">
        <f>'[2]III IT'!G216</f>
        <v>Class Advisor</v>
      </c>
      <c r="C11" s="550" t="str">
        <f>'[2]III IT'!H216</f>
        <v>Ms.S.Mahalakshmi/Mr.S.Kumaragurubaran</v>
      </c>
      <c r="D11" s="550" t="str">
        <f>'[2]III IT'!I216</f>
        <v>Dr.A.R.Kavitha/Ms.Tharabai</v>
      </c>
      <c r="E11" s="550" t="str">
        <f>'[2]III IT'!J216</f>
        <v>Mr.S.Ravisankar/Mr.A.Anbumani</v>
      </c>
      <c r="F11" s="550" t="str">
        <f>'[2]III IT'!K216</f>
        <v>Mr.A.Marimuthu/Ms.R.Revathy</v>
      </c>
      <c r="G11" s="550" t="str">
        <f>'[2]III IT'!L216</f>
        <v>Class Advisor</v>
      </c>
      <c r="H11" s="550" t="str">
        <f>'[2]III IT'!M216</f>
        <v>Ms.V.Gomathy/Mr.Sumitkumar</v>
      </c>
      <c r="I11" s="550" t="str">
        <f>'[2]III IT'!N216</f>
        <v>Ms.T.N.Charanya/Mr.K.Gunasekar</v>
      </c>
      <c r="J11" s="551"/>
      <c r="K11" s="366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4.25" customHeight="1" spans="1:28">
      <c r="A12" s="112"/>
      <c r="B12" s="112"/>
      <c r="C12" s="112"/>
      <c r="D12" s="112"/>
      <c r="E12" s="112"/>
      <c r="F12" s="112"/>
      <c r="G12" s="112"/>
      <c r="H12" s="112"/>
      <c r="I12" s="112"/>
      <c r="J12" s="11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4.25" customHeight="1" spans="1:2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4.25" customHeight="1" spans="1:28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4.25" customHeight="1" spans="1:28">
      <c r="A15" s="373" t="s">
        <v>528</v>
      </c>
      <c r="D15" s="373" t="s">
        <v>497</v>
      </c>
      <c r="E15" s="7"/>
      <c r="F15" s="7"/>
      <c r="G15" s="373" t="s">
        <v>529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4.25" customHeight="1" spans="1:2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4.25" customHeight="1" spans="1:2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4.25" customHeight="1" spans="1:2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4.25" customHeight="1" spans="1:2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4.25" customHeight="1" spans="1:2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4.25" customHeight="1" spans="1:28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4.25" customHeight="1" spans="1:28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4.25" customHeight="1" spans="1:28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4.25" customHeight="1" spans="1:28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4.25" customHeight="1" spans="1:28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4.25" customHeight="1" spans="1:28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4.25" customHeight="1" spans="1:28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4.25" customHeight="1" spans="1: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4.25" customHeight="1" spans="1:28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4.25" customHeight="1" spans="1:2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4.25" customHeight="1" spans="1:28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4.25" customHeight="1" spans="1:28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4.25" customHeight="1" spans="1:28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4.25" customHeight="1" spans="1:28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4.25" customHeight="1" spans="1:2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4.25" customHeight="1" spans="1:2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4.25" customHeight="1" spans="1:2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4.25" customHeight="1" spans="1:2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4.25" customHeight="1" spans="1:28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4.25" customHeight="1" spans="1:28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4.25" customHeight="1" spans="1:28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4.25" customHeight="1" spans="1:28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4.25" customHeight="1" spans="1:28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4.25" customHeight="1" spans="1:28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4.25" customHeight="1" spans="1:28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4.25" customHeight="1" spans="1:28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4.25" customHeight="1" spans="1:28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4.25" customHeight="1" spans="1:2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4.25" customHeight="1" spans="1:28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4.25" customHeight="1" spans="1:2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4.25" customHeight="1" spans="1:28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4.25" customHeight="1" spans="1:28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4.25" customHeight="1" spans="1:2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4.25" customHeight="1" spans="1:2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4.25" customHeight="1" spans="1:2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4.25" customHeight="1" spans="1:2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4.25" customHeight="1" spans="1:28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4.25" customHeight="1" spans="1:2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4.25" customHeight="1" spans="1:2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4.25" customHeight="1" spans="1:2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4.25" customHeight="1" spans="1:2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4.25" customHeight="1" spans="1:2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4.25" customHeight="1" spans="1:2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4.25" customHeight="1" spans="1:2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4.25" customHeight="1" spans="1:2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4.25" customHeight="1" spans="1:2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4.25" customHeight="1" spans="1:2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4.25" customHeight="1" spans="1:2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4.25" customHeight="1" spans="1:2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4.25" customHeight="1" spans="1:2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4.25" customHeight="1" spans="1:2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4.25" customHeight="1" spans="1:2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4.25" customHeight="1" spans="1:2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4.25" customHeight="1" spans="1:2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4.25" customHeight="1" spans="1:2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4.25" customHeight="1" spans="1:2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4.25" customHeight="1" spans="1:2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4.25" customHeight="1" spans="1:2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4.25" customHeight="1" spans="1:2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4.25" customHeight="1" spans="1:2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4.25" customHeight="1" spans="1:2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4.25" customHeight="1" spans="1:2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4.25" customHeight="1" spans="1:2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4.25" customHeight="1" spans="1:28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4.25" customHeight="1" spans="1:28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4.25" customHeight="1" spans="1:28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4.25" customHeight="1" spans="1:28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4.25" customHeight="1" spans="1:2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4.25" customHeight="1" spans="1:28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4.25" customHeight="1" spans="1:28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4.25" customHeight="1" spans="1:28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4.25" customHeight="1" spans="1:28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4.25" customHeight="1" spans="1:28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4.25" customHeight="1" spans="1:28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4.25" customHeight="1" spans="1:28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4.25" customHeight="1" spans="1:28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4.25" customHeight="1" spans="1:28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4.25" customHeight="1" spans="1:2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4.25" customHeight="1" spans="1:28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4.25" customHeight="1" spans="1:28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4.25" customHeight="1" spans="1:28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4.25" customHeight="1" spans="1:28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4.25" customHeight="1" spans="1:28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4.25" customHeight="1" spans="1:28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4.25" customHeight="1" spans="1:28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4.25" customHeight="1" spans="1:28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4.25" customHeight="1" spans="1:28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4.25" customHeight="1" spans="1:2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4.25" customHeight="1" spans="1:28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4.25" customHeight="1" spans="1:28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4.25" customHeight="1" spans="1:28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4.25" customHeight="1" spans="1:28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4.25" customHeight="1" spans="1:28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4.25" customHeight="1" spans="1:28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4.25" customHeight="1" spans="1:28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4.25" customHeight="1" spans="1:28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4.25" customHeight="1" spans="1:28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4.25" customHeight="1" spans="1:2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4.25" customHeight="1" spans="1:28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4.25" customHeight="1" spans="1:28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4.25" customHeight="1" spans="1:28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4.25" customHeight="1" spans="1:2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4.25" customHeight="1" spans="1:2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4.25" customHeight="1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4.25" customHeight="1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4.25" customHeight="1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4.25" customHeight="1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4.25" customHeight="1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4.25" customHeight="1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4.25" customHeight="1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4.25" customHeight="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4.25" customHeight="1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4.25" customHeight="1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4.25" customHeight="1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4.25" customHeight="1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4.25" customHeight="1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4.25" customHeight="1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4.25" customHeight="1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4.25" customHeight="1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4.25" customHeight="1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4.25" customHeight="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4.25" customHeight="1" spans="1:28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4.25" customHeight="1" spans="1:28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4.25" customHeight="1" spans="1:28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4.25" customHeight="1" spans="1:28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4.25" customHeight="1" spans="1:28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4.25" customHeight="1" spans="1:28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4.25" customHeight="1" spans="1:2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4.25" customHeight="1" spans="1:28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4.25" customHeight="1" spans="1:28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4.25" customHeight="1" spans="1:28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4.25" customHeight="1" spans="1:28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4.25" customHeight="1" spans="1:28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4.25" customHeight="1" spans="1:28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4.25" customHeight="1" spans="1:28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4.25" customHeight="1" spans="1:28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4.25" customHeight="1" spans="1:28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4.25" customHeight="1" spans="1:2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4.25" customHeight="1" spans="1:28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4.25" customHeight="1" spans="1:28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4.25" customHeight="1" spans="1:28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4.25" customHeight="1" spans="1:28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4.25" customHeight="1" spans="1:28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4.25" customHeight="1" spans="1:28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4.25" customHeight="1" spans="1:28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4.25" customHeight="1" spans="1:28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4.25" customHeight="1" spans="1:28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4.25" customHeight="1" spans="1:2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4.25" customHeight="1" spans="1:28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4.25" customHeight="1" spans="1:28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4.25" customHeight="1" spans="1:28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4.25" customHeight="1" spans="1:28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4.25" customHeight="1" spans="1:28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4.25" customHeight="1" spans="1:28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4.25" customHeight="1" spans="1:28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4.25" customHeight="1" spans="1:28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4.25" customHeight="1" spans="1:28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4.25" customHeight="1" spans="1:2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4.25" customHeight="1" spans="1:28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4.25" customHeight="1" spans="1:28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4.25" customHeight="1" spans="1:28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4.25" customHeight="1" spans="1:28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4.25" customHeight="1" spans="1:28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4.25" customHeight="1" spans="1:28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4.25" customHeight="1" spans="1:28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4.25" customHeight="1" spans="1:28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4.25" customHeight="1" spans="1:28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4.25" customHeight="1" spans="1:2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4.25" customHeight="1" spans="1:28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4.25" customHeight="1" spans="1:28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4.25" customHeight="1" spans="1:28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4.25" customHeight="1" spans="1:28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4.25" customHeight="1" spans="1:28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4.25" customHeight="1" spans="1:28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4.25" customHeight="1" spans="1:28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4.25" customHeight="1" spans="1:28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4.25" customHeight="1" spans="1:28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4.25" customHeight="1" spans="1:2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4.25" customHeight="1" spans="1:28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4.25" customHeight="1" spans="1:28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4.25" customHeight="1" spans="1:28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4.25" customHeight="1" spans="1:28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4.25" customHeight="1" spans="1:28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4.25" customHeight="1" spans="1:28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4.25" customHeight="1" spans="1:28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4.25" customHeight="1" spans="1:28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4.25" customHeight="1" spans="1:28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4.25" customHeight="1" spans="1:2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4.25" customHeight="1" spans="1:28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4.25" customHeight="1" spans="1:28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4.25" customHeight="1" spans="1:28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ht="15.75" customHeight="1" spans="1:28">
      <c r="H212" s="374"/>
      <c r="I212" s="374"/>
    </row>
    <row r="213" ht="15.75" customHeight="1" spans="1:28">
      <c r="H213" s="374"/>
      <c r="I213" s="374"/>
    </row>
    <row r="214" ht="15.75" customHeight="1" spans="1:28">
      <c r="H214" s="374"/>
      <c r="I214" s="374"/>
    </row>
    <row r="215" ht="15.75" customHeight="1" spans="1:28">
      <c r="H215" s="374"/>
      <c r="I215" s="374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7">
    <mergeCell ref="B1:J1"/>
    <mergeCell ref="B2:J2"/>
    <mergeCell ref="B3:J3"/>
    <mergeCell ref="A4:J4"/>
    <mergeCell ref="A15:B15"/>
    <mergeCell ref="G15:J15"/>
    <mergeCell ref="A1:A3"/>
  </mergeCells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1"/>
  <sheetViews>
    <sheetView workbookViewId="0">
      <selection activeCell="A1" sqref="$A1:$XFD1048576"/>
    </sheetView>
  </sheetViews>
  <sheetFormatPr defaultColWidth="14.4166666666667" defaultRowHeight="15" customHeight="1"/>
  <cols>
    <col min="1" max="1" width="5" style="171" customWidth="1"/>
    <col min="2" max="2" width="8.25" style="171" customWidth="1"/>
    <col min="3" max="3" width="10.5833333333333" style="171" customWidth="1"/>
    <col min="4" max="4" width="16.8333333333333" style="171" customWidth="1"/>
    <col min="5" max="5" width="4.66666666666667" style="171" customWidth="1"/>
    <col min="6" max="6" width="5.25" style="171" customWidth="1"/>
    <col min="7" max="7" width="7.25" style="171" customWidth="1"/>
    <col min="8" max="19" width="3.66666666666667" style="171" customWidth="1"/>
    <col min="20" max="20" width="6.25" style="171" customWidth="1"/>
    <col min="21" max="21" width="5.25" style="171" customWidth="1"/>
    <col min="22" max="22" width="8.25" style="171" customWidth="1"/>
    <col min="23" max="26" width="8" style="171" customWidth="1"/>
    <col min="27" max="16384" width="14.4166666666667" style="171"/>
  </cols>
  <sheetData>
    <row r="1" ht="19.5" customHeight="1" spans="1:26">
      <c r="A1" s="302"/>
      <c r="B1" s="173"/>
      <c r="C1" s="303" t="s">
        <v>530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6"/>
      <c r="W1" s="274"/>
      <c r="X1" s="274"/>
      <c r="Y1" s="274"/>
      <c r="Z1" s="274"/>
    </row>
    <row r="2" ht="20.25" customHeight="1" spans="1:26">
      <c r="A2" s="182"/>
      <c r="B2" s="183"/>
      <c r="C2" s="303" t="s">
        <v>520</v>
      </c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6"/>
      <c r="W2" s="274"/>
      <c r="X2" s="274"/>
      <c r="Y2" s="274"/>
      <c r="Z2" s="274"/>
    </row>
    <row r="3" ht="21" customHeight="1" spans="1:26">
      <c r="A3" s="186"/>
      <c r="B3" s="187"/>
      <c r="C3" s="304" t="str">
        <f>'[2]III IT'!C4</f>
        <v>End Semester Result Analysis OCT/NOV 2025</v>
      </c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  <c r="W3" s="274"/>
      <c r="X3" s="274"/>
      <c r="Y3" s="274"/>
      <c r="Z3" s="274"/>
    </row>
    <row r="4" ht="21.75" customHeight="1" spans="1:26">
      <c r="A4" s="305" t="s">
        <v>531</v>
      </c>
      <c r="B4" s="173"/>
      <c r="C4" s="306" t="s">
        <v>532</v>
      </c>
      <c r="D4" s="175"/>
      <c r="E4" s="175"/>
      <c r="F4" s="175"/>
      <c r="G4" s="175"/>
      <c r="H4" s="175"/>
      <c r="I4" s="176"/>
      <c r="J4" s="306" t="s">
        <v>533</v>
      </c>
      <c r="K4" s="175"/>
      <c r="L4" s="175"/>
      <c r="M4" s="175"/>
      <c r="N4" s="175"/>
      <c r="O4" s="175"/>
      <c r="P4" s="175"/>
      <c r="Q4" s="175"/>
      <c r="R4" s="175"/>
      <c r="S4" s="176"/>
      <c r="T4" s="307" t="s">
        <v>534</v>
      </c>
      <c r="U4" s="202"/>
      <c r="V4" s="173"/>
      <c r="W4" s="308"/>
      <c r="X4" s="308"/>
      <c r="Y4" s="308"/>
      <c r="Z4" s="308"/>
    </row>
    <row r="5" ht="31.5" customHeight="1" spans="1:26">
      <c r="A5" s="186"/>
      <c r="B5" s="187"/>
      <c r="C5" s="309" t="s">
        <v>535</v>
      </c>
      <c r="D5" s="309" t="s">
        <v>464</v>
      </c>
      <c r="E5" s="306" t="s">
        <v>525</v>
      </c>
      <c r="F5" s="176"/>
      <c r="G5" s="309" t="s">
        <v>536</v>
      </c>
      <c r="H5" s="306" t="s">
        <v>526</v>
      </c>
      <c r="I5" s="176"/>
      <c r="J5" s="306" t="s">
        <v>537</v>
      </c>
      <c r="K5" s="176"/>
      <c r="L5" s="306" t="s">
        <v>538</v>
      </c>
      <c r="M5" s="176"/>
      <c r="N5" s="306" t="s">
        <v>525</v>
      </c>
      <c r="O5" s="176"/>
      <c r="P5" s="306" t="s">
        <v>513</v>
      </c>
      <c r="Q5" s="176"/>
      <c r="R5" s="306" t="s">
        <v>526</v>
      </c>
      <c r="S5" s="176"/>
      <c r="T5" s="182"/>
      <c r="V5" s="183"/>
      <c r="W5" s="308"/>
      <c r="X5" s="308"/>
      <c r="Y5" s="308"/>
      <c r="Z5" s="308"/>
    </row>
    <row r="6" ht="21.75" customHeight="1" spans="1:26">
      <c r="A6" s="310" t="s">
        <v>539</v>
      </c>
      <c r="B6" s="176"/>
      <c r="C6" s="311"/>
      <c r="D6" s="311"/>
      <c r="E6" s="312"/>
      <c r="F6" s="176"/>
      <c r="G6" s="311"/>
      <c r="H6" s="312"/>
      <c r="I6" s="176"/>
      <c r="J6" s="313"/>
      <c r="K6" s="176"/>
      <c r="L6" s="313"/>
      <c r="M6" s="176"/>
      <c r="N6" s="312"/>
      <c r="O6" s="176"/>
      <c r="P6" s="313"/>
      <c r="Q6" s="176"/>
      <c r="R6" s="314"/>
      <c r="S6" s="176"/>
      <c r="T6" s="307" t="s">
        <v>540</v>
      </c>
      <c r="U6" s="173"/>
      <c r="V6" s="315">
        <f>E9</f>
        <v>0.984455958549223</v>
      </c>
      <c r="W6" s="308"/>
      <c r="X6" s="308"/>
      <c r="Y6" s="308"/>
      <c r="Z6" s="316"/>
    </row>
    <row r="7" ht="21.75" customHeight="1" spans="1:26">
      <c r="A7" s="310" t="s">
        <v>541</v>
      </c>
      <c r="B7" s="176"/>
      <c r="C7" s="311">
        <f>'[2]III IT'!O208</f>
        <v>193</v>
      </c>
      <c r="D7" s="311">
        <f>'[2]III IT'!O201</f>
        <v>190</v>
      </c>
      <c r="E7" s="312">
        <f t="shared" ref="E7:E9" si="0">D7/C7</f>
        <v>0.984455958549223</v>
      </c>
      <c r="F7" s="176"/>
      <c r="G7" s="311">
        <f t="shared" ref="G7:G9" si="1">C7-D7</f>
        <v>3</v>
      </c>
      <c r="H7" s="312">
        <f t="shared" ref="H7:H9" si="2">G7/C7</f>
        <v>0.0155440414507772</v>
      </c>
      <c r="I7" s="176"/>
      <c r="J7" s="313">
        <f>'[2]III IT'!Q212</f>
        <v>965</v>
      </c>
      <c r="K7" s="176"/>
      <c r="L7" s="313">
        <f>'[2]III IT'!Q211</f>
        <v>959</v>
      </c>
      <c r="M7" s="176"/>
      <c r="N7" s="312">
        <f t="shared" ref="N7:N9" si="3">L7/J7</f>
        <v>0.993782383419689</v>
      </c>
      <c r="O7" s="176"/>
      <c r="P7" s="313">
        <f t="shared" ref="P7:P9" si="4">J7-L7</f>
        <v>6</v>
      </c>
      <c r="Q7" s="176"/>
      <c r="R7" s="314">
        <f t="shared" ref="R7:R9" si="5">P7/J7</f>
        <v>0.00621761658031088</v>
      </c>
      <c r="S7" s="176"/>
      <c r="T7" s="186"/>
      <c r="U7" s="187"/>
      <c r="V7" s="187"/>
      <c r="W7" s="308"/>
      <c r="X7" s="308"/>
      <c r="Y7" s="308"/>
      <c r="Z7" s="308"/>
    </row>
    <row r="8" ht="21.75" customHeight="1" spans="1:26">
      <c r="A8" s="317" t="s">
        <v>542</v>
      </c>
      <c r="B8" s="176"/>
      <c r="C8" s="311"/>
      <c r="D8" s="311"/>
      <c r="E8" s="312"/>
      <c r="F8" s="176"/>
      <c r="G8" s="311"/>
      <c r="H8" s="312"/>
      <c r="I8" s="176"/>
      <c r="J8" s="313"/>
      <c r="K8" s="176"/>
      <c r="L8" s="313"/>
      <c r="M8" s="176"/>
      <c r="N8" s="312"/>
      <c r="O8" s="176"/>
      <c r="P8" s="313"/>
      <c r="Q8" s="176"/>
      <c r="R8" s="314"/>
      <c r="S8" s="176"/>
      <c r="T8" s="307" t="s">
        <v>543</v>
      </c>
      <c r="U8" s="173"/>
      <c r="V8" s="318">
        <f>N9</f>
        <v>0.993782383419689</v>
      </c>
      <c r="W8" s="308"/>
      <c r="X8" s="308"/>
      <c r="Y8" s="308"/>
      <c r="Z8" s="308"/>
    </row>
    <row r="9" ht="21.75" customHeight="1" spans="1:26">
      <c r="A9" s="310" t="s">
        <v>544</v>
      </c>
      <c r="B9" s="176"/>
      <c r="C9" s="311">
        <f>SUM(C6:C8)</f>
        <v>193</v>
      </c>
      <c r="D9" s="311">
        <f>SUM(D6:D8)</f>
        <v>190</v>
      </c>
      <c r="E9" s="312">
        <f t="shared" si="0"/>
        <v>0.984455958549223</v>
      </c>
      <c r="F9" s="176"/>
      <c r="G9" s="311">
        <f t="shared" si="1"/>
        <v>3</v>
      </c>
      <c r="H9" s="312">
        <f t="shared" si="2"/>
        <v>0.0155440414507772</v>
      </c>
      <c r="I9" s="176"/>
      <c r="J9" s="313">
        <f>SUM(J6:K8)</f>
        <v>965</v>
      </c>
      <c r="K9" s="176"/>
      <c r="L9" s="313">
        <f>SUM(L6:M8)</f>
        <v>959</v>
      </c>
      <c r="M9" s="176"/>
      <c r="N9" s="312">
        <f t="shared" si="3"/>
        <v>0.993782383419689</v>
      </c>
      <c r="O9" s="176"/>
      <c r="P9" s="313">
        <f t="shared" si="4"/>
        <v>6</v>
      </c>
      <c r="Q9" s="176"/>
      <c r="R9" s="314">
        <f t="shared" si="5"/>
        <v>0.00621761658031088</v>
      </c>
      <c r="S9" s="176"/>
      <c r="T9" s="186"/>
      <c r="U9" s="187"/>
      <c r="V9" s="210"/>
      <c r="W9" s="308"/>
      <c r="X9" s="308"/>
      <c r="Y9" s="308"/>
      <c r="Z9" s="308"/>
    </row>
    <row r="10" ht="14.25" customHeight="1" spans="1:26">
      <c r="A10" s="303" t="s">
        <v>993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6"/>
      <c r="V10" s="319"/>
      <c r="W10" s="308"/>
      <c r="X10" s="308"/>
      <c r="Y10" s="308"/>
      <c r="Z10" s="308"/>
    </row>
    <row r="11" ht="36.75" customHeight="1" spans="1:26">
      <c r="A11" s="320" t="s">
        <v>545</v>
      </c>
      <c r="B11" s="321" t="s">
        <v>546</v>
      </c>
      <c r="C11" s="320" t="s">
        <v>522</v>
      </c>
      <c r="D11" s="320" t="s">
        <v>527</v>
      </c>
      <c r="E11" s="322" t="s">
        <v>547</v>
      </c>
      <c r="F11" s="175"/>
      <c r="G11" s="176"/>
      <c r="H11" s="323" t="s">
        <v>548</v>
      </c>
      <c r="I11" s="324"/>
      <c r="J11" s="323" t="s">
        <v>549</v>
      </c>
      <c r="K11" s="324"/>
      <c r="L11" s="323" t="s">
        <v>550</v>
      </c>
      <c r="M11" s="324"/>
      <c r="N11" s="323" t="s">
        <v>551</v>
      </c>
      <c r="O11" s="324"/>
      <c r="P11" s="323" t="s">
        <v>552</v>
      </c>
      <c r="Q11" s="324"/>
      <c r="R11" s="323" t="s">
        <v>553</v>
      </c>
      <c r="S11" s="324"/>
      <c r="T11" s="320" t="s">
        <v>77</v>
      </c>
      <c r="U11" s="320" t="s">
        <v>515</v>
      </c>
      <c r="V11" s="325" t="s">
        <v>554</v>
      </c>
      <c r="W11" s="308"/>
      <c r="X11" s="308"/>
      <c r="Y11" s="308"/>
      <c r="Z11" s="308"/>
    </row>
    <row r="12" ht="24" customHeight="1" spans="1:26">
      <c r="A12" s="210"/>
      <c r="B12" s="210"/>
      <c r="C12" s="210"/>
      <c r="D12" s="210"/>
      <c r="E12" s="326" t="s">
        <v>555</v>
      </c>
      <c r="F12" s="327" t="s">
        <v>464</v>
      </c>
      <c r="G12" s="328" t="s">
        <v>525</v>
      </c>
      <c r="H12" s="329"/>
      <c r="I12" s="330"/>
      <c r="J12" s="329"/>
      <c r="K12" s="330"/>
      <c r="L12" s="329"/>
      <c r="M12" s="330"/>
      <c r="N12" s="329"/>
      <c r="O12" s="330"/>
      <c r="P12" s="329"/>
      <c r="Q12" s="330"/>
      <c r="R12" s="329"/>
      <c r="S12" s="330"/>
      <c r="T12" s="210"/>
      <c r="U12" s="210"/>
      <c r="V12" s="210"/>
      <c r="W12" s="308"/>
      <c r="X12" s="308"/>
      <c r="Y12" s="308"/>
      <c r="Z12" s="308"/>
    </row>
    <row r="13" ht="17.25" customHeight="1" spans="1:26">
      <c r="A13" s="331">
        <v>1</v>
      </c>
      <c r="B13" s="332" t="str">
        <f>'[2]III IT'!G6</f>
        <v>ES3501</v>
      </c>
      <c r="C13" s="332" t="str">
        <f>'[2]III IT'!G7</f>
        <v>EES</v>
      </c>
      <c r="D13" s="333" t="str">
        <f>'[2]III IT'!G216</f>
        <v>Class Advisor</v>
      </c>
      <c r="E13" s="334">
        <f>'[2]III IT'!G212</f>
        <v>193</v>
      </c>
      <c r="F13" s="335">
        <f>'[2]III IT'!G212</f>
        <v>193</v>
      </c>
      <c r="G13" s="335">
        <f>'[2]III IT'!G213</f>
        <v>100</v>
      </c>
      <c r="H13" s="336">
        <f>'[2]III IT'!G203</f>
        <v>188</v>
      </c>
      <c r="I13" s="337"/>
      <c r="J13" s="338">
        <f>'[2]III IT'!G204</f>
        <v>0</v>
      </c>
      <c r="K13" s="339"/>
      <c r="L13" s="338">
        <f>'[2]III IT'!G205</f>
        <v>0</v>
      </c>
      <c r="M13" s="339"/>
      <c r="N13" s="338">
        <f>'[2]III IT'!G206</f>
        <v>0</v>
      </c>
      <c r="O13" s="339"/>
      <c r="P13" s="338">
        <f>'[2]III IT'!G207</f>
        <v>0</v>
      </c>
      <c r="Q13" s="339"/>
      <c r="R13" s="340">
        <f>'[2]III IT'!G209</f>
        <v>0</v>
      </c>
      <c r="S13" s="334"/>
      <c r="T13" s="341">
        <v>0</v>
      </c>
      <c r="U13" s="341">
        <f>'[2]III IT'!G202</f>
        <v>0</v>
      </c>
      <c r="V13" s="341">
        <f t="shared" ref="V13:V20" si="6">U13+T13</f>
        <v>0</v>
      </c>
      <c r="W13" s="308"/>
      <c r="X13" s="308"/>
      <c r="Y13" s="308"/>
      <c r="Z13" s="308"/>
    </row>
    <row r="14" ht="17.25" customHeight="1" spans="1:26">
      <c r="A14" s="331">
        <v>2</v>
      </c>
      <c r="B14" s="342" t="str">
        <f>'[2]III IT'!H6</f>
        <v>IT3501</v>
      </c>
      <c r="C14" s="342" t="str">
        <f>'[2]III IT'!H7</f>
        <v>POC</v>
      </c>
      <c r="D14" s="343" t="str">
        <f>'[2]III IT'!H216</f>
        <v>Ms.S.Mahalakshmi/Mr.S.Kumaragurubaran</v>
      </c>
      <c r="E14" s="334">
        <f>'[2]III IT'!H212</f>
        <v>193</v>
      </c>
      <c r="F14" s="335">
        <f>'[2]III IT'!H211</f>
        <v>191</v>
      </c>
      <c r="G14" s="335">
        <f>'[2]III IT'!H213</f>
        <v>98.9637305699482</v>
      </c>
      <c r="H14" s="338">
        <f>'[2]III IT'!H203</f>
        <v>1</v>
      </c>
      <c r="I14" s="339"/>
      <c r="J14" s="338">
        <f>'[2]III IT'!H204</f>
        <v>5</v>
      </c>
      <c r="K14" s="339"/>
      <c r="L14" s="338">
        <f>'[2]III IT'!H205</f>
        <v>123</v>
      </c>
      <c r="M14" s="339"/>
      <c r="N14" s="338">
        <f>'[2]III IT'!H206</f>
        <v>50</v>
      </c>
      <c r="O14" s="339"/>
      <c r="P14" s="338">
        <f>'[2]III IT'!H207</f>
        <v>6</v>
      </c>
      <c r="Q14" s="339"/>
      <c r="R14" s="340">
        <f>'[2]III IT'!H209</f>
        <v>2</v>
      </c>
      <c r="S14" s="334"/>
      <c r="T14" s="341">
        <v>0</v>
      </c>
      <c r="U14" s="341">
        <f>'[2]III IT'!H202</f>
        <v>2</v>
      </c>
      <c r="V14" s="341">
        <f t="shared" si="6"/>
        <v>2</v>
      </c>
      <c r="W14" s="308"/>
      <c r="X14" s="308"/>
      <c r="Y14" s="308"/>
      <c r="Z14" s="308"/>
    </row>
    <row r="15" ht="17.25" customHeight="1" spans="1:26">
      <c r="A15" s="331">
        <v>3</v>
      </c>
      <c r="B15" s="342" t="str">
        <f>'[2]III IT'!I6</f>
        <v>IT3502</v>
      </c>
      <c r="C15" s="342" t="str">
        <f>'[2]III IT'!I7</f>
        <v>DAV</v>
      </c>
      <c r="D15" s="343" t="str">
        <f>'[2]III IT'!I216</f>
        <v>Dr.A.R.Kavitha/Ms.Tharabai</v>
      </c>
      <c r="E15" s="334">
        <f>'[2]III IT'!I212</f>
        <v>193</v>
      </c>
      <c r="F15" s="335">
        <f>'[2]III IT'!I211</f>
        <v>192</v>
      </c>
      <c r="G15" s="335">
        <f>'[2]III IT'!I213</f>
        <v>99.4818652849741</v>
      </c>
      <c r="H15" s="338">
        <f>'[2]III IT'!I203</f>
        <v>7</v>
      </c>
      <c r="I15" s="339"/>
      <c r="J15" s="338">
        <f>'[2]III IT'!I204</f>
        <v>32</v>
      </c>
      <c r="K15" s="339"/>
      <c r="L15" s="338">
        <f>'[2]III IT'!I205</f>
        <v>110</v>
      </c>
      <c r="M15" s="339"/>
      <c r="N15" s="338">
        <f>'[2]III IT'!I206</f>
        <v>35</v>
      </c>
      <c r="O15" s="339"/>
      <c r="P15" s="338">
        <f>'[2]III IT'!I207</f>
        <v>3</v>
      </c>
      <c r="Q15" s="339"/>
      <c r="R15" s="340">
        <f>'[2]III IT'!I209</f>
        <v>1</v>
      </c>
      <c r="S15" s="334"/>
      <c r="T15" s="341">
        <v>0</v>
      </c>
      <c r="U15" s="341">
        <f>'[2]III IT'!I202</f>
        <v>1</v>
      </c>
      <c r="V15" s="341">
        <f t="shared" si="6"/>
        <v>1</v>
      </c>
      <c r="W15" s="308"/>
      <c r="X15" s="308"/>
      <c r="Y15" s="308"/>
      <c r="Z15" s="308"/>
    </row>
    <row r="16" ht="17.25" customHeight="1" spans="1:26">
      <c r="A16" s="331">
        <v>4</v>
      </c>
      <c r="B16" s="342" t="str">
        <f>'[2]III IT'!J6</f>
        <v>IT3503</v>
      </c>
      <c r="C16" s="342" t="str">
        <f>'[2]III IT'!J7</f>
        <v>EP</v>
      </c>
      <c r="D16" s="343" t="str">
        <f>'[2]III IT'!J216</f>
        <v>Mr.S.Ravisankar/Mr.A.Anbumani</v>
      </c>
      <c r="E16" s="334">
        <f>'[2]III IT'!J212</f>
        <v>193</v>
      </c>
      <c r="F16" s="335">
        <f>'[2]III IT'!J211</f>
        <v>191</v>
      </c>
      <c r="G16" s="335">
        <f>'[2]III IT'!J213</f>
        <v>98.9637305699482</v>
      </c>
      <c r="H16" s="338">
        <f>'[2]III IT'!J203</f>
        <v>4</v>
      </c>
      <c r="I16" s="339"/>
      <c r="J16" s="338">
        <f>'[2]III IT'!J204</f>
        <v>20</v>
      </c>
      <c r="K16" s="339"/>
      <c r="L16" s="338">
        <f>'[2]III IT'!J205</f>
        <v>108</v>
      </c>
      <c r="M16" s="339"/>
      <c r="N16" s="338">
        <f>'[2]III IT'!J206</f>
        <v>47</v>
      </c>
      <c r="O16" s="339"/>
      <c r="P16" s="338">
        <f>'[2]III IT'!J207</f>
        <v>7</v>
      </c>
      <c r="Q16" s="339"/>
      <c r="R16" s="340">
        <f>'[2]III IT'!J209</f>
        <v>1</v>
      </c>
      <c r="S16" s="334"/>
      <c r="T16" s="341">
        <v>0</v>
      </c>
      <c r="U16" s="341">
        <f>'[2]III IT'!J202</f>
        <v>2</v>
      </c>
      <c r="V16" s="341">
        <f t="shared" si="6"/>
        <v>2</v>
      </c>
      <c r="W16" s="308"/>
      <c r="X16" s="308"/>
      <c r="Y16" s="308"/>
      <c r="Z16" s="308"/>
    </row>
    <row r="17" ht="14.25" customHeight="1" spans="1:26">
      <c r="A17" s="331">
        <v>5</v>
      </c>
      <c r="B17" s="342" t="str">
        <f>'[2]III IT'!K6</f>
        <v>IT3504</v>
      </c>
      <c r="C17" s="344" t="str">
        <f>'[2]III IT'!K7</f>
        <v>MAD</v>
      </c>
      <c r="D17" s="343" t="str">
        <f>'[2]III IT'!K216</f>
        <v>Mr.A.Marimuthu/Ms.R.Revathy</v>
      </c>
      <c r="E17" s="345">
        <f>'[2]III IT'!K212</f>
        <v>193</v>
      </c>
      <c r="F17" s="335">
        <f>'[2]III IT'!K211</f>
        <v>192</v>
      </c>
      <c r="G17" s="335">
        <f>'[2]III IT'!K213</f>
        <v>99.4818652849741</v>
      </c>
      <c r="H17" s="346">
        <f>'[2]III IT'!K203</f>
        <v>2</v>
      </c>
      <c r="I17" s="347"/>
      <c r="J17" s="336">
        <f>'[2]III IT'!K204</f>
        <v>35</v>
      </c>
      <c r="K17" s="337"/>
      <c r="L17" s="336">
        <f>'[2]III IT'!K205</f>
        <v>102</v>
      </c>
      <c r="M17" s="337"/>
      <c r="N17" s="336">
        <f>'[2]III IT'!K206</f>
        <v>35</v>
      </c>
      <c r="O17" s="337"/>
      <c r="P17" s="336">
        <f>'[2]III IT'!K207</f>
        <v>9</v>
      </c>
      <c r="Q17" s="337"/>
      <c r="R17" s="340">
        <f>'[2]III IT'!K209</f>
        <v>5</v>
      </c>
      <c r="S17" s="334"/>
      <c r="T17" s="341">
        <v>0</v>
      </c>
      <c r="U17" s="341">
        <f>'[2]III IT'!K202</f>
        <v>1</v>
      </c>
      <c r="V17" s="341">
        <f t="shared" si="6"/>
        <v>1</v>
      </c>
      <c r="W17" s="308"/>
      <c r="X17" s="308"/>
      <c r="Y17" s="308"/>
      <c r="Z17" s="308"/>
    </row>
    <row r="18" ht="14.25" customHeight="1" spans="1:26">
      <c r="A18" s="331">
        <v>6</v>
      </c>
      <c r="B18" s="342" t="str">
        <f>'[2]III IT'!L6</f>
        <v>IT3505</v>
      </c>
      <c r="C18" s="344" t="str">
        <f>'[2]III IT'!L7</f>
        <v>CCP</v>
      </c>
      <c r="D18" s="343" t="str">
        <f>'[2]III IT'!L216</f>
        <v>Class Advisor</v>
      </c>
      <c r="E18" s="345">
        <f>'[2]III IT'!L212</f>
        <v>193</v>
      </c>
      <c r="F18" s="335">
        <f>'[2]III IT'!L211</f>
        <v>193</v>
      </c>
      <c r="G18" s="335">
        <f>'[2]III IT'!L213</f>
        <v>100</v>
      </c>
      <c r="H18" s="346">
        <f>'[2]III IT'!L203</f>
        <v>188</v>
      </c>
      <c r="I18" s="347"/>
      <c r="J18" s="336">
        <f>'[2]III IT'!L204</f>
        <v>0</v>
      </c>
      <c r="K18" s="337"/>
      <c r="L18" s="336">
        <f>'[2]III IT'!L205</f>
        <v>0</v>
      </c>
      <c r="M18" s="337"/>
      <c r="N18" s="336">
        <f>'[2]III IT'!L206</f>
        <v>0</v>
      </c>
      <c r="O18" s="337"/>
      <c r="P18" s="336">
        <f>'[2]III IT'!L207</f>
        <v>0</v>
      </c>
      <c r="Q18" s="337"/>
      <c r="R18" s="340">
        <f>'[2]III IT'!L209</f>
        <v>0</v>
      </c>
      <c r="S18" s="334"/>
      <c r="T18" s="341">
        <v>0</v>
      </c>
      <c r="U18" s="341">
        <f>'[2]III IT'!L202</f>
        <v>0</v>
      </c>
      <c r="V18" s="341">
        <f t="shared" si="6"/>
        <v>0</v>
      </c>
      <c r="W18" s="308"/>
      <c r="X18" s="308"/>
      <c r="Y18" s="308"/>
      <c r="Z18" s="308"/>
    </row>
    <row r="19" ht="14.25" customHeight="1" spans="1:26">
      <c r="A19" s="331">
        <v>7</v>
      </c>
      <c r="B19" s="348" t="str">
        <f>'[2]III IT'!M6</f>
        <v>IT3V13</v>
      </c>
      <c r="C19" s="348" t="str">
        <f>'[2]III IT'!M7</f>
        <v>UIUX</v>
      </c>
      <c r="D19" s="349" t="str">
        <f>'[2]III IT'!M216</f>
        <v>Ms.V.Gomathy/Mr.Sumitkumar</v>
      </c>
      <c r="E19" s="350">
        <f>'[2]III IT'!M212</f>
        <v>193</v>
      </c>
      <c r="F19" s="350">
        <f>'[2]III IT'!M211</f>
        <v>192</v>
      </c>
      <c r="G19" s="350">
        <f>'[2]III IT'!M213</f>
        <v>99.4818652849741</v>
      </c>
      <c r="H19" s="351">
        <f>'[2]III IT'!M203</f>
        <v>5</v>
      </c>
      <c r="I19" s="352"/>
      <c r="J19" s="351">
        <f>'[2]III IT'!M204</f>
        <v>32</v>
      </c>
      <c r="K19" s="352"/>
      <c r="L19" s="351">
        <f>'[2]III IT'!M205</f>
        <v>89</v>
      </c>
      <c r="M19" s="352"/>
      <c r="N19" s="351">
        <f>'[2]III IT'!M206</f>
        <v>45</v>
      </c>
      <c r="O19" s="352"/>
      <c r="P19" s="351">
        <f>'[2]III IT'!M207</f>
        <v>15</v>
      </c>
      <c r="Q19" s="352"/>
      <c r="R19" s="351">
        <f>'[2]III IT'!M209</f>
        <v>2</v>
      </c>
      <c r="S19" s="352"/>
      <c r="T19" s="341">
        <v>0</v>
      </c>
      <c r="U19" s="350">
        <f>'[2]III IT'!M202</f>
        <v>1</v>
      </c>
      <c r="V19" s="341">
        <f t="shared" si="6"/>
        <v>1</v>
      </c>
      <c r="W19" s="308"/>
      <c r="X19" s="308"/>
      <c r="Y19" s="308"/>
      <c r="Z19" s="308"/>
    </row>
    <row r="20" ht="14.25" customHeight="1" spans="1:26">
      <c r="A20" s="331">
        <v>8</v>
      </c>
      <c r="B20" s="353" t="str">
        <f>'[2]III IT'!N6</f>
        <v>IT3V15</v>
      </c>
      <c r="C20" s="353" t="str">
        <f>'[2]III IT'!N7</f>
        <v>DEV</v>
      </c>
      <c r="D20" s="354" t="str">
        <f>'[2]III IT'!N216</f>
        <v>Ms.T.N.Charanya/Mr.K.Gunasekar</v>
      </c>
      <c r="E20" s="355">
        <f>'[2]III IT'!N212</f>
        <v>193</v>
      </c>
      <c r="F20" s="355">
        <f>'[2]III IT'!N211</f>
        <v>192</v>
      </c>
      <c r="G20" s="355">
        <f>'[2]III IT'!N213</f>
        <v>99.4818652849741</v>
      </c>
      <c r="H20" s="356">
        <f>'[2]III IT'!N203</f>
        <v>2</v>
      </c>
      <c r="I20" s="357"/>
      <c r="J20" s="356">
        <f>'[2]III IT'!N204</f>
        <v>23</v>
      </c>
      <c r="K20" s="357"/>
      <c r="L20" s="356">
        <f>'[2]III IT'!N205</f>
        <v>101</v>
      </c>
      <c r="M20" s="357"/>
      <c r="N20" s="356">
        <f>'[2]III IT'!N206</f>
        <v>50</v>
      </c>
      <c r="O20" s="357"/>
      <c r="P20" s="356">
        <f>'[2]III IT'!N207</f>
        <v>11</v>
      </c>
      <c r="Q20" s="357"/>
      <c r="R20" s="356">
        <f>'[2]III IT'!N209</f>
        <v>1</v>
      </c>
      <c r="S20" s="357"/>
      <c r="T20" s="341">
        <v>0</v>
      </c>
      <c r="U20" s="355">
        <f>'[2]III IT'!N202</f>
        <v>1</v>
      </c>
      <c r="V20" s="341">
        <f t="shared" si="6"/>
        <v>1</v>
      </c>
      <c r="W20" s="308"/>
      <c r="X20" s="308"/>
      <c r="Y20" s="308"/>
      <c r="Z20" s="308"/>
    </row>
    <row r="21" ht="14.25" customHeight="1" spans="1:26">
      <c r="A21" s="358"/>
      <c r="W21" s="308"/>
      <c r="X21" s="308"/>
      <c r="Y21" s="308"/>
      <c r="Z21" s="308"/>
    </row>
    <row r="22" ht="14.25" customHeight="1" spans="1:26">
      <c r="A22" s="359"/>
      <c r="D22" s="358"/>
      <c r="I22" s="360"/>
      <c r="M22" s="358"/>
      <c r="R22" s="360"/>
      <c r="W22" s="308"/>
      <c r="X22" s="308"/>
      <c r="Y22" s="308"/>
      <c r="Z22" s="308"/>
    </row>
    <row r="23" ht="14.25" customHeight="1" spans="1:26">
      <c r="A23" s="359"/>
      <c r="D23" s="358"/>
      <c r="I23" s="360"/>
      <c r="M23" s="358"/>
      <c r="R23" s="360"/>
      <c r="W23" s="308"/>
      <c r="X23" s="308"/>
      <c r="Y23" s="308"/>
      <c r="Z23" s="308"/>
    </row>
    <row r="24" ht="14.25" customHeight="1" spans="1:26">
      <c r="A24" s="359"/>
      <c r="D24" s="358"/>
      <c r="I24" s="360"/>
      <c r="M24" s="358"/>
      <c r="R24" s="360"/>
      <c r="W24" s="308"/>
      <c r="X24" s="308"/>
      <c r="Y24" s="308"/>
      <c r="Z24" s="308"/>
    </row>
    <row r="25" ht="14.25" customHeight="1" spans="1:26">
      <c r="A25" s="359" t="s">
        <v>556</v>
      </c>
      <c r="D25" s="358"/>
      <c r="I25" s="360" t="s">
        <v>557</v>
      </c>
      <c r="M25" s="358"/>
      <c r="R25" s="360" t="s">
        <v>498</v>
      </c>
      <c r="W25" s="308"/>
      <c r="X25" s="308"/>
      <c r="Y25" s="308"/>
      <c r="Z25" s="308"/>
    </row>
    <row r="26" ht="14.25" customHeight="1" spans="1:26">
      <c r="A26" s="274"/>
      <c r="B26" s="274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</row>
    <row r="27" ht="14.25" customHeight="1" spans="1:26">
      <c r="A27" s="274"/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</row>
    <row r="28" ht="14.25" customHeight="1" spans="1:26">
      <c r="A28" s="274"/>
      <c r="B28" s="274"/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</row>
    <row r="29" ht="14.25" customHeight="1" spans="1:26">
      <c r="A29" s="274"/>
      <c r="B29" s="274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</row>
    <row r="30" ht="14.25" customHeight="1" spans="1:26">
      <c r="A30" s="274"/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</row>
    <row r="31" ht="14.25" customHeight="1" spans="1:26">
      <c r="A31" s="274"/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</row>
    <row r="32" ht="14.25" customHeight="1" spans="1:26">
      <c r="A32" s="274"/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</row>
    <row r="33" ht="14.25" customHeight="1" spans="1:26">
      <c r="A33" s="274"/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</row>
    <row r="34" ht="14.25" customHeight="1" spans="1:26">
      <c r="A34" s="274"/>
      <c r="B34" s="274"/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</row>
    <row r="35" ht="14.25" customHeight="1" spans="1:26">
      <c r="A35" s="274"/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</row>
    <row r="36" ht="14.25" customHeight="1" spans="1:26">
      <c r="A36" s="274"/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</row>
    <row r="37" ht="14.25" customHeight="1" spans="1:26">
      <c r="A37" s="274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</row>
    <row r="38" ht="14.25" customHeight="1" spans="1:26">
      <c r="A38" s="274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</row>
    <row r="39" ht="14.25" customHeight="1" spans="1:26">
      <c r="A39" s="274"/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</row>
    <row r="40" ht="14.25" customHeight="1" spans="1:26">
      <c r="A40" s="274"/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</row>
    <row r="41" ht="14.25" customHeight="1" spans="1:26">
      <c r="A41" s="274"/>
      <c r="B41" s="274"/>
      <c r="C41" s="274"/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</row>
    <row r="42" ht="14.25" customHeight="1" spans="1:26">
      <c r="A42" s="274"/>
      <c r="B42" s="274"/>
      <c r="C42" s="274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</row>
    <row r="43" ht="14.25" customHeight="1" spans="1:26">
      <c r="A43" s="274"/>
      <c r="B43" s="274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</row>
    <row r="44" ht="14.25" customHeight="1" spans="1:26">
      <c r="A44" s="274"/>
      <c r="B44" s="274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</row>
    <row r="45" ht="14.25" customHeight="1" spans="1:26">
      <c r="A45" s="274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</row>
    <row r="46" ht="14.25" customHeight="1" spans="1:26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</row>
    <row r="47" ht="14.25" customHeight="1" spans="1:26">
      <c r="A47" s="274"/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</row>
    <row r="48" ht="14.25" customHeight="1" spans="1:26">
      <c r="A48" s="274"/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</row>
    <row r="49" ht="14.25" customHeight="1" spans="1:26">
      <c r="A49" s="274"/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</row>
    <row r="50" ht="14.25" customHeight="1" spans="1:26">
      <c r="A50" s="274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</row>
    <row r="51" ht="14.25" customHeight="1" spans="1:26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</row>
    <row r="52" ht="14.25" customHeight="1" spans="1:26">
      <c r="A52" s="274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</row>
    <row r="53" ht="14.25" customHeight="1" spans="1:26">
      <c r="A53" s="274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</row>
    <row r="54" ht="14.25" customHeight="1" spans="1:26">
      <c r="A54" s="274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</row>
    <row r="55" ht="14.25" customHeight="1" spans="1:26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</row>
    <row r="56" ht="14.25" customHeight="1" spans="1:26">
      <c r="A56" s="274"/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</row>
    <row r="57" ht="14.25" customHeight="1" spans="1:26">
      <c r="A57" s="274"/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</row>
    <row r="58" ht="14.25" customHeight="1" spans="1:26">
      <c r="A58" s="274"/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</row>
    <row r="59" ht="14.25" customHeight="1" spans="1:26">
      <c r="A59" s="274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</row>
    <row r="60" ht="14.25" customHeight="1" spans="1:26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</row>
    <row r="61" ht="14.25" customHeight="1" spans="1:26">
      <c r="A61" s="274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</row>
    <row r="62" ht="14.25" customHeight="1" spans="1:26">
      <c r="A62" s="274"/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</row>
    <row r="63" ht="14.25" customHeight="1" spans="1:26">
      <c r="A63" s="274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</row>
    <row r="64" ht="14.25" customHeight="1" spans="1:26">
      <c r="A64" s="274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</row>
    <row r="65" ht="14.25" customHeight="1" spans="1:26">
      <c r="A65" s="274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</row>
    <row r="66" ht="14.25" customHeight="1" spans="1:26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</row>
    <row r="67" ht="14.25" customHeight="1" spans="1:26">
      <c r="A67" s="274"/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</row>
    <row r="68" ht="14.25" customHeight="1" spans="1:26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</row>
    <row r="69" ht="14.25" customHeight="1" spans="1:26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</row>
    <row r="70" ht="14.25" customHeight="1" spans="1:26">
      <c r="A70" s="274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</row>
    <row r="71" ht="14.25" customHeight="1" spans="1:26">
      <c r="A71" s="274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</row>
    <row r="72" ht="14.25" customHeight="1" spans="1:26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</row>
    <row r="73" ht="14.25" customHeight="1" spans="1:26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</row>
    <row r="74" ht="14.25" customHeight="1" spans="1:26">
      <c r="A74" s="274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</row>
    <row r="75" ht="14.25" customHeight="1" spans="1:26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</row>
    <row r="76" ht="14.25" customHeight="1" spans="1:26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</row>
    <row r="77" ht="14.25" customHeight="1" spans="1:26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</row>
    <row r="78" ht="14.25" customHeight="1" spans="1:26">
      <c r="A78" s="274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</row>
    <row r="79" ht="14.25" customHeight="1" spans="1:26">
      <c r="A79" s="274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</row>
    <row r="80" ht="14.25" customHeight="1" spans="1:26">
      <c r="A80" s="274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</row>
    <row r="81" ht="14.25" customHeight="1" spans="1:26">
      <c r="A81" s="274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</row>
    <row r="82" ht="14.25" customHeight="1" spans="1:26">
      <c r="A82" s="274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</row>
    <row r="83" ht="14.25" customHeight="1" spans="1:26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</row>
    <row r="84" ht="14.25" customHeight="1" spans="1:26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</row>
    <row r="85" ht="14.25" customHeight="1" spans="1:26">
      <c r="A85" s="274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</row>
    <row r="86" ht="14.25" customHeight="1" spans="1:26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</row>
    <row r="87" ht="14.25" customHeight="1" spans="1:26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</row>
    <row r="88" ht="14.25" customHeight="1" spans="1:26">
      <c r="A88" s="274"/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</row>
    <row r="89" ht="14.25" customHeight="1" spans="1:26">
      <c r="A89" s="274"/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</row>
    <row r="90" ht="14.25" customHeight="1" spans="1:26">
      <c r="A90" s="274"/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</row>
    <row r="91" ht="14.25" customHeight="1" spans="1:26">
      <c r="A91" s="274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</row>
    <row r="92" ht="14.25" customHeight="1" spans="1:26">
      <c r="A92" s="274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</row>
    <row r="93" ht="14.25" customHeight="1" spans="1:26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</row>
    <row r="94" ht="14.25" customHeight="1" spans="1:26">
      <c r="A94" s="274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</row>
    <row r="95" ht="14.25" customHeight="1" spans="1:26">
      <c r="A95" s="274"/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</row>
    <row r="96" ht="14.25" customHeight="1" spans="1:26">
      <c r="A96" s="274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</row>
    <row r="97" ht="14.25" customHeight="1" spans="1:26">
      <c r="A97" s="274"/>
      <c r="B97" s="274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</row>
    <row r="98" ht="14.25" customHeight="1" spans="1:26">
      <c r="A98" s="274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</row>
    <row r="99" ht="14.25" customHeight="1" spans="1:26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</row>
    <row r="100" ht="14.25" customHeight="1" spans="1:26">
      <c r="A100" s="274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</row>
    <row r="101" ht="14.25" customHeight="1" spans="1:26">
      <c r="A101" s="274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</row>
    <row r="102" ht="14.25" customHeight="1" spans="1:26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</row>
    <row r="103" ht="14.25" customHeight="1" spans="1:26">
      <c r="A103" s="274"/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</row>
    <row r="104" ht="14.25" customHeight="1" spans="1:26">
      <c r="A104" s="274"/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</row>
    <row r="105" ht="14.25" customHeight="1" spans="1:26">
      <c r="A105" s="274"/>
      <c r="B105" s="274"/>
      <c r="C105" s="274"/>
      <c r="D105" s="274"/>
      <c r="E105" s="274"/>
      <c r="F105" s="274"/>
      <c r="G105" s="274"/>
      <c r="H105" s="274"/>
      <c r="I105" s="274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</row>
    <row r="106" ht="14.25" customHeight="1" spans="1:26">
      <c r="A106" s="274"/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</row>
    <row r="107" ht="14.25" customHeight="1" spans="1:26">
      <c r="A107" s="274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</row>
    <row r="108" ht="14.25" customHeight="1" spans="1:26">
      <c r="A108" s="274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</row>
    <row r="109" ht="14.25" customHeight="1" spans="1:26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</row>
    <row r="110" ht="14.25" customHeight="1" spans="1:26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</row>
    <row r="111" ht="14.25" customHeight="1" spans="1:26">
      <c r="A111" s="274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</row>
    <row r="112" ht="14.25" customHeight="1" spans="1:26">
      <c r="A112" s="274"/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</row>
    <row r="113" ht="14.25" customHeight="1" spans="1:26">
      <c r="A113" s="274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</row>
    <row r="114" ht="14.25" customHeight="1" spans="1:26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</row>
    <row r="115" ht="14.25" customHeight="1" spans="1:26">
      <c r="A115" s="274"/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</row>
    <row r="116" ht="14.25" customHeight="1" spans="1:26">
      <c r="A116" s="274"/>
      <c r="B116" s="274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</row>
    <row r="117" ht="14.25" customHeight="1" spans="1:26">
      <c r="A117" s="274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</row>
    <row r="118" ht="14.25" customHeight="1" spans="1:26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</row>
    <row r="119" ht="14.25" customHeight="1" spans="1:26">
      <c r="A119" s="274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</row>
    <row r="120" ht="14.25" customHeight="1" spans="1:26">
      <c r="A120" s="274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</row>
    <row r="121" ht="14.25" customHeight="1" spans="1:26">
      <c r="A121" s="274"/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</row>
    <row r="122" ht="14.25" customHeight="1" spans="1:26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</row>
    <row r="123" ht="14.25" customHeight="1" spans="1:26">
      <c r="A123" s="274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</row>
    <row r="124" ht="14.25" customHeight="1" spans="1:26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</row>
    <row r="125" ht="14.25" customHeight="1" spans="1:26">
      <c r="A125" s="274"/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</row>
    <row r="126" ht="14.25" customHeight="1" spans="1:26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</row>
    <row r="127" ht="14.25" customHeight="1" spans="1:26">
      <c r="A127" s="274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</row>
    <row r="128" ht="14.25" customHeight="1" spans="1:26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</row>
    <row r="129" ht="14.25" customHeight="1" spans="1:26">
      <c r="A129" s="274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</row>
    <row r="130" ht="14.25" customHeight="1" spans="1:26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</row>
    <row r="131" ht="14.25" customHeight="1" spans="1:26">
      <c r="A131" s="274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</row>
    <row r="132" ht="14.25" customHeight="1" spans="1:26">
      <c r="A132" s="274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</row>
    <row r="133" ht="14.25" customHeight="1" spans="1:26">
      <c r="A133" s="274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</row>
    <row r="134" ht="14.25" customHeight="1" spans="1:26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</row>
    <row r="135" ht="14.25" customHeight="1" spans="1:26">
      <c r="A135" s="274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</row>
    <row r="136" ht="14.25" customHeight="1" spans="1:26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</row>
    <row r="137" ht="14.25" customHeight="1" spans="1:26">
      <c r="A137" s="274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</row>
    <row r="138" ht="14.25" customHeight="1" spans="1:26">
      <c r="A138" s="274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</row>
    <row r="139" ht="14.25" customHeight="1" spans="1:26">
      <c r="A139" s="274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</row>
    <row r="140" ht="14.25" customHeight="1" spans="1:26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</row>
    <row r="141" ht="14.25" customHeight="1" spans="1:26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</row>
    <row r="142" ht="14.25" customHeight="1" spans="1:26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</row>
    <row r="143" ht="14.25" customHeight="1" spans="1:26">
      <c r="A143" s="274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</row>
    <row r="144" ht="14.25" customHeight="1" spans="1:26">
      <c r="A144" s="274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</row>
    <row r="145" ht="14.25" customHeight="1" spans="1:26">
      <c r="A145" s="274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</row>
    <row r="146" ht="14.25" customHeight="1" spans="1:26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</row>
    <row r="147" ht="14.25" customHeight="1" spans="1:26">
      <c r="A147" s="274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</row>
    <row r="148" ht="14.25" customHeight="1" spans="1:26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</row>
    <row r="149" ht="14.25" customHeight="1" spans="1:26">
      <c r="A149" s="274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</row>
    <row r="150" ht="14.25" customHeight="1" spans="1:26">
      <c r="A150" s="274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</row>
    <row r="151" ht="14.25" customHeight="1" spans="1:26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</row>
    <row r="152" ht="14.25" customHeight="1" spans="1:26">
      <c r="A152" s="274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</row>
    <row r="153" ht="14.25" customHeight="1" spans="1:26">
      <c r="A153" s="274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</row>
    <row r="154" ht="14.25" customHeight="1" spans="1:26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</row>
    <row r="155" ht="14.25" customHeight="1" spans="1:26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</row>
    <row r="156" ht="14.25" customHeight="1" spans="1:26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</row>
    <row r="157" ht="14.25" customHeight="1" spans="1:26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</row>
    <row r="158" ht="14.25" customHeight="1" spans="1:26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</row>
    <row r="159" ht="14.25" customHeight="1" spans="1:26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</row>
    <row r="160" ht="14.25" customHeight="1" spans="1:26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</row>
    <row r="161" ht="14.25" customHeight="1" spans="1:26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</row>
    <row r="162" ht="14.25" customHeight="1" spans="1:26">
      <c r="A162" s="274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</row>
    <row r="163" ht="14.25" customHeight="1" spans="1:26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</row>
    <row r="164" ht="14.25" customHeight="1" spans="1:26">
      <c r="A164" s="274"/>
      <c r="B164" s="274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</row>
    <row r="165" ht="14.25" customHeight="1" spans="1:26">
      <c r="A165" s="274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</row>
    <row r="166" ht="14.25" customHeight="1" spans="1:26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</row>
    <row r="167" ht="14.25" customHeight="1" spans="1:26">
      <c r="A167" s="274"/>
      <c r="B167" s="274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</row>
    <row r="168" ht="14.25" customHeight="1" spans="1:26">
      <c r="A168" s="274"/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</row>
    <row r="169" ht="14.25" customHeight="1" spans="1:26">
      <c r="A169" s="274"/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</row>
    <row r="170" ht="14.25" customHeight="1" spans="1:26">
      <c r="A170" s="274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</row>
    <row r="171" ht="14.25" customHeight="1" spans="1:26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</row>
    <row r="172" ht="14.25" customHeight="1" spans="1:26">
      <c r="A172" s="274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</row>
    <row r="173" ht="14.25" customHeight="1" spans="1:26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</row>
    <row r="174" ht="14.25" customHeight="1" spans="1:26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</row>
    <row r="175" ht="14.25" customHeight="1" spans="1:26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</row>
    <row r="176" ht="14.25" customHeight="1" spans="1:26">
      <c r="A176" s="274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</row>
    <row r="177" ht="14.25" customHeight="1" spans="1:26">
      <c r="A177" s="274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</row>
    <row r="178" ht="14.25" customHeight="1" spans="1:26">
      <c r="A178" s="274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</row>
    <row r="179" ht="14.25" customHeight="1" spans="1:26">
      <c r="A179" s="274"/>
      <c r="B179" s="274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</row>
    <row r="180" ht="14.25" customHeight="1" spans="1:26">
      <c r="A180" s="274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</row>
    <row r="181" ht="14.25" customHeight="1" spans="1:26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</row>
    <row r="182" ht="14.25" customHeight="1" spans="1:26">
      <c r="A182" s="274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</row>
    <row r="183" ht="14.25" customHeight="1" spans="1:26">
      <c r="A183" s="274"/>
      <c r="B183" s="274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</row>
    <row r="184" ht="14.25" customHeight="1" spans="1:26">
      <c r="A184" s="274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</row>
    <row r="185" ht="14.25" customHeight="1" spans="1:26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</row>
    <row r="186" ht="14.25" customHeight="1" spans="1:26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</row>
    <row r="187" ht="14.25" customHeight="1" spans="1:26">
      <c r="A187" s="274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</row>
    <row r="188" ht="14.25" customHeight="1" spans="1:26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</row>
    <row r="189" ht="14.25" customHeight="1" spans="1:26">
      <c r="A189" s="274"/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</row>
    <row r="190" ht="14.25" customHeight="1" spans="1:26">
      <c r="A190" s="274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</row>
    <row r="191" ht="14.25" customHeight="1" spans="1:26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</row>
    <row r="192" ht="14.25" customHeight="1" spans="1:26">
      <c r="A192" s="274"/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</row>
    <row r="193" ht="14.25" customHeight="1" spans="1:26">
      <c r="A193" s="274"/>
      <c r="B193" s="274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</row>
    <row r="194" ht="14.25" customHeight="1" spans="1:26">
      <c r="A194" s="274"/>
      <c r="B194" s="274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</row>
    <row r="195" ht="14.25" customHeight="1" spans="1:26">
      <c r="A195" s="274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</row>
    <row r="196" ht="14.25" customHeight="1" spans="1:26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</row>
    <row r="197" ht="14.25" customHeight="1" spans="1:26">
      <c r="A197" s="274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</row>
    <row r="198" ht="14.25" customHeight="1" spans="1:26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</row>
    <row r="199" ht="14.25" customHeight="1" spans="1:26">
      <c r="A199" s="274"/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</row>
    <row r="200" ht="14.25" customHeight="1" spans="1:26">
      <c r="A200" s="274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</row>
    <row r="201" ht="14.25" customHeight="1" spans="1:26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</row>
    <row r="202" ht="14.25" customHeight="1" spans="1:26">
      <c r="A202" s="274"/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</row>
    <row r="203" ht="14.25" customHeight="1" spans="1:26">
      <c r="A203" s="274"/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</row>
    <row r="204" ht="14.25" customHeight="1" spans="1:26">
      <c r="A204" s="274"/>
      <c r="B204" s="274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</row>
    <row r="205" ht="14.25" customHeight="1" spans="1:26">
      <c r="A205" s="274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</row>
    <row r="206" ht="14.25" customHeight="1" spans="1:26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</row>
    <row r="207" ht="14.25" customHeight="1" spans="1:26">
      <c r="A207" s="274"/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</row>
    <row r="208" ht="14.25" customHeight="1" spans="1:26">
      <c r="A208" s="274"/>
      <c r="B208" s="274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</row>
    <row r="209" ht="14.25" customHeight="1" spans="1:26">
      <c r="A209" s="274"/>
      <c r="B209" s="274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</row>
    <row r="210" ht="14.25" customHeight="1" spans="1:26">
      <c r="A210" s="274"/>
      <c r="B210" s="274"/>
      <c r="C210" s="274"/>
      <c r="D210" s="274"/>
      <c r="E210" s="274"/>
      <c r="F210" s="274"/>
      <c r="G210" s="274"/>
      <c r="H210" s="274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</row>
    <row r="211" ht="14.25" customHeight="1" spans="1:26">
      <c r="A211" s="274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</row>
    <row r="212" ht="14.25" customHeight="1" spans="1:26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</row>
    <row r="213" ht="14.25" customHeight="1" spans="1:26">
      <c r="A213" s="274"/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</row>
    <row r="214" ht="14.25" customHeight="1" spans="1:26">
      <c r="A214" s="274"/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</row>
    <row r="215" ht="14.25" customHeight="1" spans="1:26">
      <c r="A215" s="274"/>
      <c r="B215" s="274"/>
      <c r="C215" s="274"/>
      <c r="D215" s="274"/>
      <c r="E215" s="274"/>
      <c r="F215" s="274"/>
      <c r="G215" s="274"/>
      <c r="H215" s="274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</row>
    <row r="216" ht="14.25" customHeight="1" spans="1:26">
      <c r="A216" s="274"/>
      <c r="B216" s="274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</row>
    <row r="217" ht="14.25" customHeight="1" spans="1:26">
      <c r="A217" s="274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</row>
    <row r="218" ht="14.25" customHeight="1" spans="1:26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</row>
    <row r="219" ht="14.25" customHeight="1" spans="1:26">
      <c r="A219" s="274"/>
      <c r="B219" s="274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</row>
    <row r="220" ht="14.25" customHeight="1" spans="1:26">
      <c r="A220" s="274"/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</row>
    <row r="221" ht="14.25" customHeight="1" spans="1:26">
      <c r="A221" s="274"/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</row>
    <row r="222" ht="14.25" customHeight="1" spans="1:26">
      <c r="A222" s="274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</row>
    <row r="223" ht="14.25" customHeight="1" spans="1:26">
      <c r="A223" s="274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</row>
    <row r="224" ht="14.25" customHeight="1" spans="1:26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</row>
    <row r="225" ht="14.25" customHeight="1" spans="1:26">
      <c r="A225" s="274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</row>
    <row r="226" ht="14.25" customHeight="1" spans="1:26">
      <c r="A226" s="274"/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</row>
    <row r="227" ht="14.25" customHeight="1" spans="1:26">
      <c r="A227" s="274"/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</row>
    <row r="228" ht="14.25" customHeight="1" spans="1:26">
      <c r="A228" s="274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</row>
    <row r="229" ht="14.25" customHeight="1" spans="1:26">
      <c r="A229" s="274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</row>
    <row r="230" ht="14.25" customHeight="1" spans="1:26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</row>
    <row r="231" ht="14.25" customHeight="1" spans="1:26">
      <c r="A231" s="274"/>
      <c r="B231" s="274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</row>
  </sheetData>
  <mergeCells count="120">
    <mergeCell ref="C1:V1"/>
    <mergeCell ref="C2:V2"/>
    <mergeCell ref="C3:V3"/>
    <mergeCell ref="C4:I4"/>
    <mergeCell ref="J4:S4"/>
    <mergeCell ref="E5:F5"/>
    <mergeCell ref="H5:I5"/>
    <mergeCell ref="J5:K5"/>
    <mergeCell ref="L5:M5"/>
    <mergeCell ref="N5:O5"/>
    <mergeCell ref="P5:Q5"/>
    <mergeCell ref="R5:S5"/>
    <mergeCell ref="A6:B6"/>
    <mergeCell ref="E6:F6"/>
    <mergeCell ref="H6:I6"/>
    <mergeCell ref="J6:K6"/>
    <mergeCell ref="L6:M6"/>
    <mergeCell ref="N6:O6"/>
    <mergeCell ref="P6:Q6"/>
    <mergeCell ref="R6:S6"/>
    <mergeCell ref="A7:B7"/>
    <mergeCell ref="E7:F7"/>
    <mergeCell ref="H7:I7"/>
    <mergeCell ref="J7:K7"/>
    <mergeCell ref="L7:M7"/>
    <mergeCell ref="N7:O7"/>
    <mergeCell ref="P7:Q7"/>
    <mergeCell ref="R7:S7"/>
    <mergeCell ref="A8:B8"/>
    <mergeCell ref="E8:F8"/>
    <mergeCell ref="H8:I8"/>
    <mergeCell ref="J8:K8"/>
    <mergeCell ref="L8:M8"/>
    <mergeCell ref="N8:O8"/>
    <mergeCell ref="P8:Q8"/>
    <mergeCell ref="R8:S8"/>
    <mergeCell ref="A9:B9"/>
    <mergeCell ref="E9:F9"/>
    <mergeCell ref="H9:I9"/>
    <mergeCell ref="J9:K9"/>
    <mergeCell ref="L9:M9"/>
    <mergeCell ref="N9:O9"/>
    <mergeCell ref="P9:Q9"/>
    <mergeCell ref="R9:S9"/>
    <mergeCell ref="A10:U10"/>
    <mergeCell ref="E11:G11"/>
    <mergeCell ref="H13:I13"/>
    <mergeCell ref="J13:K13"/>
    <mergeCell ref="L13:M13"/>
    <mergeCell ref="N13:O13"/>
    <mergeCell ref="P13:Q13"/>
    <mergeCell ref="R13:S13"/>
    <mergeCell ref="H14:I14"/>
    <mergeCell ref="J14:K14"/>
    <mergeCell ref="L14:M14"/>
    <mergeCell ref="N14:O14"/>
    <mergeCell ref="P14:Q14"/>
    <mergeCell ref="R14:S14"/>
    <mergeCell ref="H15:I15"/>
    <mergeCell ref="J15:K15"/>
    <mergeCell ref="L15:M15"/>
    <mergeCell ref="N15:O15"/>
    <mergeCell ref="P15:Q15"/>
    <mergeCell ref="R15:S15"/>
    <mergeCell ref="H16:I16"/>
    <mergeCell ref="J16:K16"/>
    <mergeCell ref="L16:M16"/>
    <mergeCell ref="N16:O16"/>
    <mergeCell ref="P16:Q16"/>
    <mergeCell ref="R16:S16"/>
    <mergeCell ref="H17:I17"/>
    <mergeCell ref="J17:K17"/>
    <mergeCell ref="L17:M17"/>
    <mergeCell ref="N17:O17"/>
    <mergeCell ref="P17:Q17"/>
    <mergeCell ref="R17:S17"/>
    <mergeCell ref="H18:I18"/>
    <mergeCell ref="J18:K18"/>
    <mergeCell ref="L18:M18"/>
    <mergeCell ref="N18:O18"/>
    <mergeCell ref="P18:Q18"/>
    <mergeCell ref="R18:S18"/>
    <mergeCell ref="H19:I19"/>
    <mergeCell ref="J19:K19"/>
    <mergeCell ref="L19:M19"/>
    <mergeCell ref="N19:O19"/>
    <mergeCell ref="P19:Q19"/>
    <mergeCell ref="R19:S19"/>
    <mergeCell ref="H20:I20"/>
    <mergeCell ref="J20:K20"/>
    <mergeCell ref="L20:M20"/>
    <mergeCell ref="N20:O20"/>
    <mergeCell ref="P20:Q20"/>
    <mergeCell ref="R20:S20"/>
    <mergeCell ref="A21:V21"/>
    <mergeCell ref="A25:C25"/>
    <mergeCell ref="D25:H25"/>
    <mergeCell ref="I25:L25"/>
    <mergeCell ref="M25:Q25"/>
    <mergeCell ref="R25:V25"/>
    <mergeCell ref="A11:A12"/>
    <mergeCell ref="B11:B12"/>
    <mergeCell ref="C11:C12"/>
    <mergeCell ref="D11:D12"/>
    <mergeCell ref="T11:T12"/>
    <mergeCell ref="U11:U12"/>
    <mergeCell ref="V6:V7"/>
    <mergeCell ref="V8:V9"/>
    <mergeCell ref="V11:V12"/>
    <mergeCell ref="H11:I12"/>
    <mergeCell ref="J11:K12"/>
    <mergeCell ref="L11:M12"/>
    <mergeCell ref="N11:O12"/>
    <mergeCell ref="P11:Q12"/>
    <mergeCell ref="R11:S12"/>
    <mergeCell ref="T8:U9"/>
    <mergeCell ref="T6:U7"/>
    <mergeCell ref="A1:B3"/>
    <mergeCell ref="A4:B5"/>
    <mergeCell ref="T4:V5"/>
  </mergeCell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74"/>
  <sheetViews>
    <sheetView zoomScale="45" zoomScaleNormal="45" topLeftCell="A4" workbookViewId="0">
      <selection activeCell="H67" sqref="H67"/>
    </sheetView>
  </sheetViews>
  <sheetFormatPr defaultColWidth="14.4166666666667" defaultRowHeight="15" customHeight="1"/>
  <cols>
    <col min="1" max="13" width="13.6666666666667" style="171" customWidth="1"/>
    <col min="14" max="14" width="3" style="171" customWidth="1"/>
    <col min="15" max="28" width="12.8333333333333" style="171" customWidth="1"/>
    <col min="29" max="29" width="1.41666666666667" style="171" customWidth="1"/>
    <col min="30" max="30" width="8.16666666666667" style="171" customWidth="1"/>
    <col min="31" max="38" width="8.16666666666667" style="171" hidden="1" customWidth="1"/>
    <col min="39" max="46" width="12.5833333333333" style="171" customWidth="1"/>
    <col min="47" max="16384" width="14.4166666666667" style="171"/>
  </cols>
  <sheetData>
    <row r="1" ht="30" customHeight="1" spans="1:46">
      <c r="A1" s="172"/>
      <c r="B1" s="173"/>
      <c r="C1" s="174" t="s">
        <v>558</v>
      </c>
      <c r="D1" s="175"/>
      <c r="E1" s="175"/>
      <c r="F1" s="175"/>
      <c r="G1" s="175"/>
      <c r="H1" s="175"/>
      <c r="I1" s="175"/>
      <c r="J1" s="175"/>
      <c r="K1" s="175"/>
      <c r="L1" s="175"/>
      <c r="M1" s="176"/>
      <c r="N1" s="177"/>
      <c r="O1" s="178"/>
      <c r="P1" s="173"/>
      <c r="Q1" s="179" t="str">
        <f>C1</f>
        <v>CHENNAI INSTITUTE OF TECHNOLOGY</v>
      </c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6"/>
      <c r="AC1" s="177"/>
      <c r="AD1" s="177"/>
      <c r="AE1" s="177"/>
      <c r="AF1" s="177"/>
      <c r="AG1" s="180"/>
      <c r="AH1" s="180"/>
      <c r="AI1" s="180"/>
      <c r="AJ1" s="180"/>
      <c r="AK1" s="180"/>
      <c r="AL1" s="180"/>
      <c r="AM1" s="181"/>
      <c r="AN1" s="181"/>
      <c r="AO1" s="181"/>
      <c r="AP1" s="181"/>
      <c r="AQ1" s="181"/>
      <c r="AR1" s="181"/>
      <c r="AS1" s="181"/>
      <c r="AT1" s="181"/>
    </row>
    <row r="2" ht="30" customHeight="1" spans="1:46">
      <c r="A2" s="182"/>
      <c r="B2" s="183"/>
      <c r="C2" s="184" t="s">
        <v>559</v>
      </c>
      <c r="D2" s="175"/>
      <c r="E2" s="175"/>
      <c r="F2" s="175"/>
      <c r="G2" s="175"/>
      <c r="H2" s="175"/>
      <c r="I2" s="175"/>
      <c r="J2" s="175"/>
      <c r="K2" s="175"/>
      <c r="L2" s="175"/>
      <c r="M2" s="176"/>
      <c r="N2" s="177"/>
      <c r="O2" s="182"/>
      <c r="P2" s="183"/>
      <c r="Q2" s="185" t="str">
        <f>C2</f>
        <v>Sarathy Nagar, Pudupedu, Chennai– 600 069.</v>
      </c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6"/>
      <c r="AC2" s="177"/>
      <c r="AD2" s="177"/>
      <c r="AE2" s="177"/>
      <c r="AF2" s="177"/>
      <c r="AG2" s="180"/>
      <c r="AH2" s="180"/>
      <c r="AI2" s="180"/>
      <c r="AJ2" s="180"/>
      <c r="AK2" s="180"/>
      <c r="AL2" s="180"/>
      <c r="AM2" s="181"/>
      <c r="AN2" s="181"/>
      <c r="AO2" s="181"/>
      <c r="AP2" s="181"/>
      <c r="AQ2" s="181"/>
      <c r="AR2" s="181"/>
      <c r="AS2" s="181"/>
      <c r="AT2" s="181"/>
    </row>
    <row r="3" ht="30" customHeight="1" spans="1:46">
      <c r="A3" s="186"/>
      <c r="B3" s="187"/>
      <c r="C3" s="188" t="str">
        <f>'[2]ABSTRACT 2'!C3</f>
        <v>End Semester Result Analysis OCT/NOV 2025</v>
      </c>
      <c r="D3" s="175"/>
      <c r="E3" s="175"/>
      <c r="F3" s="175"/>
      <c r="G3" s="175"/>
      <c r="H3" s="175"/>
      <c r="I3" s="175"/>
      <c r="J3" s="175"/>
      <c r="K3" s="175"/>
      <c r="L3" s="175"/>
      <c r="M3" s="176"/>
      <c r="N3" s="177"/>
      <c r="O3" s="186"/>
      <c r="P3" s="187"/>
      <c r="Q3" s="188" t="str">
        <f>C3</f>
        <v>End Semester Result Analysis OCT/NOV 2025</v>
      </c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6"/>
      <c r="AC3" s="177"/>
      <c r="AD3" s="177"/>
      <c r="AE3" s="177"/>
      <c r="AF3" s="177"/>
      <c r="AG3" s="180"/>
      <c r="AH3" s="180"/>
      <c r="AI3" s="180"/>
      <c r="AJ3" s="180"/>
      <c r="AK3" s="180"/>
      <c r="AL3" s="180"/>
      <c r="AM3" s="181"/>
      <c r="AN3" s="181"/>
      <c r="AO3" s="181"/>
      <c r="AP3" s="181"/>
      <c r="AQ3" s="181"/>
      <c r="AR3" s="181"/>
      <c r="AS3" s="181"/>
      <c r="AT3" s="181"/>
    </row>
    <row r="4" ht="30" customHeight="1" spans="1:46">
      <c r="A4" s="189" t="s">
        <v>560</v>
      </c>
      <c r="B4" s="190"/>
      <c r="C4" s="191" t="str">
        <f>'[2]ABSTRACT 2'!C2</f>
        <v>Department of Information Technology</v>
      </c>
      <c r="D4" s="175"/>
      <c r="E4" s="175"/>
      <c r="F4" s="175"/>
      <c r="G4" s="175"/>
      <c r="H4" s="175"/>
      <c r="I4" s="175"/>
      <c r="J4" s="175"/>
      <c r="K4" s="175"/>
      <c r="L4" s="175"/>
      <c r="M4" s="176"/>
      <c r="N4" s="177"/>
      <c r="O4" s="192" t="s">
        <v>561</v>
      </c>
      <c r="P4" s="190"/>
      <c r="Q4" s="185" t="str">
        <f>C4</f>
        <v>Department of Information Technology</v>
      </c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6"/>
      <c r="AC4" s="177"/>
      <c r="AD4" s="177"/>
      <c r="AE4" s="177"/>
      <c r="AF4" s="177"/>
      <c r="AG4" s="180"/>
      <c r="AH4" s="180"/>
      <c r="AI4" s="180"/>
      <c r="AJ4" s="180"/>
      <c r="AK4" s="180"/>
      <c r="AL4" s="180"/>
      <c r="AM4" s="181"/>
      <c r="AN4" s="181"/>
      <c r="AO4" s="181"/>
      <c r="AP4" s="181"/>
      <c r="AQ4" s="181"/>
      <c r="AR4" s="181"/>
      <c r="AS4" s="181"/>
      <c r="AT4" s="181"/>
    </row>
    <row r="5" ht="30" customHeight="1" spans="1:46">
      <c r="A5" s="193" t="s">
        <v>509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77"/>
      <c r="O5" s="194" t="str">
        <f t="shared" ref="O5:T5" si="0">O62</f>
        <v>Sno</v>
      </c>
      <c r="P5" s="194" t="str">
        <f t="shared" si="0"/>
        <v>Section</v>
      </c>
      <c r="Q5" s="195" t="s">
        <v>562</v>
      </c>
      <c r="R5" s="196" t="str">
        <f t="shared" si="0"/>
        <v>Regd</v>
      </c>
      <c r="S5" s="196" t="str">
        <f t="shared" si="0"/>
        <v>PASS</v>
      </c>
      <c r="T5" s="197" t="str">
        <f t="shared" si="0"/>
        <v>PASS%</v>
      </c>
      <c r="U5" s="198" t="s">
        <v>512</v>
      </c>
      <c r="V5" s="190"/>
      <c r="W5" s="190"/>
      <c r="X5" s="190"/>
      <c r="Y5" s="190"/>
      <c r="Z5" s="187"/>
      <c r="AA5" s="199" t="str">
        <f>AA62</f>
        <v>FAIL</v>
      </c>
      <c r="AB5" s="200" t="str">
        <f>AB62</f>
        <v>FAIL%</v>
      </c>
      <c r="AC5" s="177"/>
      <c r="AD5" s="177"/>
      <c r="AE5" s="201"/>
      <c r="AF5" s="202"/>
      <c r="AG5" s="203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</row>
    <row r="6" ht="30" customHeight="1" spans="1:46">
      <c r="A6" s="205" t="s">
        <v>563</v>
      </c>
      <c r="B6" s="206" t="s">
        <v>564</v>
      </c>
      <c r="C6" s="202"/>
      <c r="D6" s="207" t="s">
        <v>510</v>
      </c>
      <c r="E6" s="208" t="s">
        <v>565</v>
      </c>
      <c r="F6" s="209" t="s">
        <v>512</v>
      </c>
      <c r="G6" s="175"/>
      <c r="H6" s="175"/>
      <c r="I6" s="175"/>
      <c r="J6" s="175"/>
      <c r="K6" s="176"/>
      <c r="L6" s="207" t="s">
        <v>51</v>
      </c>
      <c r="M6" s="208" t="s">
        <v>566</v>
      </c>
      <c r="N6" s="177"/>
      <c r="O6" s="210"/>
      <c r="P6" s="210"/>
      <c r="Q6" s="210"/>
      <c r="R6" s="210"/>
      <c r="S6" s="210"/>
      <c r="T6" s="210"/>
      <c r="U6" s="211">
        <v>1</v>
      </c>
      <c r="V6" s="211">
        <v>2</v>
      </c>
      <c r="W6" s="211">
        <v>3</v>
      </c>
      <c r="X6" s="211">
        <v>4</v>
      </c>
      <c r="Y6" s="211">
        <v>5</v>
      </c>
      <c r="Z6" s="211" t="s">
        <v>485</v>
      </c>
      <c r="AA6" s="210"/>
      <c r="AB6" s="210"/>
      <c r="AC6" s="177"/>
      <c r="AD6" s="177"/>
      <c r="AE6" s="182"/>
      <c r="AG6" s="212"/>
      <c r="AH6" s="204"/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</row>
    <row r="7" ht="30" customHeight="1" spans="1:46">
      <c r="A7" s="210"/>
      <c r="B7" s="182"/>
      <c r="D7" s="210"/>
      <c r="E7" s="210"/>
      <c r="F7" s="213">
        <v>1</v>
      </c>
      <c r="G7" s="213">
        <v>2</v>
      </c>
      <c r="H7" s="213">
        <v>3</v>
      </c>
      <c r="I7" s="213">
        <v>4</v>
      </c>
      <c r="J7" s="213">
        <v>5</v>
      </c>
      <c r="K7" s="213" t="s">
        <v>485</v>
      </c>
      <c r="L7" s="210"/>
      <c r="M7" s="214"/>
      <c r="N7" s="177"/>
      <c r="O7" s="215">
        <v>1</v>
      </c>
      <c r="P7" s="216" t="s">
        <v>567</v>
      </c>
      <c r="Q7" s="217" t="s">
        <v>41</v>
      </c>
      <c r="R7" s="218">
        <f>'[1]ABSTRACT 3'!D6</f>
        <v>42</v>
      </c>
      <c r="S7" s="218">
        <f>'[1]ABSTRACT 3'!E6</f>
        <v>39</v>
      </c>
      <c r="T7" s="219">
        <f t="shared" ref="T7:T15" si="1">S7/R7</f>
        <v>0.928571428571429</v>
      </c>
      <c r="U7" s="218">
        <f>'[1]ABSTRACT 3'!G6</f>
        <v>1</v>
      </c>
      <c r="V7" s="218">
        <f>'[1]ABSTRACT 3'!H6</f>
        <v>0</v>
      </c>
      <c r="W7" s="218">
        <f>'[1]ABSTRACT 3'!I6</f>
        <v>2</v>
      </c>
      <c r="X7" s="218">
        <f>'[1]ABSTRACT 3'!J6</f>
        <v>0</v>
      </c>
      <c r="Y7" s="218">
        <f>'[1]ABSTRACT 3'!K6</f>
        <v>0</v>
      </c>
      <c r="Z7" s="218">
        <f>'[1]ABSTRACT 3'!L6</f>
        <v>0</v>
      </c>
      <c r="AA7" s="220">
        <f t="shared" ref="AA7:AA54" si="2">SUM(U7:Z7)</f>
        <v>3</v>
      </c>
      <c r="AB7" s="221">
        <f t="shared" ref="AB7:AB54" si="3">IF(AA7=0,0,AA7/R7)</f>
        <v>0.0714285714285714</v>
      </c>
      <c r="AC7" s="177"/>
      <c r="AD7" s="177"/>
      <c r="AE7" s="186"/>
      <c r="AF7" s="190"/>
      <c r="AG7" s="212"/>
      <c r="AH7" s="204"/>
      <c r="AI7" s="204"/>
      <c r="AJ7" s="204"/>
      <c r="AK7" s="204"/>
      <c r="AL7" s="204"/>
      <c r="AM7" s="204"/>
      <c r="AN7" s="204"/>
      <c r="AO7" s="204"/>
      <c r="AP7" s="204"/>
      <c r="AQ7" s="204"/>
      <c r="AR7" s="204"/>
      <c r="AS7" s="204"/>
      <c r="AT7" s="204"/>
    </row>
    <row r="8" ht="30" customHeight="1" spans="1:46">
      <c r="A8" s="222">
        <v>1</v>
      </c>
      <c r="B8" s="223" t="s">
        <v>568</v>
      </c>
      <c r="C8" s="224"/>
      <c r="D8" s="224"/>
      <c r="E8" s="225"/>
      <c r="F8" s="226"/>
      <c r="G8" s="226"/>
      <c r="H8" s="226"/>
      <c r="I8" s="226"/>
      <c r="J8" s="226"/>
      <c r="K8" s="226"/>
      <c r="L8" s="227">
        <f t="shared" ref="L8:L11" si="4">SUM(F8:K8)</f>
        <v>0</v>
      </c>
      <c r="M8" s="228" t="e">
        <f t="shared" ref="M8:M11" si="5">L8/C8</f>
        <v>#DIV/0!</v>
      </c>
      <c r="N8" s="177"/>
      <c r="O8" s="214"/>
      <c r="P8" s="182"/>
      <c r="Q8" s="217" t="s">
        <v>42</v>
      </c>
      <c r="R8" s="218">
        <f>'[1]ABSTRACT 3'!D7</f>
        <v>22</v>
      </c>
      <c r="S8" s="218">
        <f>'[1]ABSTRACT 3'!E7</f>
        <v>16</v>
      </c>
      <c r="T8" s="219">
        <f t="shared" si="1"/>
        <v>0.727272727272727</v>
      </c>
      <c r="U8" s="218">
        <f>'[1]ABSTRACT 3'!G7</f>
        <v>2</v>
      </c>
      <c r="V8" s="218">
        <f>'[1]ABSTRACT 3'!H7</f>
        <v>2</v>
      </c>
      <c r="W8" s="218">
        <f>'[1]ABSTRACT 3'!I7</f>
        <v>0</v>
      </c>
      <c r="X8" s="218">
        <f>'[1]ABSTRACT 3'!J7</f>
        <v>1</v>
      </c>
      <c r="Y8" s="218">
        <f>'[1]ABSTRACT 3'!K7</f>
        <v>0</v>
      </c>
      <c r="Z8" s="218">
        <f>'[1]ABSTRACT 3'!L7</f>
        <v>0</v>
      </c>
      <c r="AA8" s="220">
        <f t="shared" si="2"/>
        <v>5</v>
      </c>
      <c r="AB8" s="221">
        <f t="shared" si="3"/>
        <v>0.227272727272727</v>
      </c>
      <c r="AC8" s="177"/>
      <c r="AD8" s="177"/>
      <c r="AE8" s="229" t="s">
        <v>569</v>
      </c>
      <c r="AF8" s="230" t="s">
        <v>570</v>
      </c>
      <c r="AG8" s="231"/>
      <c r="AH8" s="232"/>
      <c r="AI8" s="232"/>
      <c r="AJ8" s="233"/>
      <c r="AK8" s="234"/>
      <c r="AL8" s="204"/>
      <c r="AM8" s="204"/>
      <c r="AN8" s="204"/>
      <c r="AO8" s="204"/>
      <c r="AP8" s="204"/>
      <c r="AQ8" s="235"/>
      <c r="AR8" s="233"/>
      <c r="AS8" s="236"/>
      <c r="AT8" s="204"/>
    </row>
    <row r="9" ht="30" customHeight="1" spans="1:46">
      <c r="A9" s="222">
        <v>2</v>
      </c>
      <c r="B9" s="223" t="s">
        <v>571</v>
      </c>
      <c r="C9" s="224">
        <f>'[2]III IT'!G241</f>
        <v>85</v>
      </c>
      <c r="D9" s="224">
        <f>'[2]III IT'!F241</f>
        <v>83</v>
      </c>
      <c r="E9" s="225">
        <f t="shared" ref="E9:E11" si="6">(D9/C9)</f>
        <v>0.976470588235294</v>
      </c>
      <c r="F9" s="226">
        <f>'[2]III IT'!H241</f>
        <v>2</v>
      </c>
      <c r="G9" s="226">
        <f>'[2]III IT'!I241</f>
        <v>0</v>
      </c>
      <c r="H9" s="226">
        <f>'[2]III IT'!J241</f>
        <v>0</v>
      </c>
      <c r="I9" s="226">
        <f>'[2]III IT'!K241</f>
        <v>0</v>
      </c>
      <c r="J9" s="226">
        <f>'[2]III IT'!L241</f>
        <v>0</v>
      </c>
      <c r="K9" s="226">
        <f>'[2]III IT'!M241</f>
        <v>0</v>
      </c>
      <c r="L9" s="227">
        <f t="shared" si="4"/>
        <v>2</v>
      </c>
      <c r="M9" s="228">
        <f t="shared" si="5"/>
        <v>0.0235294117647059</v>
      </c>
      <c r="N9" s="177"/>
      <c r="O9" s="214"/>
      <c r="P9" s="182"/>
      <c r="Q9" s="217" t="s">
        <v>511</v>
      </c>
      <c r="R9" s="218">
        <f>'[1]ABSTRACT 3'!D8</f>
        <v>64</v>
      </c>
      <c r="S9" s="218">
        <f>'[1]ABSTRACT 3'!E8</f>
        <v>55</v>
      </c>
      <c r="T9" s="219">
        <f t="shared" si="1"/>
        <v>0.859375</v>
      </c>
      <c r="U9" s="218">
        <f>'[1]ABSTRACT 3'!G8</f>
        <v>3</v>
      </c>
      <c r="V9" s="218">
        <f>'[1]ABSTRACT 3'!H8</f>
        <v>2</v>
      </c>
      <c r="W9" s="218">
        <f>'[1]ABSTRACT 3'!I8</f>
        <v>2</v>
      </c>
      <c r="X9" s="218">
        <f>'[1]ABSTRACT 3'!J8</f>
        <v>1</v>
      </c>
      <c r="Y9" s="218">
        <f>'[1]ABSTRACT 3'!K8</f>
        <v>0</v>
      </c>
      <c r="Z9" s="218">
        <f>'[1]ABSTRACT 3'!L8</f>
        <v>0</v>
      </c>
      <c r="AA9" s="220">
        <f t="shared" si="2"/>
        <v>8</v>
      </c>
      <c r="AB9" s="221">
        <f t="shared" si="3"/>
        <v>0.125</v>
      </c>
      <c r="AC9" s="177"/>
      <c r="AD9" s="177"/>
      <c r="AE9" s="210"/>
      <c r="AF9" s="186"/>
      <c r="AG9" s="204"/>
      <c r="AH9" s="204"/>
      <c r="AI9" s="204"/>
      <c r="AJ9" s="204"/>
      <c r="AK9" s="237"/>
      <c r="AL9" s="237"/>
      <c r="AM9" s="237"/>
      <c r="AN9" s="237"/>
      <c r="AO9" s="237"/>
      <c r="AP9" s="237"/>
      <c r="AQ9" s="204"/>
      <c r="AR9" s="204"/>
      <c r="AS9" s="238"/>
      <c r="AT9" s="237"/>
    </row>
    <row r="10" ht="30" customHeight="1" spans="1:46">
      <c r="A10" s="222">
        <v>3</v>
      </c>
      <c r="B10" s="223" t="s">
        <v>572</v>
      </c>
      <c r="C10" s="224"/>
      <c r="D10" s="224"/>
      <c r="E10" s="225"/>
      <c r="F10" s="226"/>
      <c r="G10" s="226"/>
      <c r="H10" s="226"/>
      <c r="I10" s="226"/>
      <c r="J10" s="226"/>
      <c r="K10" s="226"/>
      <c r="L10" s="227">
        <f t="shared" si="4"/>
        <v>0</v>
      </c>
      <c r="M10" s="228" t="e">
        <f t="shared" si="5"/>
        <v>#DIV/0!</v>
      </c>
      <c r="N10" s="177"/>
      <c r="O10" s="214"/>
      <c r="P10" s="182"/>
      <c r="Q10" s="217" t="s">
        <v>38</v>
      </c>
      <c r="R10" s="218">
        <f>'[1]ABSTRACT 3'!D9</f>
        <v>16</v>
      </c>
      <c r="S10" s="218">
        <f>'[1]ABSTRACT 3'!E9</f>
        <v>16</v>
      </c>
      <c r="T10" s="219">
        <f t="shared" si="1"/>
        <v>1</v>
      </c>
      <c r="U10" s="218">
        <f>'[1]ABSTRACT 3'!G9</f>
        <v>0</v>
      </c>
      <c r="V10" s="218">
        <f>'[1]ABSTRACT 3'!H9</f>
        <v>0</v>
      </c>
      <c r="W10" s="218">
        <f>'[1]ABSTRACT 3'!I9</f>
        <v>0</v>
      </c>
      <c r="X10" s="218">
        <f>'[1]ABSTRACT 3'!J9</f>
        <v>0</v>
      </c>
      <c r="Y10" s="218">
        <f>'[1]ABSTRACT 3'!K9</f>
        <v>0</v>
      </c>
      <c r="Z10" s="218">
        <f>'[1]ABSTRACT 3'!L9</f>
        <v>0</v>
      </c>
      <c r="AA10" s="220">
        <f t="shared" si="2"/>
        <v>0</v>
      </c>
      <c r="AB10" s="221">
        <f t="shared" si="3"/>
        <v>0</v>
      </c>
      <c r="AC10" s="177"/>
      <c r="AD10" s="177"/>
      <c r="AE10" s="239">
        <v>1</v>
      </c>
      <c r="AF10" s="240" t="s">
        <v>539</v>
      </c>
      <c r="AG10" s="241"/>
      <c r="AH10" s="242"/>
      <c r="AI10" s="242"/>
      <c r="AJ10" s="243"/>
      <c r="AK10" s="244"/>
      <c r="AL10" s="244"/>
      <c r="AM10" s="244"/>
      <c r="AN10" s="244"/>
      <c r="AO10" s="244"/>
      <c r="AP10" s="244"/>
      <c r="AQ10" s="245"/>
      <c r="AR10" s="246"/>
      <c r="AS10" s="247"/>
      <c r="AT10" s="247"/>
    </row>
    <row r="11" ht="30" customHeight="1" spans="1:46">
      <c r="A11" s="248" t="s">
        <v>573</v>
      </c>
      <c r="B11" s="176"/>
      <c r="C11" s="249">
        <f t="shared" ref="C11:K11" si="7">SUM(C8:C10)</f>
        <v>85</v>
      </c>
      <c r="D11" s="249">
        <f>(C11-L11)</f>
        <v>83</v>
      </c>
      <c r="E11" s="250">
        <f t="shared" si="6"/>
        <v>0.976470588235294</v>
      </c>
      <c r="F11" s="249">
        <f t="shared" si="7"/>
        <v>2</v>
      </c>
      <c r="G11" s="249">
        <f t="shared" si="7"/>
        <v>0</v>
      </c>
      <c r="H11" s="249">
        <f t="shared" si="7"/>
        <v>0</v>
      </c>
      <c r="I11" s="249">
        <f t="shared" si="7"/>
        <v>0</v>
      </c>
      <c r="J11" s="249">
        <f t="shared" si="7"/>
        <v>0</v>
      </c>
      <c r="K11" s="249">
        <f t="shared" si="7"/>
        <v>0</v>
      </c>
      <c r="L11" s="251">
        <f t="shared" si="4"/>
        <v>2</v>
      </c>
      <c r="M11" s="252">
        <f t="shared" si="5"/>
        <v>0.0235294117647059</v>
      </c>
      <c r="N11" s="177"/>
      <c r="O11" s="214"/>
      <c r="P11" s="182"/>
      <c r="Q11" s="217" t="s">
        <v>39</v>
      </c>
      <c r="R11" s="218">
        <f>'[1]ABSTRACT 3'!D10</f>
        <v>11</v>
      </c>
      <c r="S11" s="218">
        <f>'[1]ABSTRACT 3'!E10</f>
        <v>9</v>
      </c>
      <c r="T11" s="219">
        <f t="shared" si="1"/>
        <v>0.818181818181818</v>
      </c>
      <c r="U11" s="218">
        <f>'[1]ABSTRACT 3'!G10</f>
        <v>1</v>
      </c>
      <c r="V11" s="218">
        <f>'[1]ABSTRACT 3'!H10</f>
        <v>0</v>
      </c>
      <c r="W11" s="218">
        <f>'[1]ABSTRACT 3'!I10</f>
        <v>0</v>
      </c>
      <c r="X11" s="218">
        <f>'[1]ABSTRACT 3'!J10</f>
        <v>1</v>
      </c>
      <c r="Y11" s="218">
        <f>'[1]ABSTRACT 3'!K10</f>
        <v>0</v>
      </c>
      <c r="Z11" s="218">
        <f>'[1]ABSTRACT 3'!L10</f>
        <v>0</v>
      </c>
      <c r="AA11" s="220">
        <f t="shared" si="2"/>
        <v>2</v>
      </c>
      <c r="AB11" s="221">
        <f t="shared" si="3"/>
        <v>0.181818181818182</v>
      </c>
      <c r="AC11" s="177"/>
      <c r="AD11" s="177"/>
      <c r="AE11" s="214"/>
      <c r="AF11" s="182"/>
      <c r="AG11" s="241"/>
      <c r="AH11" s="242"/>
      <c r="AI11" s="242"/>
      <c r="AJ11" s="243"/>
      <c r="AK11" s="244"/>
      <c r="AL11" s="244"/>
      <c r="AM11" s="244"/>
      <c r="AN11" s="244"/>
      <c r="AO11" s="244"/>
      <c r="AP11" s="244"/>
      <c r="AQ11" s="245"/>
      <c r="AR11" s="246"/>
      <c r="AS11" s="247"/>
      <c r="AT11" s="247"/>
    </row>
    <row r="12" ht="21" customHeight="1" spans="1:46">
      <c r="A12" s="253"/>
      <c r="B12" s="253"/>
      <c r="C12" s="253"/>
      <c r="D12" s="253"/>
      <c r="E12" s="254"/>
      <c r="F12" s="253"/>
      <c r="G12" s="253"/>
      <c r="H12" s="253"/>
      <c r="I12" s="253"/>
      <c r="J12" s="253"/>
      <c r="K12" s="253"/>
      <c r="L12" s="253"/>
      <c r="M12" s="254"/>
      <c r="N12" s="177"/>
      <c r="O12" s="214"/>
      <c r="P12" s="182"/>
      <c r="Q12" s="217" t="s">
        <v>511</v>
      </c>
      <c r="R12" s="218">
        <f>'[1]ABSTRACT 3'!D11</f>
        <v>27</v>
      </c>
      <c r="S12" s="218">
        <f>'[1]ABSTRACT 3'!E11</f>
        <v>25</v>
      </c>
      <c r="T12" s="219">
        <f t="shared" si="1"/>
        <v>0.925925925925926</v>
      </c>
      <c r="U12" s="218">
        <f>'[1]ABSTRACT 3'!G11</f>
        <v>1</v>
      </c>
      <c r="V12" s="218">
        <f>'[1]ABSTRACT 3'!H11</f>
        <v>0</v>
      </c>
      <c r="W12" s="218">
        <f>'[1]ABSTRACT 3'!I11</f>
        <v>0</v>
      </c>
      <c r="X12" s="218">
        <f>'[1]ABSTRACT 3'!J11</f>
        <v>1</v>
      </c>
      <c r="Y12" s="218">
        <f>'[1]ABSTRACT 3'!K11</f>
        <v>0</v>
      </c>
      <c r="Z12" s="218">
        <f>'[1]ABSTRACT 3'!L11</f>
        <v>0</v>
      </c>
      <c r="AA12" s="220">
        <f t="shared" si="2"/>
        <v>2</v>
      </c>
      <c r="AB12" s="221">
        <f t="shared" si="3"/>
        <v>0.0740740740740741</v>
      </c>
      <c r="AC12" s="177"/>
      <c r="AD12" s="177"/>
      <c r="AE12" s="214"/>
      <c r="AF12" s="182"/>
      <c r="AG12" s="241"/>
      <c r="AH12" s="242"/>
      <c r="AI12" s="242"/>
      <c r="AJ12" s="243"/>
      <c r="AK12" s="244"/>
      <c r="AL12" s="244"/>
      <c r="AM12" s="244"/>
      <c r="AN12" s="244"/>
      <c r="AO12" s="244"/>
      <c r="AP12" s="244"/>
      <c r="AQ12" s="245"/>
      <c r="AR12" s="246"/>
      <c r="AS12" s="247"/>
      <c r="AT12" s="247"/>
    </row>
    <row r="13" ht="21" customHeight="1" spans="1:46">
      <c r="A13" s="255"/>
      <c r="B13" s="255"/>
      <c r="C13" s="255"/>
      <c r="D13" s="255"/>
      <c r="E13" s="256"/>
      <c r="F13" s="255"/>
      <c r="G13" s="255"/>
      <c r="H13" s="255"/>
      <c r="I13" s="255"/>
      <c r="J13" s="255"/>
      <c r="K13" s="255"/>
      <c r="L13" s="255"/>
      <c r="M13" s="256"/>
      <c r="N13" s="177"/>
      <c r="O13" s="214"/>
      <c r="P13" s="182"/>
      <c r="Q13" s="217" t="s">
        <v>36</v>
      </c>
      <c r="R13" s="218">
        <f>'[1]ABSTRACT 3'!D12</f>
        <v>26</v>
      </c>
      <c r="S13" s="218">
        <f>'[1]ABSTRACT 3'!E12</f>
        <v>23</v>
      </c>
      <c r="T13" s="219">
        <f t="shared" si="1"/>
        <v>0.884615384615385</v>
      </c>
      <c r="U13" s="218">
        <f>'[1]ABSTRACT 3'!G12</f>
        <v>1</v>
      </c>
      <c r="V13" s="218">
        <f>'[1]ABSTRACT 3'!H12</f>
        <v>0</v>
      </c>
      <c r="W13" s="218">
        <f>'[1]ABSTRACT 3'!I12</f>
        <v>2</v>
      </c>
      <c r="X13" s="218">
        <f>'[1]ABSTRACT 3'!J12</f>
        <v>0</v>
      </c>
      <c r="Y13" s="218">
        <f>'[1]ABSTRACT 3'!K12</f>
        <v>0</v>
      </c>
      <c r="Z13" s="218">
        <f>'[1]ABSTRACT 3'!L12</f>
        <v>0</v>
      </c>
      <c r="AA13" s="220">
        <f t="shared" si="2"/>
        <v>3</v>
      </c>
      <c r="AB13" s="221">
        <f t="shared" si="3"/>
        <v>0.115384615384615</v>
      </c>
      <c r="AC13" s="177"/>
      <c r="AD13" s="177"/>
      <c r="AE13" s="214"/>
      <c r="AF13" s="182"/>
      <c r="AG13" s="241"/>
      <c r="AH13" s="242"/>
      <c r="AI13" s="242"/>
      <c r="AJ13" s="243"/>
      <c r="AK13" s="244"/>
      <c r="AL13" s="244"/>
      <c r="AM13" s="244"/>
      <c r="AN13" s="244"/>
      <c r="AO13" s="244"/>
      <c r="AP13" s="244"/>
      <c r="AQ13" s="245"/>
      <c r="AR13" s="246"/>
      <c r="AS13" s="247"/>
      <c r="AT13" s="247"/>
    </row>
    <row r="14" ht="21" customHeight="1" spans="1:46">
      <c r="A14" s="255"/>
      <c r="B14" s="255"/>
      <c r="C14" s="255"/>
      <c r="D14" s="255"/>
      <c r="E14" s="256"/>
      <c r="F14" s="255"/>
      <c r="G14" s="255"/>
      <c r="H14" s="255"/>
      <c r="I14" s="255"/>
      <c r="J14" s="255"/>
      <c r="K14" s="255"/>
      <c r="L14" s="255"/>
      <c r="M14" s="256"/>
      <c r="N14" s="177"/>
      <c r="O14" s="214"/>
      <c r="P14" s="182"/>
      <c r="Q14" s="217" t="s">
        <v>40</v>
      </c>
      <c r="R14" s="218">
        <f>'[1]ABSTRACT 3'!D13</f>
        <v>11</v>
      </c>
      <c r="S14" s="218">
        <f>'[1]ABSTRACT 3'!E13</f>
        <v>7</v>
      </c>
      <c r="T14" s="219">
        <f t="shared" si="1"/>
        <v>0.636363636363636</v>
      </c>
      <c r="U14" s="218">
        <f>'[1]ABSTRACT 3'!G13</f>
        <v>1</v>
      </c>
      <c r="V14" s="218">
        <f>'[1]ABSTRACT 3'!H13</f>
        <v>2</v>
      </c>
      <c r="W14" s="218">
        <f>'[1]ABSTRACT 3'!I13</f>
        <v>0</v>
      </c>
      <c r="X14" s="218">
        <f>'[1]ABSTRACT 3'!J13</f>
        <v>0</v>
      </c>
      <c r="Y14" s="218">
        <f>'[1]ABSTRACT 3'!K13</f>
        <v>0</v>
      </c>
      <c r="Z14" s="218">
        <f>'[1]ABSTRACT 3'!L13</f>
        <v>0</v>
      </c>
      <c r="AA14" s="220">
        <f t="shared" si="2"/>
        <v>3</v>
      </c>
      <c r="AB14" s="221">
        <f t="shared" si="3"/>
        <v>0.272727272727273</v>
      </c>
      <c r="AC14" s="177"/>
      <c r="AD14" s="177"/>
      <c r="AE14" s="214"/>
      <c r="AF14" s="182"/>
      <c r="AG14" s="241"/>
      <c r="AH14" s="242"/>
      <c r="AI14" s="242"/>
      <c r="AJ14" s="243"/>
      <c r="AK14" s="244"/>
      <c r="AL14" s="244"/>
      <c r="AM14" s="244"/>
      <c r="AN14" s="244"/>
      <c r="AO14" s="244"/>
      <c r="AP14" s="244"/>
      <c r="AQ14" s="245"/>
      <c r="AR14" s="246"/>
      <c r="AS14" s="247"/>
      <c r="AT14" s="247"/>
    </row>
    <row r="15" ht="21" customHeight="1" spans="1:46">
      <c r="A15" s="257" t="s">
        <v>574</v>
      </c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6"/>
      <c r="N15" s="177"/>
      <c r="O15" s="214"/>
      <c r="P15" s="182"/>
      <c r="Q15" s="217" t="s">
        <v>511</v>
      </c>
      <c r="R15" s="218">
        <f>'[1]ABSTRACT 3'!D14</f>
        <v>37</v>
      </c>
      <c r="S15" s="218">
        <f>'[1]ABSTRACT 3'!E14</f>
        <v>30</v>
      </c>
      <c r="T15" s="219">
        <f t="shared" si="1"/>
        <v>0.810810810810811</v>
      </c>
      <c r="U15" s="218">
        <f>'[1]ABSTRACT 3'!G14</f>
        <v>2</v>
      </c>
      <c r="V15" s="218">
        <f>'[1]ABSTRACT 3'!H14</f>
        <v>2</v>
      </c>
      <c r="W15" s="218">
        <f>'[1]ABSTRACT 3'!I14</f>
        <v>2</v>
      </c>
      <c r="X15" s="218">
        <f>'[1]ABSTRACT 3'!J14</f>
        <v>0</v>
      </c>
      <c r="Y15" s="218">
        <f>'[1]ABSTRACT 3'!K14</f>
        <v>0</v>
      </c>
      <c r="Z15" s="218">
        <f>'[1]ABSTRACT 3'!L14</f>
        <v>0</v>
      </c>
      <c r="AA15" s="220">
        <f t="shared" si="2"/>
        <v>6</v>
      </c>
      <c r="AB15" s="221">
        <f t="shared" si="3"/>
        <v>0.162162162162162</v>
      </c>
      <c r="AC15" s="177"/>
      <c r="AD15" s="177"/>
      <c r="AE15" s="214"/>
      <c r="AF15" s="182"/>
      <c r="AG15" s="241"/>
      <c r="AH15" s="242"/>
      <c r="AI15" s="242"/>
      <c r="AJ15" s="243"/>
      <c r="AK15" s="244"/>
      <c r="AL15" s="244"/>
      <c r="AM15" s="244"/>
      <c r="AN15" s="244"/>
      <c r="AO15" s="244"/>
      <c r="AP15" s="244"/>
      <c r="AQ15" s="245"/>
      <c r="AR15" s="246"/>
      <c r="AS15" s="247"/>
      <c r="AT15" s="247"/>
    </row>
    <row r="16" ht="21" customHeight="1" spans="1:46">
      <c r="A16" s="258" t="s">
        <v>563</v>
      </c>
      <c r="B16" s="259" t="s">
        <v>564</v>
      </c>
      <c r="D16" s="260" t="s">
        <v>510</v>
      </c>
      <c r="E16" s="261" t="s">
        <v>565</v>
      </c>
      <c r="F16" s="262" t="s">
        <v>512</v>
      </c>
      <c r="G16" s="190"/>
      <c r="H16" s="190"/>
      <c r="I16" s="190"/>
      <c r="J16" s="190"/>
      <c r="K16" s="187"/>
      <c r="L16" s="260" t="s">
        <v>513</v>
      </c>
      <c r="M16" s="261" t="s">
        <v>566</v>
      </c>
      <c r="N16" s="177"/>
      <c r="O16" s="214"/>
      <c r="P16" s="182"/>
      <c r="Q16" s="217" t="s">
        <v>575</v>
      </c>
      <c r="R16" s="218">
        <v>0</v>
      </c>
      <c r="S16" s="218">
        <v>0</v>
      </c>
      <c r="T16" s="219">
        <v>0</v>
      </c>
      <c r="U16" s="263">
        <v>0</v>
      </c>
      <c r="V16" s="263">
        <v>0</v>
      </c>
      <c r="W16" s="263">
        <v>0</v>
      </c>
      <c r="X16" s="263">
        <v>0</v>
      </c>
      <c r="Y16" s="263">
        <v>0</v>
      </c>
      <c r="Z16" s="263">
        <v>0</v>
      </c>
      <c r="AA16" s="220">
        <f t="shared" si="2"/>
        <v>0</v>
      </c>
      <c r="AB16" s="221">
        <f t="shared" si="3"/>
        <v>0</v>
      </c>
      <c r="AC16" s="177"/>
      <c r="AD16" s="177"/>
      <c r="AE16" s="214"/>
      <c r="AF16" s="182"/>
      <c r="AG16" s="241"/>
      <c r="AH16" s="242"/>
      <c r="AI16" s="242"/>
      <c r="AJ16" s="243"/>
      <c r="AK16" s="244"/>
      <c r="AL16" s="244"/>
      <c r="AM16" s="244"/>
      <c r="AN16" s="244"/>
      <c r="AO16" s="244"/>
      <c r="AP16" s="244"/>
      <c r="AQ16" s="245"/>
      <c r="AR16" s="246"/>
      <c r="AS16" s="247"/>
      <c r="AT16" s="247"/>
    </row>
    <row r="17" ht="21" customHeight="1" spans="1:46">
      <c r="A17" s="210"/>
      <c r="B17" s="182"/>
      <c r="D17" s="210"/>
      <c r="E17" s="210"/>
      <c r="F17" s="213">
        <v>1</v>
      </c>
      <c r="G17" s="213">
        <v>2</v>
      </c>
      <c r="H17" s="213">
        <v>3</v>
      </c>
      <c r="I17" s="213">
        <v>4</v>
      </c>
      <c r="J17" s="213">
        <v>5</v>
      </c>
      <c r="K17" s="213" t="s">
        <v>485</v>
      </c>
      <c r="L17" s="210"/>
      <c r="M17" s="214"/>
      <c r="N17" s="177"/>
      <c r="O17" s="214"/>
      <c r="P17" s="182"/>
      <c r="Q17" s="217" t="s">
        <v>576</v>
      </c>
      <c r="R17" s="218">
        <v>0</v>
      </c>
      <c r="S17" s="218">
        <v>0</v>
      </c>
      <c r="T17" s="219">
        <v>0</v>
      </c>
      <c r="U17" s="263">
        <v>0</v>
      </c>
      <c r="V17" s="263">
        <v>0</v>
      </c>
      <c r="W17" s="263">
        <v>0</v>
      </c>
      <c r="X17" s="263">
        <v>0</v>
      </c>
      <c r="Y17" s="263">
        <v>0</v>
      </c>
      <c r="Z17" s="263">
        <v>0</v>
      </c>
      <c r="AA17" s="220">
        <f t="shared" si="2"/>
        <v>0</v>
      </c>
      <c r="AB17" s="221">
        <f t="shared" si="3"/>
        <v>0</v>
      </c>
      <c r="AC17" s="177"/>
      <c r="AD17" s="177"/>
      <c r="AE17" s="214"/>
      <c r="AF17" s="182"/>
      <c r="AG17" s="241"/>
      <c r="AH17" s="242"/>
      <c r="AI17" s="242"/>
      <c r="AJ17" s="243"/>
      <c r="AK17" s="244"/>
      <c r="AL17" s="244"/>
      <c r="AM17" s="244"/>
      <c r="AN17" s="244"/>
      <c r="AO17" s="244"/>
      <c r="AP17" s="244"/>
      <c r="AQ17" s="245"/>
      <c r="AR17" s="246"/>
      <c r="AS17" s="247"/>
      <c r="AT17" s="247"/>
    </row>
    <row r="18" ht="21" customHeight="1" spans="1:46">
      <c r="A18" s="222">
        <v>1</v>
      </c>
      <c r="B18" s="223" t="str">
        <f t="shared" ref="B18:B20" si="8">B8</f>
        <v>II IT</v>
      </c>
      <c r="C18" s="226"/>
      <c r="D18" s="226"/>
      <c r="E18" s="225"/>
      <c r="F18" s="226"/>
      <c r="G18" s="226"/>
      <c r="H18" s="226"/>
      <c r="I18" s="226"/>
      <c r="J18" s="226"/>
      <c r="K18" s="226"/>
      <c r="L18" s="227">
        <f t="shared" ref="L18:L20" si="9">SUM(F18:K18)</f>
        <v>0</v>
      </c>
      <c r="M18" s="228" t="e">
        <f t="shared" ref="M18:M21" si="10">L18/C18</f>
        <v>#DIV/0!</v>
      </c>
      <c r="N18" s="177"/>
      <c r="O18" s="214"/>
      <c r="P18" s="182"/>
      <c r="Q18" s="217" t="s">
        <v>475</v>
      </c>
      <c r="R18" s="218">
        <v>0</v>
      </c>
      <c r="S18" s="218">
        <v>0</v>
      </c>
      <c r="T18" s="219">
        <v>0</v>
      </c>
      <c r="U18" s="263">
        <v>0</v>
      </c>
      <c r="V18" s="263">
        <v>0</v>
      </c>
      <c r="W18" s="263">
        <v>0</v>
      </c>
      <c r="X18" s="263">
        <v>0</v>
      </c>
      <c r="Y18" s="263">
        <v>0</v>
      </c>
      <c r="Z18" s="263">
        <v>0</v>
      </c>
      <c r="AA18" s="220">
        <f t="shared" si="2"/>
        <v>0</v>
      </c>
      <c r="AB18" s="221">
        <f t="shared" si="3"/>
        <v>0</v>
      </c>
      <c r="AC18" s="177"/>
      <c r="AD18" s="177"/>
      <c r="AE18" s="214"/>
      <c r="AF18" s="182"/>
      <c r="AG18" s="241"/>
      <c r="AH18" s="242"/>
      <c r="AI18" s="242"/>
      <c r="AJ18" s="243"/>
      <c r="AK18" s="244"/>
      <c r="AL18" s="244"/>
      <c r="AM18" s="244"/>
      <c r="AN18" s="244"/>
      <c r="AO18" s="244"/>
      <c r="AP18" s="244"/>
      <c r="AQ18" s="245"/>
      <c r="AR18" s="246"/>
      <c r="AS18" s="247"/>
      <c r="AT18" s="247"/>
    </row>
    <row r="19" ht="21" customHeight="1" spans="1:46">
      <c r="A19" s="222">
        <v>2</v>
      </c>
      <c r="B19" s="223" t="str">
        <f t="shared" si="8"/>
        <v>III IT</v>
      </c>
      <c r="C19" s="226">
        <f>'[2]III IT'!G246</f>
        <v>108</v>
      </c>
      <c r="D19" s="226">
        <f>'[2]III IT'!F246</f>
        <v>107</v>
      </c>
      <c r="E19" s="225">
        <f t="shared" ref="E19:E21" si="11">(D19/C19)</f>
        <v>0.990740740740741</v>
      </c>
      <c r="F19" s="226">
        <f>'[2]III IT'!H246</f>
        <v>0</v>
      </c>
      <c r="G19" s="226">
        <f>'[2]III IT'!I246</f>
        <v>0</v>
      </c>
      <c r="H19" s="226">
        <f>'[2]III IT'!J246</f>
        <v>0</v>
      </c>
      <c r="I19" s="226">
        <f>'[2]III IT'!K241</f>
        <v>0</v>
      </c>
      <c r="J19" s="226">
        <f>'[2]III IT'!L246</f>
        <v>0</v>
      </c>
      <c r="K19" s="226">
        <f>'[2]III IT'!M246</f>
        <v>1</v>
      </c>
      <c r="L19" s="227">
        <f t="shared" si="9"/>
        <v>1</v>
      </c>
      <c r="M19" s="228">
        <f t="shared" si="10"/>
        <v>0.00925925925925926</v>
      </c>
      <c r="N19" s="177"/>
      <c r="O19" s="214"/>
      <c r="P19" s="182"/>
      <c r="Q19" s="217" t="s">
        <v>577</v>
      </c>
      <c r="R19" s="218">
        <v>0</v>
      </c>
      <c r="S19" s="218">
        <v>0</v>
      </c>
      <c r="T19" s="219">
        <v>0</v>
      </c>
      <c r="U19" s="263">
        <v>0</v>
      </c>
      <c r="V19" s="263">
        <v>0</v>
      </c>
      <c r="W19" s="263">
        <v>0</v>
      </c>
      <c r="X19" s="263">
        <v>0</v>
      </c>
      <c r="Y19" s="263">
        <v>0</v>
      </c>
      <c r="Z19" s="263">
        <v>0</v>
      </c>
      <c r="AA19" s="220">
        <f t="shared" si="2"/>
        <v>0</v>
      </c>
      <c r="AB19" s="221">
        <f t="shared" si="3"/>
        <v>0</v>
      </c>
      <c r="AC19" s="177"/>
      <c r="AD19" s="177"/>
      <c r="AE19" s="214"/>
      <c r="AF19" s="182"/>
      <c r="AG19" s="241"/>
      <c r="AH19" s="242"/>
      <c r="AI19" s="242"/>
      <c r="AJ19" s="243"/>
      <c r="AK19" s="244"/>
      <c r="AL19" s="244"/>
      <c r="AM19" s="244"/>
      <c r="AN19" s="244"/>
      <c r="AO19" s="244"/>
      <c r="AP19" s="244"/>
      <c r="AQ19" s="245"/>
      <c r="AR19" s="246"/>
      <c r="AS19" s="247"/>
      <c r="AT19" s="247"/>
    </row>
    <row r="20" ht="21" customHeight="1" spans="1:46">
      <c r="A20" s="222">
        <v>3</v>
      </c>
      <c r="B20" s="223" t="str">
        <f t="shared" si="8"/>
        <v>IV IT</v>
      </c>
      <c r="C20" s="226"/>
      <c r="D20" s="226"/>
      <c r="E20" s="225"/>
      <c r="F20" s="226"/>
      <c r="G20" s="226"/>
      <c r="H20" s="226"/>
      <c r="I20" s="226"/>
      <c r="J20" s="226"/>
      <c r="K20" s="226"/>
      <c r="L20" s="227">
        <f t="shared" si="9"/>
        <v>0</v>
      </c>
      <c r="M20" s="228" t="e">
        <f t="shared" si="10"/>
        <v>#DIV/0!</v>
      </c>
      <c r="N20" s="177"/>
      <c r="O20" s="214"/>
      <c r="P20" s="182"/>
      <c r="Q20" s="217" t="s">
        <v>578</v>
      </c>
      <c r="R20" s="218">
        <v>0</v>
      </c>
      <c r="S20" s="218">
        <v>0</v>
      </c>
      <c r="T20" s="219">
        <v>0</v>
      </c>
      <c r="U20" s="263">
        <v>0</v>
      </c>
      <c r="V20" s="263">
        <v>0</v>
      </c>
      <c r="W20" s="263">
        <v>0</v>
      </c>
      <c r="X20" s="263">
        <v>0</v>
      </c>
      <c r="Y20" s="263">
        <v>0</v>
      </c>
      <c r="Z20" s="263">
        <v>0</v>
      </c>
      <c r="AA20" s="220">
        <f t="shared" si="2"/>
        <v>0</v>
      </c>
      <c r="AB20" s="221">
        <f t="shared" si="3"/>
        <v>0</v>
      </c>
      <c r="AC20" s="177"/>
      <c r="AD20" s="177"/>
      <c r="AE20" s="214"/>
      <c r="AF20" s="182"/>
      <c r="AG20" s="241"/>
      <c r="AH20" s="242"/>
      <c r="AI20" s="242"/>
      <c r="AJ20" s="243"/>
      <c r="AK20" s="244"/>
      <c r="AL20" s="244"/>
      <c r="AM20" s="244"/>
      <c r="AN20" s="244"/>
      <c r="AO20" s="244"/>
      <c r="AP20" s="244"/>
      <c r="AQ20" s="245"/>
      <c r="AR20" s="246"/>
      <c r="AS20" s="247"/>
      <c r="AT20" s="247"/>
    </row>
    <row r="21" ht="21" customHeight="1" spans="1:46">
      <c r="A21" s="248" t="s">
        <v>994</v>
      </c>
      <c r="B21" s="176"/>
      <c r="C21" s="264">
        <f t="shared" ref="C21:L21" si="12">SUM(C18:C20)</f>
        <v>108</v>
      </c>
      <c r="D21" s="264">
        <f t="shared" si="12"/>
        <v>107</v>
      </c>
      <c r="E21" s="250">
        <f t="shared" si="11"/>
        <v>0.990740740740741</v>
      </c>
      <c r="F21" s="264">
        <f t="shared" si="12"/>
        <v>0</v>
      </c>
      <c r="G21" s="264">
        <f t="shared" si="12"/>
        <v>0</v>
      </c>
      <c r="H21" s="264">
        <f t="shared" si="12"/>
        <v>0</v>
      </c>
      <c r="I21" s="264">
        <f t="shared" si="12"/>
        <v>0</v>
      </c>
      <c r="J21" s="264">
        <f t="shared" si="12"/>
        <v>0</v>
      </c>
      <c r="K21" s="264">
        <f t="shared" si="12"/>
        <v>1</v>
      </c>
      <c r="L21" s="265">
        <f t="shared" si="12"/>
        <v>1</v>
      </c>
      <c r="M21" s="252">
        <f t="shared" si="10"/>
        <v>0.00925925925925926</v>
      </c>
      <c r="N21" s="177"/>
      <c r="O21" s="214"/>
      <c r="P21" s="182"/>
      <c r="Q21" s="217" t="s">
        <v>475</v>
      </c>
      <c r="R21" s="218">
        <f t="shared" ref="R21:Z21" si="13">SUM(R19:R20)</f>
        <v>0</v>
      </c>
      <c r="S21" s="218">
        <f t="shared" si="13"/>
        <v>0</v>
      </c>
      <c r="T21" s="219">
        <v>0</v>
      </c>
      <c r="U21" s="263">
        <f t="shared" si="13"/>
        <v>0</v>
      </c>
      <c r="V21" s="263">
        <f t="shared" si="13"/>
        <v>0</v>
      </c>
      <c r="W21" s="263">
        <f t="shared" si="13"/>
        <v>0</v>
      </c>
      <c r="X21" s="263">
        <f t="shared" si="13"/>
        <v>0</v>
      </c>
      <c r="Y21" s="263">
        <f t="shared" si="13"/>
        <v>0</v>
      </c>
      <c r="Z21" s="263">
        <f t="shared" si="13"/>
        <v>0</v>
      </c>
      <c r="AA21" s="220">
        <f t="shared" si="2"/>
        <v>0</v>
      </c>
      <c r="AB21" s="221">
        <f t="shared" si="3"/>
        <v>0</v>
      </c>
      <c r="AC21" s="177"/>
      <c r="AD21" s="177"/>
      <c r="AE21" s="214"/>
      <c r="AF21" s="182"/>
      <c r="AG21" s="241"/>
      <c r="AH21" s="242"/>
      <c r="AI21" s="242"/>
      <c r="AJ21" s="243"/>
      <c r="AK21" s="244"/>
      <c r="AL21" s="244"/>
      <c r="AM21" s="244"/>
      <c r="AN21" s="244"/>
      <c r="AO21" s="244"/>
      <c r="AP21" s="244"/>
      <c r="AQ21" s="245"/>
      <c r="AR21" s="246"/>
      <c r="AS21" s="247"/>
      <c r="AT21" s="247"/>
    </row>
    <row r="22" ht="21" customHeight="1" spans="1:46">
      <c r="A22" s="17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210"/>
      <c r="P22" s="186"/>
      <c r="Q22" s="266" t="s">
        <v>475</v>
      </c>
      <c r="R22" s="267">
        <f t="shared" ref="R22:Z22" si="14">R7+R8</f>
        <v>64</v>
      </c>
      <c r="S22" s="267">
        <f t="shared" si="14"/>
        <v>55</v>
      </c>
      <c r="T22" s="268">
        <f t="shared" ref="T22:T41" si="15">S22/R22</f>
        <v>0.859375</v>
      </c>
      <c r="U22" s="267">
        <f t="shared" si="14"/>
        <v>3</v>
      </c>
      <c r="V22" s="267">
        <f t="shared" si="14"/>
        <v>2</v>
      </c>
      <c r="W22" s="267">
        <f t="shared" si="14"/>
        <v>2</v>
      </c>
      <c r="X22" s="267">
        <f t="shared" si="14"/>
        <v>1</v>
      </c>
      <c r="Y22" s="267">
        <f t="shared" si="14"/>
        <v>0</v>
      </c>
      <c r="Z22" s="267">
        <f t="shared" si="14"/>
        <v>0</v>
      </c>
      <c r="AA22" s="220">
        <f t="shared" si="2"/>
        <v>8</v>
      </c>
      <c r="AB22" s="221">
        <f t="shared" si="3"/>
        <v>0.125</v>
      </c>
      <c r="AC22" s="177"/>
      <c r="AD22" s="177"/>
      <c r="AE22" s="214"/>
      <c r="AF22" s="182"/>
      <c r="AG22" s="241"/>
      <c r="AH22" s="242"/>
      <c r="AI22" s="242"/>
      <c r="AJ22" s="243"/>
      <c r="AK22" s="244"/>
      <c r="AL22" s="244"/>
      <c r="AM22" s="244"/>
      <c r="AN22" s="244"/>
      <c r="AO22" s="244"/>
      <c r="AP22" s="244"/>
      <c r="AQ22" s="245"/>
      <c r="AR22" s="246"/>
      <c r="AS22" s="247"/>
      <c r="AT22" s="247"/>
    </row>
    <row r="23" ht="21" customHeight="1" spans="1:46">
      <c r="A23" s="177"/>
      <c r="B23" s="177"/>
      <c r="C23" s="269"/>
      <c r="D23" s="269"/>
      <c r="E23" s="270"/>
      <c r="F23" s="270"/>
      <c r="G23" s="270"/>
      <c r="H23" s="270"/>
      <c r="I23" s="270"/>
      <c r="J23" s="270"/>
      <c r="K23" s="270"/>
      <c r="L23" s="270"/>
      <c r="M23" s="270"/>
      <c r="N23" s="177"/>
      <c r="O23" s="215">
        <v>2</v>
      </c>
      <c r="P23" s="216" t="s">
        <v>579</v>
      </c>
      <c r="Q23" s="217" t="s">
        <v>41</v>
      </c>
      <c r="R23" s="218">
        <f>'[1]ABSTRACT 3'!D21</f>
        <v>47</v>
      </c>
      <c r="S23" s="218">
        <f>'[1]ABSTRACT 3'!E21</f>
        <v>0</v>
      </c>
      <c r="T23" s="219">
        <f t="shared" si="15"/>
        <v>0</v>
      </c>
      <c r="U23" s="218">
        <f>'[1]ABSTRACT 3'!G21</f>
        <v>2</v>
      </c>
      <c r="V23" s="218">
        <f>'[1]ABSTRACT 3'!H21</f>
        <v>5</v>
      </c>
      <c r="W23" s="218">
        <f>'[1]ABSTRACT 3'!I21</f>
        <v>1</v>
      </c>
      <c r="X23" s="218">
        <f>'[1]ABSTRACT 3'!J21</f>
        <v>0</v>
      </c>
      <c r="Y23" s="218">
        <f>'[1]ABSTRACT 3'!K21</f>
        <v>0</v>
      </c>
      <c r="Z23" s="218">
        <f>'[1]ABSTRACT 3'!L21</f>
        <v>0</v>
      </c>
      <c r="AA23" s="220">
        <f t="shared" si="2"/>
        <v>8</v>
      </c>
      <c r="AB23" s="221">
        <f t="shared" si="3"/>
        <v>0.170212765957447</v>
      </c>
      <c r="AC23" s="177"/>
      <c r="AD23" s="177"/>
      <c r="AE23" s="210"/>
      <c r="AF23" s="186"/>
      <c r="AG23" s="241"/>
      <c r="AH23" s="242"/>
      <c r="AI23" s="242"/>
      <c r="AJ23" s="243"/>
      <c r="AK23" s="244"/>
      <c r="AL23" s="244"/>
      <c r="AM23" s="244"/>
      <c r="AN23" s="244"/>
      <c r="AO23" s="244"/>
      <c r="AP23" s="244"/>
      <c r="AQ23" s="245"/>
      <c r="AR23" s="246"/>
      <c r="AS23" s="247"/>
      <c r="AT23" s="247"/>
    </row>
    <row r="24" ht="21" customHeight="1" spans="1:46">
      <c r="A24" s="271" t="s">
        <v>528</v>
      </c>
      <c r="B24" s="271"/>
      <c r="C24" s="271"/>
      <c r="D24" s="271"/>
      <c r="E24" s="271"/>
      <c r="F24" s="271" t="s">
        <v>497</v>
      </c>
      <c r="G24" s="271"/>
      <c r="H24" s="271"/>
      <c r="I24" s="271"/>
      <c r="J24" s="271"/>
      <c r="K24" s="271"/>
      <c r="L24" s="271" t="s">
        <v>529</v>
      </c>
      <c r="M24" s="271"/>
      <c r="N24" s="177"/>
      <c r="O24" s="214"/>
      <c r="P24" s="182"/>
      <c r="Q24" s="217" t="s">
        <v>42</v>
      </c>
      <c r="R24" s="218">
        <f>'[1]ABSTRACT 3'!D22</f>
        <v>18</v>
      </c>
      <c r="S24" s="218">
        <f>'[1]ABSTRACT 3'!E22</f>
        <v>0</v>
      </c>
      <c r="T24" s="219">
        <f t="shared" si="15"/>
        <v>0</v>
      </c>
      <c r="U24" s="218">
        <f>'[1]ABSTRACT 3'!G22</f>
        <v>0</v>
      </c>
      <c r="V24" s="218">
        <f>'[1]ABSTRACT 3'!H22</f>
        <v>0</v>
      </c>
      <c r="W24" s="218">
        <f>'[1]ABSTRACT 3'!I22</f>
        <v>0</v>
      </c>
      <c r="X24" s="218">
        <f>'[1]ABSTRACT 3'!J22</f>
        <v>0</v>
      </c>
      <c r="Y24" s="218">
        <f>'[1]ABSTRACT 3'!K22</f>
        <v>0</v>
      </c>
      <c r="Z24" s="218">
        <f>'[1]ABSTRACT 3'!L22</f>
        <v>0</v>
      </c>
      <c r="AA24" s="220">
        <f t="shared" si="2"/>
        <v>0</v>
      </c>
      <c r="AB24" s="221">
        <f t="shared" si="3"/>
        <v>0</v>
      </c>
      <c r="AC24" s="177"/>
      <c r="AD24" s="177"/>
      <c r="AE24" s="239">
        <v>2</v>
      </c>
      <c r="AF24" s="240" t="s">
        <v>580</v>
      </c>
      <c r="AG24" s="241"/>
      <c r="AH24" s="242"/>
      <c r="AI24" s="242"/>
      <c r="AJ24" s="243"/>
      <c r="AK24" s="244"/>
      <c r="AL24" s="244"/>
      <c r="AM24" s="244"/>
      <c r="AN24" s="244"/>
      <c r="AO24" s="244"/>
      <c r="AP24" s="244"/>
      <c r="AQ24" s="245"/>
      <c r="AR24" s="246"/>
      <c r="AS24" s="247"/>
      <c r="AT24" s="247"/>
    </row>
    <row r="25" ht="21" customHeight="1" spans="1:46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214"/>
      <c r="P25" s="182"/>
      <c r="Q25" s="217" t="s">
        <v>475</v>
      </c>
      <c r="R25" s="218">
        <f>'[1]ABSTRACT 3'!D23</f>
        <v>65</v>
      </c>
      <c r="S25" s="218">
        <f>'[1]ABSTRACT 3'!E23</f>
        <v>0</v>
      </c>
      <c r="T25" s="219">
        <f t="shared" si="15"/>
        <v>0</v>
      </c>
      <c r="U25" s="218">
        <f>'[1]ABSTRACT 3'!G23</f>
        <v>2</v>
      </c>
      <c r="V25" s="218">
        <f>'[1]ABSTRACT 3'!H23</f>
        <v>5</v>
      </c>
      <c r="W25" s="218">
        <f>'[1]ABSTRACT 3'!I23</f>
        <v>1</v>
      </c>
      <c r="X25" s="218">
        <f>'[1]ABSTRACT 3'!J23</f>
        <v>0</v>
      </c>
      <c r="Y25" s="218">
        <f>'[1]ABSTRACT 3'!K23</f>
        <v>0</v>
      </c>
      <c r="Z25" s="218">
        <f>'[1]ABSTRACT 3'!L23</f>
        <v>0</v>
      </c>
      <c r="AA25" s="220">
        <f t="shared" si="2"/>
        <v>8</v>
      </c>
      <c r="AB25" s="221">
        <f t="shared" si="3"/>
        <v>0.123076923076923</v>
      </c>
      <c r="AC25" s="177"/>
      <c r="AD25" s="177"/>
      <c r="AE25" s="214"/>
      <c r="AF25" s="182"/>
      <c r="AG25" s="241"/>
      <c r="AH25" s="242"/>
      <c r="AI25" s="242"/>
      <c r="AJ25" s="243"/>
      <c r="AK25" s="244"/>
      <c r="AL25" s="244"/>
      <c r="AM25" s="244"/>
      <c r="AN25" s="244"/>
      <c r="AO25" s="244"/>
      <c r="AP25" s="244"/>
      <c r="AQ25" s="245"/>
      <c r="AR25" s="246"/>
      <c r="AS25" s="247"/>
      <c r="AT25" s="247"/>
    </row>
    <row r="26" ht="21" customHeight="1" spans="1:46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214"/>
      <c r="P26" s="182"/>
      <c r="Q26" s="217" t="s">
        <v>38</v>
      </c>
      <c r="R26" s="218">
        <f>'[1]ABSTRACT 3'!D24</f>
        <v>25</v>
      </c>
      <c r="S26" s="218">
        <f>'[1]ABSTRACT 3'!E24</f>
        <v>0</v>
      </c>
      <c r="T26" s="219">
        <f t="shared" si="15"/>
        <v>0</v>
      </c>
      <c r="U26" s="218">
        <f>'[1]ABSTRACT 3'!G24</f>
        <v>1</v>
      </c>
      <c r="V26" s="218">
        <f>'[1]ABSTRACT 3'!H24</f>
        <v>1</v>
      </c>
      <c r="W26" s="218">
        <f>'[1]ABSTRACT 3'!I24</f>
        <v>0</v>
      </c>
      <c r="X26" s="218">
        <f>'[1]ABSTRACT 3'!J24</f>
        <v>0</v>
      </c>
      <c r="Y26" s="218">
        <f>'[1]ABSTRACT 3'!K24</f>
        <v>0</v>
      </c>
      <c r="Z26" s="218">
        <f>'[1]ABSTRACT 3'!L24</f>
        <v>0</v>
      </c>
      <c r="AA26" s="220">
        <f t="shared" si="2"/>
        <v>2</v>
      </c>
      <c r="AB26" s="221">
        <f t="shared" si="3"/>
        <v>0.08</v>
      </c>
      <c r="AC26" s="177"/>
      <c r="AD26" s="177"/>
      <c r="AE26" s="214"/>
      <c r="AF26" s="182"/>
      <c r="AG26" s="241"/>
      <c r="AH26" s="242"/>
      <c r="AI26" s="242"/>
      <c r="AJ26" s="243"/>
      <c r="AK26" s="244"/>
      <c r="AL26" s="244"/>
      <c r="AM26" s="244"/>
      <c r="AN26" s="244"/>
      <c r="AO26" s="244"/>
      <c r="AP26" s="244"/>
      <c r="AQ26" s="245"/>
      <c r="AR26" s="246"/>
      <c r="AS26" s="247"/>
      <c r="AT26" s="247"/>
    </row>
    <row r="27" ht="21" customHeight="1" spans="1:46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214"/>
      <c r="P27" s="182"/>
      <c r="Q27" s="217" t="s">
        <v>39</v>
      </c>
      <c r="R27" s="218">
        <f>'[1]ABSTRACT 3'!D25</f>
        <v>11</v>
      </c>
      <c r="S27" s="218">
        <f>'[1]ABSTRACT 3'!E25</f>
        <v>0</v>
      </c>
      <c r="T27" s="219">
        <f t="shared" si="15"/>
        <v>0</v>
      </c>
      <c r="U27" s="218">
        <f>'[1]ABSTRACT 3'!G25</f>
        <v>0</v>
      </c>
      <c r="V27" s="218">
        <f>'[1]ABSTRACT 3'!H25</f>
        <v>0</v>
      </c>
      <c r="W27" s="218">
        <f>'[1]ABSTRACT 3'!I25</f>
        <v>0</v>
      </c>
      <c r="X27" s="218">
        <f>'[1]ABSTRACT 3'!J25</f>
        <v>0</v>
      </c>
      <c r="Y27" s="218">
        <f>'[1]ABSTRACT 3'!K25</f>
        <v>0</v>
      </c>
      <c r="Z27" s="218">
        <f>'[1]ABSTRACT 3'!L25</f>
        <v>0</v>
      </c>
      <c r="AA27" s="220">
        <f t="shared" si="2"/>
        <v>0</v>
      </c>
      <c r="AB27" s="221">
        <f t="shared" si="3"/>
        <v>0</v>
      </c>
      <c r="AC27" s="177"/>
      <c r="AD27" s="177"/>
      <c r="AE27" s="214"/>
      <c r="AF27" s="182"/>
      <c r="AG27" s="241"/>
      <c r="AH27" s="242"/>
      <c r="AI27" s="242"/>
      <c r="AJ27" s="243"/>
      <c r="AK27" s="244"/>
      <c r="AL27" s="244"/>
      <c r="AM27" s="244"/>
      <c r="AN27" s="244"/>
      <c r="AO27" s="244"/>
      <c r="AP27" s="244"/>
      <c r="AQ27" s="245"/>
      <c r="AR27" s="246"/>
      <c r="AS27" s="247"/>
      <c r="AT27" s="247"/>
    </row>
    <row r="28" ht="21" customHeight="1" spans="1:46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214"/>
      <c r="P28" s="182"/>
      <c r="Q28" s="217" t="s">
        <v>475</v>
      </c>
      <c r="R28" s="218">
        <f>'[1]ABSTRACT 3'!D26</f>
        <v>36</v>
      </c>
      <c r="S28" s="218">
        <f>'[1]ABSTRACT 3'!E26</f>
        <v>0</v>
      </c>
      <c r="T28" s="219">
        <f t="shared" si="15"/>
        <v>0</v>
      </c>
      <c r="U28" s="218">
        <f>'[1]ABSTRACT 3'!G26</f>
        <v>1</v>
      </c>
      <c r="V28" s="218">
        <f>'[1]ABSTRACT 3'!H26</f>
        <v>1</v>
      </c>
      <c r="W28" s="218">
        <f>'[1]ABSTRACT 3'!I26</f>
        <v>0</v>
      </c>
      <c r="X28" s="218">
        <f>'[1]ABSTRACT 3'!J26</f>
        <v>0</v>
      </c>
      <c r="Y28" s="218">
        <f>'[1]ABSTRACT 3'!K26</f>
        <v>0</v>
      </c>
      <c r="Z28" s="218">
        <f>'[1]ABSTRACT 3'!L26</f>
        <v>0</v>
      </c>
      <c r="AA28" s="220">
        <f t="shared" si="2"/>
        <v>2</v>
      </c>
      <c r="AB28" s="221">
        <f t="shared" si="3"/>
        <v>0.0555555555555556</v>
      </c>
      <c r="AC28" s="177"/>
      <c r="AD28" s="177"/>
      <c r="AE28" s="214"/>
      <c r="AF28" s="182"/>
      <c r="AG28" s="241"/>
      <c r="AH28" s="242"/>
      <c r="AI28" s="242"/>
      <c r="AJ28" s="243"/>
      <c r="AK28" s="244"/>
      <c r="AL28" s="244"/>
      <c r="AM28" s="244"/>
      <c r="AN28" s="244"/>
      <c r="AO28" s="244"/>
      <c r="AP28" s="244"/>
      <c r="AQ28" s="245"/>
      <c r="AR28" s="246"/>
      <c r="AS28" s="247"/>
      <c r="AT28" s="247"/>
    </row>
    <row r="29" ht="21" customHeight="1" spans="1:46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214"/>
      <c r="P29" s="182"/>
      <c r="Q29" s="217" t="s">
        <v>36</v>
      </c>
      <c r="R29" s="218">
        <f>'[1]ABSTRACT 3'!D27</f>
        <v>22</v>
      </c>
      <c r="S29" s="218">
        <f>'[1]ABSTRACT 3'!E27</f>
        <v>0</v>
      </c>
      <c r="T29" s="219">
        <f t="shared" si="15"/>
        <v>0</v>
      </c>
      <c r="U29" s="218">
        <f>'[1]ABSTRACT 3'!G27</f>
        <v>1</v>
      </c>
      <c r="V29" s="218">
        <f>'[1]ABSTRACT 3'!H27</f>
        <v>4</v>
      </c>
      <c r="W29" s="218">
        <f>'[1]ABSTRACT 3'!I27</f>
        <v>1</v>
      </c>
      <c r="X29" s="218">
        <f>'[1]ABSTRACT 3'!J27</f>
        <v>0</v>
      </c>
      <c r="Y29" s="218">
        <f>'[1]ABSTRACT 3'!K27</f>
        <v>0</v>
      </c>
      <c r="Z29" s="218">
        <f>'[1]ABSTRACT 3'!L27</f>
        <v>0</v>
      </c>
      <c r="AA29" s="220">
        <f t="shared" si="2"/>
        <v>6</v>
      </c>
      <c r="AB29" s="221">
        <f t="shared" si="3"/>
        <v>0.272727272727273</v>
      </c>
      <c r="AC29" s="177"/>
      <c r="AD29" s="177"/>
      <c r="AE29" s="214"/>
      <c r="AF29" s="182"/>
      <c r="AG29" s="241"/>
      <c r="AH29" s="242"/>
      <c r="AI29" s="242"/>
      <c r="AJ29" s="243"/>
      <c r="AK29" s="244"/>
      <c r="AL29" s="244"/>
      <c r="AM29" s="244"/>
      <c r="AN29" s="244"/>
      <c r="AO29" s="244"/>
      <c r="AP29" s="244"/>
      <c r="AQ29" s="245"/>
      <c r="AR29" s="246"/>
      <c r="AS29" s="247"/>
      <c r="AT29" s="247"/>
    </row>
    <row r="30" ht="21" customHeight="1" spans="1:46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214"/>
      <c r="P30" s="182"/>
      <c r="Q30" s="217" t="s">
        <v>40</v>
      </c>
      <c r="R30" s="218">
        <f>'[1]ABSTRACT 3'!D28</f>
        <v>7</v>
      </c>
      <c r="S30" s="218">
        <f>'[1]ABSTRACT 3'!E28</f>
        <v>0</v>
      </c>
      <c r="T30" s="219">
        <f t="shared" si="15"/>
        <v>0</v>
      </c>
      <c r="U30" s="218">
        <f>'[1]ABSTRACT 3'!G28</f>
        <v>0</v>
      </c>
      <c r="V30" s="218">
        <f>'[1]ABSTRACT 3'!H28</f>
        <v>0</v>
      </c>
      <c r="W30" s="218">
        <f>'[1]ABSTRACT 3'!I28</f>
        <v>0</v>
      </c>
      <c r="X30" s="218">
        <f>'[1]ABSTRACT 3'!J28</f>
        <v>0</v>
      </c>
      <c r="Y30" s="218">
        <f>'[1]ABSTRACT 3'!K28</f>
        <v>0</v>
      </c>
      <c r="Z30" s="218">
        <f>'[1]ABSTRACT 3'!L28</f>
        <v>0</v>
      </c>
      <c r="AA30" s="220">
        <f t="shared" si="2"/>
        <v>0</v>
      </c>
      <c r="AB30" s="221">
        <f t="shared" si="3"/>
        <v>0</v>
      </c>
      <c r="AC30" s="177"/>
      <c r="AD30" s="177"/>
      <c r="AE30" s="214"/>
      <c r="AF30" s="182"/>
      <c r="AG30" s="241"/>
      <c r="AH30" s="242"/>
      <c r="AI30" s="242"/>
      <c r="AJ30" s="243"/>
      <c r="AK30" s="244"/>
      <c r="AL30" s="244"/>
      <c r="AM30" s="244"/>
      <c r="AN30" s="244"/>
      <c r="AO30" s="244"/>
      <c r="AP30" s="244"/>
      <c r="AQ30" s="245"/>
      <c r="AR30" s="246"/>
      <c r="AS30" s="247"/>
      <c r="AT30" s="247"/>
    </row>
    <row r="31" ht="21" customHeight="1" spans="1:46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214"/>
      <c r="P31" s="182"/>
      <c r="Q31" s="217" t="s">
        <v>475</v>
      </c>
      <c r="R31" s="218">
        <f>'[1]ABSTRACT 3'!D29</f>
        <v>29</v>
      </c>
      <c r="S31" s="218">
        <f>'[1]ABSTRACT 3'!E29</f>
        <v>0</v>
      </c>
      <c r="T31" s="219">
        <f t="shared" si="15"/>
        <v>0</v>
      </c>
      <c r="U31" s="218">
        <f>'[1]ABSTRACT 3'!G29</f>
        <v>1</v>
      </c>
      <c r="V31" s="218">
        <f>'[1]ABSTRACT 3'!H29</f>
        <v>4</v>
      </c>
      <c r="W31" s="218">
        <f>'[1]ABSTRACT 3'!I29</f>
        <v>1</v>
      </c>
      <c r="X31" s="218">
        <f>'[1]ABSTRACT 3'!J29</f>
        <v>0</v>
      </c>
      <c r="Y31" s="218">
        <f>'[1]ABSTRACT 3'!K29</f>
        <v>0</v>
      </c>
      <c r="Z31" s="218">
        <f>'[1]ABSTRACT 3'!L29</f>
        <v>0</v>
      </c>
      <c r="AA31" s="220">
        <f t="shared" si="2"/>
        <v>6</v>
      </c>
      <c r="AB31" s="221">
        <f t="shared" si="3"/>
        <v>0.206896551724138</v>
      </c>
      <c r="AC31" s="177"/>
      <c r="AD31" s="177"/>
      <c r="AE31" s="214"/>
      <c r="AF31" s="182"/>
      <c r="AG31" s="241"/>
      <c r="AH31" s="242"/>
      <c r="AI31" s="242"/>
      <c r="AJ31" s="243"/>
      <c r="AK31" s="244"/>
      <c r="AL31" s="244"/>
      <c r="AM31" s="244"/>
      <c r="AN31" s="244"/>
      <c r="AO31" s="244"/>
      <c r="AP31" s="244"/>
      <c r="AQ31" s="245"/>
      <c r="AR31" s="246"/>
      <c r="AS31" s="247"/>
      <c r="AT31" s="247"/>
    </row>
    <row r="32" ht="21" customHeight="1" spans="1:46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214"/>
      <c r="P32" s="182"/>
      <c r="Q32" s="217" t="s">
        <v>575</v>
      </c>
      <c r="R32" s="218">
        <v>2</v>
      </c>
      <c r="S32" s="218">
        <v>2</v>
      </c>
      <c r="T32" s="219">
        <f t="shared" si="15"/>
        <v>1</v>
      </c>
      <c r="U32" s="263">
        <v>0</v>
      </c>
      <c r="V32" s="263">
        <v>0</v>
      </c>
      <c r="W32" s="263">
        <v>0</v>
      </c>
      <c r="X32" s="263">
        <v>0</v>
      </c>
      <c r="Y32" s="263">
        <v>0</v>
      </c>
      <c r="Z32" s="263">
        <v>0</v>
      </c>
      <c r="AA32" s="220">
        <f t="shared" si="2"/>
        <v>0</v>
      </c>
      <c r="AB32" s="221">
        <f t="shared" si="3"/>
        <v>0</v>
      </c>
      <c r="AC32" s="177"/>
      <c r="AD32" s="177"/>
      <c r="AE32" s="214"/>
      <c r="AF32" s="182"/>
      <c r="AG32" s="241"/>
      <c r="AH32" s="242"/>
      <c r="AI32" s="242"/>
      <c r="AJ32" s="243"/>
      <c r="AK32" s="244"/>
      <c r="AL32" s="244"/>
      <c r="AM32" s="244"/>
      <c r="AN32" s="244"/>
      <c r="AO32" s="244"/>
      <c r="AP32" s="244"/>
      <c r="AQ32" s="245"/>
      <c r="AR32" s="246"/>
      <c r="AS32" s="247"/>
      <c r="AT32" s="247"/>
    </row>
    <row r="33" ht="21" customHeight="1" spans="1:46">
      <c r="A33" s="177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214"/>
      <c r="P33" s="182"/>
      <c r="Q33" s="217" t="s">
        <v>576</v>
      </c>
      <c r="R33" s="218">
        <v>1</v>
      </c>
      <c r="S33" s="218">
        <v>1</v>
      </c>
      <c r="T33" s="219">
        <f t="shared" si="15"/>
        <v>1</v>
      </c>
      <c r="U33" s="263">
        <v>0</v>
      </c>
      <c r="V33" s="263">
        <v>0</v>
      </c>
      <c r="W33" s="263">
        <v>0</v>
      </c>
      <c r="X33" s="263">
        <v>0</v>
      </c>
      <c r="Y33" s="263">
        <v>0</v>
      </c>
      <c r="Z33" s="263">
        <v>0</v>
      </c>
      <c r="AA33" s="220">
        <f t="shared" si="2"/>
        <v>0</v>
      </c>
      <c r="AB33" s="221">
        <f t="shared" si="3"/>
        <v>0</v>
      </c>
      <c r="AC33" s="177"/>
      <c r="AD33" s="177"/>
      <c r="AE33" s="214"/>
      <c r="AF33" s="182"/>
      <c r="AG33" s="241"/>
      <c r="AH33" s="242"/>
      <c r="AI33" s="242"/>
      <c r="AJ33" s="243"/>
      <c r="AK33" s="244"/>
      <c r="AL33" s="244"/>
      <c r="AM33" s="244"/>
      <c r="AN33" s="244"/>
      <c r="AO33" s="244"/>
      <c r="AP33" s="244"/>
      <c r="AQ33" s="245"/>
      <c r="AR33" s="246"/>
      <c r="AS33" s="247"/>
      <c r="AT33" s="247"/>
    </row>
    <row r="34" ht="21" customHeight="1" spans="1:46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214"/>
      <c r="P34" s="182"/>
      <c r="Q34" s="217" t="s">
        <v>475</v>
      </c>
      <c r="R34" s="218">
        <f t="shared" ref="R34:Z34" si="16">SUM(R32:R33)</f>
        <v>3</v>
      </c>
      <c r="S34" s="218">
        <f t="shared" si="16"/>
        <v>3</v>
      </c>
      <c r="T34" s="219">
        <f t="shared" si="15"/>
        <v>1</v>
      </c>
      <c r="U34" s="263">
        <f t="shared" si="16"/>
        <v>0</v>
      </c>
      <c r="V34" s="263">
        <f t="shared" si="16"/>
        <v>0</v>
      </c>
      <c r="W34" s="263">
        <f t="shared" si="16"/>
        <v>0</v>
      </c>
      <c r="X34" s="263">
        <f t="shared" si="16"/>
        <v>0</v>
      </c>
      <c r="Y34" s="263">
        <f t="shared" si="16"/>
        <v>0</v>
      </c>
      <c r="Z34" s="263">
        <f t="shared" si="16"/>
        <v>0</v>
      </c>
      <c r="AA34" s="220">
        <f t="shared" si="2"/>
        <v>0</v>
      </c>
      <c r="AB34" s="221">
        <f t="shared" si="3"/>
        <v>0</v>
      </c>
      <c r="AC34" s="177"/>
      <c r="AD34" s="177"/>
      <c r="AE34" s="214"/>
      <c r="AF34" s="182"/>
      <c r="AG34" s="241"/>
      <c r="AH34" s="272"/>
      <c r="AI34" s="272"/>
      <c r="AJ34" s="272"/>
      <c r="AK34" s="244"/>
      <c r="AL34" s="244"/>
      <c r="AM34" s="244"/>
      <c r="AN34" s="244"/>
      <c r="AO34" s="244"/>
      <c r="AP34" s="244"/>
      <c r="AQ34" s="245"/>
      <c r="AR34" s="246"/>
      <c r="AS34" s="247"/>
      <c r="AT34" s="247"/>
    </row>
    <row r="35" ht="21" customHeight="1" spans="1:46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214"/>
      <c r="P35" s="182"/>
      <c r="Q35" s="217" t="s">
        <v>577</v>
      </c>
      <c r="R35" s="218">
        <v>8</v>
      </c>
      <c r="S35" s="218">
        <v>7</v>
      </c>
      <c r="T35" s="219">
        <f t="shared" si="15"/>
        <v>0.875</v>
      </c>
      <c r="U35" s="263">
        <v>0</v>
      </c>
      <c r="V35" s="263">
        <v>1</v>
      </c>
      <c r="W35" s="263">
        <v>0</v>
      </c>
      <c r="X35" s="263">
        <v>0</v>
      </c>
      <c r="Y35" s="263">
        <v>0</v>
      </c>
      <c r="Z35" s="263">
        <v>0</v>
      </c>
      <c r="AA35" s="220">
        <f t="shared" si="2"/>
        <v>1</v>
      </c>
      <c r="AB35" s="221">
        <f t="shared" si="3"/>
        <v>0.125</v>
      </c>
      <c r="AC35" s="177"/>
      <c r="AD35" s="177"/>
      <c r="AE35" s="214"/>
      <c r="AF35" s="182"/>
      <c r="AG35" s="241"/>
      <c r="AH35" s="272"/>
      <c r="AI35" s="272"/>
      <c r="AJ35" s="272"/>
      <c r="AK35" s="244"/>
      <c r="AL35" s="244"/>
      <c r="AM35" s="244"/>
      <c r="AN35" s="244"/>
      <c r="AO35" s="244"/>
      <c r="AP35" s="244"/>
      <c r="AQ35" s="245"/>
      <c r="AR35" s="246"/>
      <c r="AS35" s="247"/>
      <c r="AT35" s="247"/>
    </row>
    <row r="36" ht="21" customHeight="1" spans="1:46">
      <c r="A36" s="177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214"/>
      <c r="P36" s="182"/>
      <c r="Q36" s="217" t="s">
        <v>578</v>
      </c>
      <c r="R36" s="218">
        <v>1</v>
      </c>
      <c r="S36" s="218">
        <v>1</v>
      </c>
      <c r="T36" s="219">
        <f t="shared" si="15"/>
        <v>1</v>
      </c>
      <c r="U36" s="263">
        <v>1</v>
      </c>
      <c r="V36" s="263">
        <v>0</v>
      </c>
      <c r="W36" s="263">
        <v>0</v>
      </c>
      <c r="X36" s="263">
        <v>0</v>
      </c>
      <c r="Y36" s="263">
        <v>0</v>
      </c>
      <c r="Z36" s="263">
        <v>0</v>
      </c>
      <c r="AA36" s="220">
        <f t="shared" si="2"/>
        <v>1</v>
      </c>
      <c r="AB36" s="221">
        <f t="shared" si="3"/>
        <v>1</v>
      </c>
      <c r="AC36" s="177"/>
      <c r="AD36" s="177"/>
      <c r="AE36" s="214"/>
      <c r="AF36" s="182"/>
      <c r="AG36" s="241"/>
      <c r="AH36" s="272"/>
      <c r="AI36" s="272"/>
      <c r="AJ36" s="272"/>
      <c r="AK36" s="244"/>
      <c r="AL36" s="244"/>
      <c r="AM36" s="244"/>
      <c r="AN36" s="244"/>
      <c r="AO36" s="244"/>
      <c r="AP36" s="244"/>
      <c r="AQ36" s="245"/>
      <c r="AR36" s="246"/>
      <c r="AS36" s="247"/>
      <c r="AT36" s="247"/>
    </row>
    <row r="37" ht="21" customHeight="1" spans="1:46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214"/>
      <c r="P37" s="182"/>
      <c r="Q37" s="217" t="s">
        <v>475</v>
      </c>
      <c r="R37" s="218">
        <f t="shared" ref="R37:Z37" si="17">SUM(R35:R36)</f>
        <v>9</v>
      </c>
      <c r="S37" s="218">
        <f t="shared" si="17"/>
        <v>8</v>
      </c>
      <c r="T37" s="219">
        <f t="shared" si="15"/>
        <v>0.888888888888889</v>
      </c>
      <c r="U37" s="263">
        <f t="shared" si="17"/>
        <v>1</v>
      </c>
      <c r="V37" s="263">
        <f t="shared" si="17"/>
        <v>1</v>
      </c>
      <c r="W37" s="263">
        <f t="shared" si="17"/>
        <v>0</v>
      </c>
      <c r="X37" s="263">
        <f t="shared" si="17"/>
        <v>0</v>
      </c>
      <c r="Y37" s="263">
        <f t="shared" si="17"/>
        <v>0</v>
      </c>
      <c r="Z37" s="263">
        <f t="shared" si="17"/>
        <v>0</v>
      </c>
      <c r="AA37" s="220">
        <f t="shared" si="2"/>
        <v>2</v>
      </c>
      <c r="AB37" s="221">
        <f t="shared" si="3"/>
        <v>0.222222222222222</v>
      </c>
      <c r="AC37" s="177"/>
      <c r="AD37" s="177"/>
      <c r="AE37" s="210"/>
      <c r="AF37" s="186"/>
      <c r="AG37" s="241"/>
      <c r="AH37" s="272"/>
      <c r="AI37" s="272"/>
      <c r="AJ37" s="272"/>
      <c r="AK37" s="244"/>
      <c r="AL37" s="244"/>
      <c r="AM37" s="244"/>
      <c r="AN37" s="244"/>
      <c r="AO37" s="244"/>
      <c r="AP37" s="244"/>
      <c r="AQ37" s="245"/>
      <c r="AR37" s="246"/>
      <c r="AS37" s="247"/>
      <c r="AT37" s="247"/>
    </row>
    <row r="38" ht="21" customHeight="1" spans="1:46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210"/>
      <c r="P38" s="186"/>
      <c r="Q38" s="266" t="s">
        <v>475</v>
      </c>
      <c r="R38" s="267">
        <f t="shared" ref="R38:Z38" si="18">R23+R24</f>
        <v>65</v>
      </c>
      <c r="S38" s="267">
        <f t="shared" si="18"/>
        <v>0</v>
      </c>
      <c r="T38" s="268">
        <f t="shared" si="15"/>
        <v>0</v>
      </c>
      <c r="U38" s="267">
        <f t="shared" si="18"/>
        <v>2</v>
      </c>
      <c r="V38" s="267">
        <f t="shared" si="18"/>
        <v>5</v>
      </c>
      <c r="W38" s="267">
        <f t="shared" si="18"/>
        <v>1</v>
      </c>
      <c r="X38" s="267">
        <f t="shared" si="18"/>
        <v>0</v>
      </c>
      <c r="Y38" s="267">
        <f t="shared" si="18"/>
        <v>0</v>
      </c>
      <c r="Z38" s="267">
        <f t="shared" si="18"/>
        <v>0</v>
      </c>
      <c r="AA38" s="220">
        <f t="shared" si="2"/>
        <v>8</v>
      </c>
      <c r="AB38" s="221">
        <f t="shared" si="3"/>
        <v>0.123076923076923</v>
      </c>
      <c r="AC38" s="177"/>
      <c r="AD38" s="177"/>
      <c r="AE38" s="239">
        <v>3</v>
      </c>
      <c r="AF38" s="240" t="s">
        <v>581</v>
      </c>
      <c r="AG38" s="241"/>
      <c r="AH38" s="242"/>
      <c r="AI38" s="242"/>
      <c r="AJ38" s="243"/>
      <c r="AK38" s="244"/>
      <c r="AL38" s="244"/>
      <c r="AM38" s="244"/>
      <c r="AN38" s="244"/>
      <c r="AO38" s="244"/>
      <c r="AP38" s="244"/>
      <c r="AQ38" s="245"/>
      <c r="AR38" s="246"/>
      <c r="AS38" s="247"/>
      <c r="AT38" s="273"/>
    </row>
    <row r="39" ht="21" customHeight="1" spans="1:46">
      <c r="A39" s="177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215">
        <v>3</v>
      </c>
      <c r="P39" s="216" t="s">
        <v>582</v>
      </c>
      <c r="Q39" s="217" t="s">
        <v>41</v>
      </c>
      <c r="R39" s="218">
        <f>'[1]ABSTRACT 3'!D36</f>
        <v>45</v>
      </c>
      <c r="S39" s="218">
        <f>'[1]ABSTRACT 3'!E36</f>
        <v>0</v>
      </c>
      <c r="T39" s="219">
        <f t="shared" si="15"/>
        <v>0</v>
      </c>
      <c r="U39" s="218">
        <f>'[1]ABSTRACT 3'!G36</f>
        <v>0</v>
      </c>
      <c r="V39" s="218">
        <f>'[1]ABSTRACT 3'!H36</f>
        <v>1</v>
      </c>
      <c r="W39" s="218">
        <f>'[1]ABSTRACT 3'!I36</f>
        <v>0</v>
      </c>
      <c r="X39" s="218">
        <f>'[1]ABSTRACT 3'!J36</f>
        <v>0</v>
      </c>
      <c r="Y39" s="218">
        <f>'[1]ABSTRACT 3'!K36</f>
        <v>0</v>
      </c>
      <c r="Z39" s="218">
        <f>'[1]ABSTRACT 3'!L36</f>
        <v>0</v>
      </c>
      <c r="AA39" s="220">
        <f t="shared" si="2"/>
        <v>1</v>
      </c>
      <c r="AB39" s="221">
        <f t="shared" si="3"/>
        <v>0.0222222222222222</v>
      </c>
      <c r="AC39" s="177"/>
      <c r="AD39" s="177"/>
      <c r="AE39" s="214"/>
      <c r="AF39" s="182"/>
      <c r="AG39" s="241"/>
      <c r="AH39" s="242"/>
      <c r="AI39" s="242"/>
      <c r="AJ39" s="243"/>
      <c r="AK39" s="244"/>
      <c r="AL39" s="244"/>
      <c r="AM39" s="244"/>
      <c r="AN39" s="244"/>
      <c r="AO39" s="244"/>
      <c r="AP39" s="244"/>
      <c r="AQ39" s="245"/>
      <c r="AR39" s="246"/>
      <c r="AS39" s="247"/>
      <c r="AT39" s="273"/>
    </row>
    <row r="40" ht="21" customHeight="1" spans="1:46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214"/>
      <c r="P40" s="182"/>
      <c r="Q40" s="217" t="s">
        <v>42</v>
      </c>
      <c r="R40" s="218">
        <f>'[1]ABSTRACT 3'!D37</f>
        <v>20</v>
      </c>
      <c r="S40" s="218">
        <f>'[1]ABSTRACT 3'!E37</f>
        <v>0</v>
      </c>
      <c r="T40" s="219">
        <f t="shared" si="15"/>
        <v>0</v>
      </c>
      <c r="U40" s="218">
        <f>'[1]ABSTRACT 3'!G37</f>
        <v>0</v>
      </c>
      <c r="V40" s="218">
        <f>'[1]ABSTRACT 3'!H37</f>
        <v>0</v>
      </c>
      <c r="W40" s="218">
        <f>'[1]ABSTRACT 3'!I37</f>
        <v>0</v>
      </c>
      <c r="X40" s="218">
        <f>'[1]ABSTRACT 3'!J37</f>
        <v>0</v>
      </c>
      <c r="Y40" s="218">
        <f>'[1]ABSTRACT 3'!K37</f>
        <v>0</v>
      </c>
      <c r="Z40" s="218">
        <f>'[1]ABSTRACT 3'!L37</f>
        <v>0</v>
      </c>
      <c r="AA40" s="220">
        <f t="shared" si="2"/>
        <v>0</v>
      </c>
      <c r="AB40" s="221">
        <f t="shared" si="3"/>
        <v>0</v>
      </c>
      <c r="AC40" s="177"/>
      <c r="AD40" s="177"/>
      <c r="AE40" s="214"/>
      <c r="AF40" s="182"/>
      <c r="AG40" s="241"/>
      <c r="AH40" s="242"/>
      <c r="AI40" s="242"/>
      <c r="AJ40" s="243"/>
      <c r="AK40" s="244"/>
      <c r="AL40" s="244"/>
      <c r="AM40" s="244"/>
      <c r="AN40" s="244"/>
      <c r="AO40" s="244"/>
      <c r="AP40" s="244"/>
      <c r="AQ40" s="245"/>
      <c r="AR40" s="246"/>
      <c r="AS40" s="247"/>
      <c r="AT40" s="273"/>
    </row>
    <row r="41" ht="21" customHeight="1" spans="1:46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214"/>
      <c r="P41" s="182"/>
      <c r="Q41" s="217" t="s">
        <v>475</v>
      </c>
      <c r="R41" s="218">
        <f>'[1]ABSTRACT 3'!D38</f>
        <v>65</v>
      </c>
      <c r="S41" s="218">
        <f>'[1]ABSTRACT 3'!E38</f>
        <v>0</v>
      </c>
      <c r="T41" s="219">
        <f t="shared" si="15"/>
        <v>0</v>
      </c>
      <c r="U41" s="218">
        <f>'[1]ABSTRACT 3'!G38</f>
        <v>0</v>
      </c>
      <c r="V41" s="218">
        <f>'[1]ABSTRACT 3'!H38</f>
        <v>1</v>
      </c>
      <c r="W41" s="218">
        <f>'[1]ABSTRACT 3'!I38</f>
        <v>0</v>
      </c>
      <c r="X41" s="218">
        <f>'[1]ABSTRACT 3'!J38</f>
        <v>0</v>
      </c>
      <c r="Y41" s="218">
        <f>'[1]ABSTRACT 3'!K38</f>
        <v>0</v>
      </c>
      <c r="Z41" s="218">
        <f>'[1]ABSTRACT 3'!L38</f>
        <v>0</v>
      </c>
      <c r="AA41" s="220">
        <f t="shared" si="2"/>
        <v>1</v>
      </c>
      <c r="AB41" s="221">
        <f t="shared" si="3"/>
        <v>0.0153846153846154</v>
      </c>
      <c r="AC41" s="177"/>
      <c r="AD41" s="177"/>
      <c r="AE41" s="214"/>
      <c r="AF41" s="182"/>
      <c r="AG41" s="241"/>
      <c r="AH41" s="242"/>
      <c r="AI41" s="242"/>
      <c r="AJ41" s="243"/>
      <c r="AK41" s="244"/>
      <c r="AL41" s="244"/>
      <c r="AM41" s="244"/>
      <c r="AN41" s="244"/>
      <c r="AO41" s="244"/>
      <c r="AP41" s="244"/>
      <c r="AQ41" s="245"/>
      <c r="AR41" s="246"/>
      <c r="AS41" s="247"/>
      <c r="AT41" s="273"/>
    </row>
    <row r="42" ht="21" customHeight="1" spans="1:46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214"/>
      <c r="P42" s="182"/>
      <c r="Q42" s="217" t="s">
        <v>38</v>
      </c>
      <c r="R42" s="218">
        <f>'[1]ABSTRACT 3'!D39</f>
        <v>19</v>
      </c>
      <c r="S42" s="218">
        <f>'[1]ABSTRACT 3'!E39</f>
        <v>0</v>
      </c>
      <c r="T42" s="219">
        <v>0</v>
      </c>
      <c r="U42" s="218">
        <f>'[1]ABSTRACT 3'!G39</f>
        <v>0</v>
      </c>
      <c r="V42" s="218">
        <f>'[1]ABSTRACT 3'!H39</f>
        <v>1</v>
      </c>
      <c r="W42" s="218">
        <f>'[1]ABSTRACT 3'!I39</f>
        <v>0</v>
      </c>
      <c r="X42" s="218">
        <f>'[1]ABSTRACT 3'!J39</f>
        <v>0</v>
      </c>
      <c r="Y42" s="218">
        <f>'[1]ABSTRACT 3'!K39</f>
        <v>0</v>
      </c>
      <c r="Z42" s="218">
        <f>'[1]ABSTRACT 3'!L39</f>
        <v>0</v>
      </c>
      <c r="AA42" s="220">
        <f t="shared" si="2"/>
        <v>1</v>
      </c>
      <c r="AB42" s="221">
        <f t="shared" si="3"/>
        <v>0.0526315789473684</v>
      </c>
      <c r="AC42" s="177"/>
      <c r="AD42" s="177"/>
      <c r="AE42" s="214"/>
      <c r="AF42" s="182"/>
      <c r="AG42" s="241"/>
      <c r="AH42" s="242"/>
      <c r="AI42" s="242"/>
      <c r="AJ42" s="243"/>
      <c r="AK42" s="244"/>
      <c r="AL42" s="244"/>
      <c r="AM42" s="244"/>
      <c r="AN42" s="244"/>
      <c r="AO42" s="244"/>
      <c r="AP42" s="244"/>
      <c r="AQ42" s="245"/>
      <c r="AR42" s="246"/>
      <c r="AS42" s="247"/>
      <c r="AT42" s="273"/>
    </row>
    <row r="43" ht="21" customHeight="1" spans="1:46">
      <c r="A43" s="274"/>
      <c r="B43" s="274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177"/>
      <c r="O43" s="214"/>
      <c r="P43" s="182"/>
      <c r="Q43" s="217" t="s">
        <v>39</v>
      </c>
      <c r="R43" s="218">
        <f>'[1]ABSTRACT 3'!D40</f>
        <v>13</v>
      </c>
      <c r="S43" s="218">
        <f>'[1]ABSTRACT 3'!E40</f>
        <v>0</v>
      </c>
      <c r="T43" s="219">
        <f t="shared" ref="T43:T50" si="19">S43/R43</f>
        <v>0</v>
      </c>
      <c r="U43" s="218">
        <f>'[1]ABSTRACT 3'!G40</f>
        <v>0</v>
      </c>
      <c r="V43" s="218">
        <f>'[1]ABSTRACT 3'!H40</f>
        <v>0</v>
      </c>
      <c r="W43" s="218">
        <f>'[1]ABSTRACT 3'!I40</f>
        <v>0</v>
      </c>
      <c r="X43" s="218">
        <f>'[1]ABSTRACT 3'!J40</f>
        <v>0</v>
      </c>
      <c r="Y43" s="218">
        <f>'[1]ABSTRACT 3'!K40</f>
        <v>0</v>
      </c>
      <c r="Z43" s="218">
        <f>'[1]ABSTRACT 3'!L40</f>
        <v>0</v>
      </c>
      <c r="AA43" s="220">
        <f t="shared" si="2"/>
        <v>0</v>
      </c>
      <c r="AB43" s="221">
        <f t="shared" si="3"/>
        <v>0</v>
      </c>
      <c r="AC43" s="177"/>
      <c r="AD43" s="177"/>
      <c r="AE43" s="214"/>
      <c r="AF43" s="182"/>
      <c r="AG43" s="241"/>
      <c r="AH43" s="242"/>
      <c r="AI43" s="242"/>
      <c r="AJ43" s="243"/>
      <c r="AK43" s="244"/>
      <c r="AL43" s="244"/>
      <c r="AM43" s="244"/>
      <c r="AN43" s="244"/>
      <c r="AO43" s="244"/>
      <c r="AP43" s="244"/>
      <c r="AQ43" s="245"/>
      <c r="AR43" s="246"/>
      <c r="AS43" s="247"/>
      <c r="AT43" s="273"/>
    </row>
    <row r="44" ht="21" customHeight="1" spans="1:46">
      <c r="A44" s="274"/>
      <c r="B44" s="274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177"/>
      <c r="O44" s="214"/>
      <c r="P44" s="182"/>
      <c r="Q44" s="217" t="s">
        <v>475</v>
      </c>
      <c r="R44" s="218">
        <f>'[1]ABSTRACT 3'!D41</f>
        <v>32</v>
      </c>
      <c r="S44" s="218">
        <f>'[1]ABSTRACT 3'!E41</f>
        <v>0</v>
      </c>
      <c r="T44" s="219">
        <f t="shared" si="19"/>
        <v>0</v>
      </c>
      <c r="U44" s="218">
        <f>'[1]ABSTRACT 3'!G41</f>
        <v>0</v>
      </c>
      <c r="V44" s="218">
        <f>'[1]ABSTRACT 3'!H41</f>
        <v>1</v>
      </c>
      <c r="W44" s="218">
        <f>'[1]ABSTRACT 3'!I41</f>
        <v>0</v>
      </c>
      <c r="X44" s="218">
        <f>'[1]ABSTRACT 3'!J41</f>
        <v>0</v>
      </c>
      <c r="Y44" s="218">
        <f>'[1]ABSTRACT 3'!K41</f>
        <v>0</v>
      </c>
      <c r="Z44" s="218">
        <f>'[1]ABSTRACT 3'!L41</f>
        <v>0</v>
      </c>
      <c r="AA44" s="220">
        <f t="shared" si="2"/>
        <v>1</v>
      </c>
      <c r="AB44" s="221">
        <f t="shared" si="3"/>
        <v>0.03125</v>
      </c>
      <c r="AC44" s="177"/>
      <c r="AD44" s="177"/>
      <c r="AE44" s="214"/>
      <c r="AF44" s="182"/>
      <c r="AG44" s="241"/>
      <c r="AH44" s="242"/>
      <c r="AI44" s="242"/>
      <c r="AJ44" s="243"/>
      <c r="AK44" s="244"/>
      <c r="AL44" s="244"/>
      <c r="AM44" s="244"/>
      <c r="AN44" s="244"/>
      <c r="AO44" s="244"/>
      <c r="AP44" s="244"/>
      <c r="AQ44" s="245"/>
      <c r="AR44" s="246"/>
      <c r="AS44" s="247"/>
      <c r="AT44" s="273"/>
    </row>
    <row r="45" ht="21" customHeight="1" spans="1:46">
      <c r="A45" s="274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14"/>
      <c r="P45" s="182"/>
      <c r="Q45" s="217" t="s">
        <v>36</v>
      </c>
      <c r="R45" s="218">
        <f>'[1]ABSTRACT 3'!D42</f>
        <v>26</v>
      </c>
      <c r="S45" s="218">
        <f>'[1]ABSTRACT 3'!E42</f>
        <v>0</v>
      </c>
      <c r="T45" s="219">
        <f t="shared" si="19"/>
        <v>0</v>
      </c>
      <c r="U45" s="218">
        <f>'[1]ABSTRACT 3'!G42</f>
        <v>0</v>
      </c>
      <c r="V45" s="218">
        <f>'[1]ABSTRACT 3'!H42</f>
        <v>0</v>
      </c>
      <c r="W45" s="218">
        <f>'[1]ABSTRACT 3'!I42</f>
        <v>0</v>
      </c>
      <c r="X45" s="218">
        <f>'[1]ABSTRACT 3'!J42</f>
        <v>0</v>
      </c>
      <c r="Y45" s="218">
        <f>'[1]ABSTRACT 3'!K42</f>
        <v>0</v>
      </c>
      <c r="Z45" s="218">
        <f>'[1]ABSTRACT 3'!L42</f>
        <v>0</v>
      </c>
      <c r="AA45" s="220">
        <f t="shared" si="2"/>
        <v>0</v>
      </c>
      <c r="AB45" s="221">
        <f t="shared" si="3"/>
        <v>0</v>
      </c>
      <c r="AC45" s="274"/>
      <c r="AD45" s="274"/>
      <c r="AE45" s="214"/>
      <c r="AF45" s="182"/>
      <c r="AG45" s="241"/>
      <c r="AH45" s="242"/>
      <c r="AI45" s="242"/>
      <c r="AJ45" s="243"/>
      <c r="AK45" s="244"/>
      <c r="AL45" s="244"/>
      <c r="AM45" s="244"/>
      <c r="AN45" s="244"/>
      <c r="AO45" s="244"/>
      <c r="AP45" s="244"/>
      <c r="AQ45" s="245"/>
      <c r="AR45" s="246"/>
      <c r="AS45" s="247"/>
      <c r="AT45" s="273"/>
    </row>
    <row r="46" ht="21" customHeight="1" spans="1:46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14"/>
      <c r="P46" s="182"/>
      <c r="Q46" s="217" t="s">
        <v>40</v>
      </c>
      <c r="R46" s="218">
        <f>'[1]ABSTRACT 3'!D43</f>
        <v>7</v>
      </c>
      <c r="S46" s="218">
        <f>'[1]ABSTRACT 3'!E43</f>
        <v>0</v>
      </c>
      <c r="T46" s="219">
        <f t="shared" si="19"/>
        <v>0</v>
      </c>
      <c r="U46" s="218">
        <f>'[1]ABSTRACT 3'!G43</f>
        <v>0</v>
      </c>
      <c r="V46" s="218">
        <f>'[1]ABSTRACT 3'!H43</f>
        <v>0</v>
      </c>
      <c r="W46" s="218">
        <f>'[1]ABSTRACT 3'!I43</f>
        <v>0</v>
      </c>
      <c r="X46" s="218">
        <f>'[1]ABSTRACT 3'!J43</f>
        <v>0</v>
      </c>
      <c r="Y46" s="218">
        <f>'[1]ABSTRACT 3'!K43</f>
        <v>0</v>
      </c>
      <c r="Z46" s="218">
        <f>'[1]ABSTRACT 3'!L43</f>
        <v>0</v>
      </c>
      <c r="AA46" s="220">
        <f t="shared" si="2"/>
        <v>0</v>
      </c>
      <c r="AB46" s="221">
        <f t="shared" si="3"/>
        <v>0</v>
      </c>
      <c r="AC46" s="274"/>
      <c r="AD46" s="274"/>
      <c r="AE46" s="214"/>
      <c r="AF46" s="182"/>
      <c r="AG46" s="241"/>
      <c r="AH46" s="242"/>
      <c r="AI46" s="242"/>
      <c r="AJ46" s="243"/>
      <c r="AK46" s="244"/>
      <c r="AL46" s="244"/>
      <c r="AM46" s="244"/>
      <c r="AN46" s="244"/>
      <c r="AO46" s="244"/>
      <c r="AP46" s="244"/>
      <c r="AQ46" s="245"/>
      <c r="AR46" s="246"/>
      <c r="AS46" s="247"/>
      <c r="AT46" s="273"/>
    </row>
    <row r="47" ht="21" customHeight="1" spans="1:46">
      <c r="A47" s="274"/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14"/>
      <c r="P47" s="182"/>
      <c r="Q47" s="217" t="s">
        <v>475</v>
      </c>
      <c r="R47" s="218">
        <f>'[1]ABSTRACT 3'!D44</f>
        <v>33</v>
      </c>
      <c r="S47" s="218">
        <f>'[1]ABSTRACT 3'!E44</f>
        <v>0</v>
      </c>
      <c r="T47" s="219">
        <f t="shared" si="19"/>
        <v>0</v>
      </c>
      <c r="U47" s="218">
        <f>'[1]ABSTRACT 3'!G44</f>
        <v>0</v>
      </c>
      <c r="V47" s="218">
        <f>'[1]ABSTRACT 3'!H44</f>
        <v>0</v>
      </c>
      <c r="W47" s="218">
        <f>'[1]ABSTRACT 3'!I44</f>
        <v>0</v>
      </c>
      <c r="X47" s="218">
        <f>'[1]ABSTRACT 3'!J44</f>
        <v>0</v>
      </c>
      <c r="Y47" s="218">
        <f>'[1]ABSTRACT 3'!K44</f>
        <v>0</v>
      </c>
      <c r="Z47" s="218">
        <f>'[1]ABSTRACT 3'!L44</f>
        <v>0</v>
      </c>
      <c r="AA47" s="220">
        <f t="shared" si="2"/>
        <v>0</v>
      </c>
      <c r="AB47" s="221">
        <f t="shared" si="3"/>
        <v>0</v>
      </c>
      <c r="AC47" s="274"/>
      <c r="AD47" s="274"/>
      <c r="AE47" s="214"/>
      <c r="AF47" s="182"/>
      <c r="AG47" s="241"/>
      <c r="AH47" s="242"/>
      <c r="AI47" s="242"/>
      <c r="AJ47" s="243"/>
      <c r="AK47" s="244"/>
      <c r="AL47" s="244"/>
      <c r="AM47" s="244"/>
      <c r="AN47" s="244"/>
      <c r="AO47" s="244"/>
      <c r="AP47" s="244"/>
      <c r="AQ47" s="245"/>
      <c r="AR47" s="246"/>
      <c r="AS47" s="247"/>
      <c r="AT47" s="273"/>
    </row>
    <row r="48" ht="21" customHeight="1" spans="1:46">
      <c r="A48" s="274"/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14"/>
      <c r="P48" s="182"/>
      <c r="Q48" s="217" t="s">
        <v>575</v>
      </c>
      <c r="R48" s="218">
        <v>4</v>
      </c>
      <c r="S48" s="218">
        <v>4</v>
      </c>
      <c r="T48" s="219">
        <f t="shared" si="19"/>
        <v>1</v>
      </c>
      <c r="U48" s="263">
        <v>0</v>
      </c>
      <c r="V48" s="263">
        <v>0</v>
      </c>
      <c r="W48" s="263">
        <v>0</v>
      </c>
      <c r="X48" s="263">
        <v>0</v>
      </c>
      <c r="Y48" s="263">
        <v>0</v>
      </c>
      <c r="Z48" s="263">
        <v>0</v>
      </c>
      <c r="AA48" s="220">
        <f t="shared" si="2"/>
        <v>0</v>
      </c>
      <c r="AB48" s="221">
        <f t="shared" si="3"/>
        <v>0</v>
      </c>
      <c r="AC48" s="274"/>
      <c r="AD48" s="274"/>
      <c r="AE48" s="214"/>
      <c r="AF48" s="182"/>
      <c r="AG48" s="241"/>
      <c r="AH48" s="242"/>
      <c r="AI48" s="242"/>
      <c r="AJ48" s="243"/>
      <c r="AK48" s="244"/>
      <c r="AL48" s="244"/>
      <c r="AM48" s="244"/>
      <c r="AN48" s="244"/>
      <c r="AO48" s="244"/>
      <c r="AP48" s="244"/>
      <c r="AQ48" s="245"/>
      <c r="AR48" s="246"/>
      <c r="AS48" s="247"/>
      <c r="AT48" s="273"/>
    </row>
    <row r="49" ht="21" customHeight="1" spans="1:46">
      <c r="A49" s="274"/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14"/>
      <c r="P49" s="182"/>
      <c r="Q49" s="217" t="s">
        <v>576</v>
      </c>
      <c r="R49" s="218">
        <v>1</v>
      </c>
      <c r="S49" s="218">
        <v>1</v>
      </c>
      <c r="T49" s="219">
        <f t="shared" si="19"/>
        <v>1</v>
      </c>
      <c r="U49" s="263">
        <v>0</v>
      </c>
      <c r="V49" s="263">
        <v>0</v>
      </c>
      <c r="W49" s="263">
        <v>0</v>
      </c>
      <c r="X49" s="263">
        <v>0</v>
      </c>
      <c r="Y49" s="263">
        <v>0</v>
      </c>
      <c r="Z49" s="263">
        <v>0</v>
      </c>
      <c r="AA49" s="220">
        <f t="shared" si="2"/>
        <v>0</v>
      </c>
      <c r="AB49" s="221">
        <f t="shared" si="3"/>
        <v>0</v>
      </c>
      <c r="AC49" s="274"/>
      <c r="AD49" s="274"/>
      <c r="AE49" s="214"/>
      <c r="AF49" s="182"/>
      <c r="AG49" s="241"/>
      <c r="AH49" s="242"/>
      <c r="AI49" s="242"/>
      <c r="AJ49" s="243"/>
      <c r="AK49" s="244"/>
      <c r="AL49" s="244"/>
      <c r="AM49" s="244"/>
      <c r="AN49" s="244"/>
      <c r="AO49" s="244"/>
      <c r="AP49" s="244"/>
      <c r="AQ49" s="245"/>
      <c r="AR49" s="246"/>
      <c r="AS49" s="247"/>
      <c r="AT49" s="273"/>
    </row>
    <row r="50" ht="21" customHeight="1" spans="1:46">
      <c r="A50" s="274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14"/>
      <c r="P50" s="182"/>
      <c r="Q50" s="217" t="s">
        <v>475</v>
      </c>
      <c r="R50" s="218">
        <f t="shared" ref="R50:Z50" si="20">SUM(R48:R49)</f>
        <v>5</v>
      </c>
      <c r="S50" s="218">
        <f t="shared" si="20"/>
        <v>5</v>
      </c>
      <c r="T50" s="219">
        <f t="shared" si="19"/>
        <v>1</v>
      </c>
      <c r="U50" s="263">
        <f t="shared" si="20"/>
        <v>0</v>
      </c>
      <c r="V50" s="263">
        <f t="shared" si="20"/>
        <v>0</v>
      </c>
      <c r="W50" s="263">
        <f t="shared" si="20"/>
        <v>0</v>
      </c>
      <c r="X50" s="263">
        <f t="shared" si="20"/>
        <v>0</v>
      </c>
      <c r="Y50" s="263">
        <f t="shared" si="20"/>
        <v>0</v>
      </c>
      <c r="Z50" s="263">
        <f t="shared" si="20"/>
        <v>0</v>
      </c>
      <c r="AA50" s="220">
        <f t="shared" si="2"/>
        <v>0</v>
      </c>
      <c r="AB50" s="221">
        <f t="shared" si="3"/>
        <v>0</v>
      </c>
      <c r="AC50" s="274"/>
      <c r="AD50" s="274"/>
      <c r="AE50" s="214"/>
      <c r="AF50" s="182"/>
      <c r="AG50" s="241"/>
      <c r="AH50" s="242"/>
      <c r="AI50" s="242"/>
      <c r="AJ50" s="243"/>
      <c r="AK50" s="244"/>
      <c r="AL50" s="244"/>
      <c r="AM50" s="244"/>
      <c r="AN50" s="244"/>
      <c r="AO50" s="244"/>
      <c r="AP50" s="244"/>
      <c r="AQ50" s="245"/>
      <c r="AR50" s="246"/>
      <c r="AS50" s="247"/>
      <c r="AT50" s="273"/>
    </row>
    <row r="51" ht="21" customHeight="1" spans="1:46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14"/>
      <c r="P51" s="182"/>
      <c r="Q51" s="217" t="s">
        <v>577</v>
      </c>
      <c r="R51" s="218">
        <v>0</v>
      </c>
      <c r="S51" s="218">
        <v>0</v>
      </c>
      <c r="T51" s="219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Z51" s="263">
        <v>0</v>
      </c>
      <c r="AA51" s="220">
        <f t="shared" si="2"/>
        <v>0</v>
      </c>
      <c r="AB51" s="221">
        <f t="shared" si="3"/>
        <v>0</v>
      </c>
      <c r="AC51" s="274"/>
      <c r="AD51" s="274"/>
      <c r="AE51" s="210"/>
      <c r="AF51" s="186"/>
      <c r="AG51" s="241"/>
      <c r="AH51" s="242"/>
      <c r="AI51" s="242"/>
      <c r="AJ51" s="243"/>
      <c r="AK51" s="244"/>
      <c r="AL51" s="244"/>
      <c r="AM51" s="244"/>
      <c r="AN51" s="244"/>
      <c r="AO51" s="244"/>
      <c r="AP51" s="244"/>
      <c r="AQ51" s="245"/>
      <c r="AR51" s="246"/>
      <c r="AS51" s="247"/>
      <c r="AT51" s="273"/>
    </row>
    <row r="52" ht="21" customHeight="1" spans="1:46">
      <c r="A52" s="274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14"/>
      <c r="P52" s="182"/>
      <c r="Q52" s="217" t="s">
        <v>578</v>
      </c>
      <c r="R52" s="218">
        <v>3</v>
      </c>
      <c r="S52" s="218">
        <v>3</v>
      </c>
      <c r="T52" s="219">
        <f t="shared" ref="T52:T54" si="21">S52/R52</f>
        <v>1</v>
      </c>
      <c r="U52" s="263">
        <v>0</v>
      </c>
      <c r="V52" s="263">
        <v>0</v>
      </c>
      <c r="W52" s="263">
        <v>0</v>
      </c>
      <c r="X52" s="263">
        <v>0</v>
      </c>
      <c r="Y52" s="263">
        <v>0</v>
      </c>
      <c r="Z52" s="263">
        <v>0</v>
      </c>
      <c r="AA52" s="220">
        <f t="shared" si="2"/>
        <v>0</v>
      </c>
      <c r="AB52" s="221">
        <f t="shared" si="3"/>
        <v>0</v>
      </c>
      <c r="AC52" s="274"/>
      <c r="AD52" s="274"/>
      <c r="AE52" s="177"/>
      <c r="AF52" s="177"/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</row>
    <row r="53" ht="21" customHeight="1" spans="1:46">
      <c r="A53" s="274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14"/>
      <c r="P53" s="182"/>
      <c r="Q53" s="217" t="s">
        <v>475</v>
      </c>
      <c r="R53" s="218">
        <f t="shared" ref="R53:Z53" si="22">SUM(R51:R52)</f>
        <v>3</v>
      </c>
      <c r="S53" s="218">
        <f t="shared" si="22"/>
        <v>3</v>
      </c>
      <c r="T53" s="219">
        <f t="shared" si="21"/>
        <v>1</v>
      </c>
      <c r="U53" s="263">
        <f t="shared" si="22"/>
        <v>0</v>
      </c>
      <c r="V53" s="263">
        <f t="shared" si="22"/>
        <v>0</v>
      </c>
      <c r="W53" s="263">
        <f t="shared" si="22"/>
        <v>0</v>
      </c>
      <c r="X53" s="263">
        <f t="shared" si="22"/>
        <v>0</v>
      </c>
      <c r="Y53" s="263">
        <f t="shared" si="22"/>
        <v>0</v>
      </c>
      <c r="Z53" s="263">
        <f t="shared" si="22"/>
        <v>0</v>
      </c>
      <c r="AA53" s="220">
        <f t="shared" si="2"/>
        <v>0</v>
      </c>
      <c r="AB53" s="221">
        <f t="shared" si="3"/>
        <v>0</v>
      </c>
      <c r="AC53" s="274"/>
      <c r="AD53" s="274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</row>
    <row r="54" ht="21" customHeight="1" spans="1:46">
      <c r="A54" s="274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10"/>
      <c r="P54" s="186"/>
      <c r="Q54" s="266" t="s">
        <v>475</v>
      </c>
      <c r="R54" s="267">
        <f t="shared" ref="R54:Z54" si="23">R39+R40</f>
        <v>65</v>
      </c>
      <c r="S54" s="267">
        <f t="shared" si="23"/>
        <v>0</v>
      </c>
      <c r="T54" s="268">
        <f t="shared" si="21"/>
        <v>0</v>
      </c>
      <c r="U54" s="267">
        <f t="shared" si="23"/>
        <v>0</v>
      </c>
      <c r="V54" s="267">
        <f t="shared" si="23"/>
        <v>1</v>
      </c>
      <c r="W54" s="267">
        <f t="shared" si="23"/>
        <v>0</v>
      </c>
      <c r="X54" s="267">
        <f t="shared" si="23"/>
        <v>0</v>
      </c>
      <c r="Y54" s="267">
        <f t="shared" si="23"/>
        <v>0</v>
      </c>
      <c r="Z54" s="267">
        <f t="shared" si="23"/>
        <v>0</v>
      </c>
      <c r="AA54" s="220">
        <f t="shared" si="2"/>
        <v>1</v>
      </c>
      <c r="AB54" s="221">
        <f t="shared" si="3"/>
        <v>0.0153846153846154</v>
      </c>
      <c r="AC54" s="274"/>
      <c r="AD54" s="274"/>
      <c r="AE54" s="177"/>
      <c r="AF54" s="177"/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</row>
    <row r="55" ht="21" customHeight="1" spans="1:46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274"/>
      <c r="AD55" s="274"/>
      <c r="AE55" s="275"/>
      <c r="AF55" s="204"/>
      <c r="AG55" s="276"/>
      <c r="AH55" s="204"/>
      <c r="AI55" s="204"/>
      <c r="AJ55" s="204"/>
      <c r="AK55" s="204"/>
      <c r="AL55" s="204"/>
      <c r="AM55" s="204"/>
      <c r="AN55" s="204"/>
      <c r="AO55" s="204"/>
      <c r="AP55" s="204"/>
      <c r="AQ55" s="204"/>
      <c r="AR55" s="204"/>
      <c r="AS55" s="277"/>
      <c r="AT55" s="277"/>
    </row>
    <row r="56" ht="21" customHeight="1" spans="1:46">
      <c r="A56" s="274"/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274"/>
      <c r="AD56" s="274"/>
      <c r="AE56" s="204"/>
      <c r="AF56" s="204"/>
      <c r="AG56" s="278"/>
      <c r="AH56" s="204"/>
      <c r="AI56" s="204"/>
      <c r="AJ56" s="204"/>
      <c r="AK56" s="204"/>
      <c r="AL56" s="204"/>
      <c r="AM56" s="204"/>
      <c r="AN56" s="204"/>
      <c r="AO56" s="204"/>
      <c r="AP56" s="204"/>
      <c r="AQ56" s="204"/>
      <c r="AR56" s="204"/>
      <c r="AS56" s="277"/>
      <c r="AT56" s="277"/>
    </row>
    <row r="57" ht="21" customHeight="1" spans="1:46">
      <c r="A57" s="274"/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1" t="s">
        <v>528</v>
      </c>
      <c r="P57" s="271"/>
      <c r="Q57" s="271"/>
      <c r="R57" s="271"/>
      <c r="S57" s="271"/>
      <c r="T57" s="279" t="s">
        <v>497</v>
      </c>
      <c r="W57" s="271"/>
      <c r="X57" s="271"/>
      <c r="Y57" s="271"/>
      <c r="Z57" s="279" t="s">
        <v>529</v>
      </c>
      <c r="AC57" s="274"/>
      <c r="AD57" s="274"/>
      <c r="AE57" s="204"/>
      <c r="AF57" s="204"/>
      <c r="AG57" s="280"/>
      <c r="AH57" s="204"/>
      <c r="AI57" s="204"/>
      <c r="AJ57" s="204"/>
      <c r="AK57" s="204"/>
      <c r="AL57" s="204"/>
      <c r="AM57" s="204"/>
      <c r="AN57" s="204"/>
      <c r="AO57" s="204"/>
      <c r="AP57" s="204"/>
      <c r="AQ57" s="204"/>
      <c r="AR57" s="204"/>
      <c r="AS57" s="277"/>
      <c r="AT57" s="277"/>
    </row>
    <row r="58" ht="34.5" customHeight="1" spans="1:46">
      <c r="A58" s="274"/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172"/>
      <c r="P58" s="173"/>
      <c r="Q58" s="281" t="str">
        <f>C1</f>
        <v>CHENNAI INSTITUTE OF TECHNOLOGY</v>
      </c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6"/>
      <c r="AC58" s="274"/>
      <c r="AD58" s="274"/>
      <c r="AE58" s="274"/>
      <c r="AF58" s="274"/>
      <c r="AG58" s="274"/>
      <c r="AH58" s="274"/>
      <c r="AI58" s="274"/>
      <c r="AJ58" s="274"/>
      <c r="AK58" s="274"/>
      <c r="AL58" s="274"/>
      <c r="AM58" s="274"/>
      <c r="AN58" s="274"/>
      <c r="AO58" s="274"/>
      <c r="AP58" s="274"/>
      <c r="AQ58" s="274"/>
      <c r="AR58" s="274"/>
      <c r="AS58" s="274"/>
      <c r="AT58" s="274"/>
    </row>
    <row r="59" ht="34.5" customHeight="1" spans="1:46">
      <c r="A59" s="274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182"/>
      <c r="P59" s="183"/>
      <c r="Q59" s="184" t="str">
        <f>C2</f>
        <v>Sarathy Nagar, Pudupedu, Chennai– 600 069.</v>
      </c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6"/>
      <c r="AC59" s="274"/>
      <c r="AD59" s="274"/>
      <c r="AE59" s="274"/>
      <c r="AF59" s="274"/>
      <c r="AG59" s="274"/>
      <c r="AH59" s="274"/>
      <c r="AI59" s="274"/>
      <c r="AJ59" s="274"/>
      <c r="AK59" s="274"/>
      <c r="AL59" s="274"/>
      <c r="AM59" s="274"/>
      <c r="AN59" s="274"/>
      <c r="AO59" s="274"/>
      <c r="AP59" s="274"/>
      <c r="AQ59" s="274"/>
      <c r="AR59" s="274"/>
      <c r="AS59" s="274"/>
      <c r="AT59" s="274"/>
    </row>
    <row r="60" ht="34.5" customHeight="1" spans="1:46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186"/>
      <c r="P60" s="187"/>
      <c r="Q60" s="188" t="str">
        <f>C3</f>
        <v>End Semester Result Analysis OCT/NOV 2025</v>
      </c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6"/>
      <c r="AC60" s="274"/>
      <c r="AD60" s="274"/>
      <c r="AE60" s="274"/>
      <c r="AF60" s="274"/>
      <c r="AG60" s="274"/>
      <c r="AH60" s="274"/>
      <c r="AI60" s="274"/>
      <c r="AJ60" s="274"/>
      <c r="AK60" s="274"/>
      <c r="AL60" s="274"/>
      <c r="AM60" s="274"/>
      <c r="AN60" s="274"/>
      <c r="AO60" s="274"/>
      <c r="AP60" s="274"/>
      <c r="AQ60" s="274"/>
      <c r="AR60" s="274"/>
      <c r="AS60" s="274"/>
      <c r="AT60" s="274"/>
    </row>
    <row r="61" ht="34.5" customHeight="1" spans="1:46">
      <c r="A61" s="274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82" t="s">
        <v>583</v>
      </c>
      <c r="P61" s="173"/>
      <c r="Q61" s="283" t="str">
        <f>C4</f>
        <v>Department of Information Technology</v>
      </c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6"/>
      <c r="AC61" s="274"/>
      <c r="AD61" s="274"/>
      <c r="AE61" s="274"/>
      <c r="AF61" s="274"/>
      <c r="AG61" s="274"/>
      <c r="AH61" s="274"/>
      <c r="AI61" s="274"/>
      <c r="AJ61" s="274"/>
      <c r="AK61" s="274"/>
      <c r="AL61" s="274"/>
      <c r="AM61" s="274"/>
      <c r="AN61" s="274"/>
      <c r="AO61" s="274"/>
      <c r="AP61" s="274"/>
      <c r="AQ61" s="274"/>
      <c r="AR61" s="274"/>
      <c r="AS61" s="274"/>
      <c r="AT61" s="274"/>
    </row>
    <row r="62" ht="34.5" customHeight="1" spans="1:46">
      <c r="A62" s="274"/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84" t="s">
        <v>5</v>
      </c>
      <c r="P62" s="285" t="s">
        <v>584</v>
      </c>
      <c r="Q62" s="286" t="s">
        <v>585</v>
      </c>
      <c r="R62" s="287" t="s">
        <v>463</v>
      </c>
      <c r="S62" s="288" t="str">
        <f>D6</f>
        <v>PASS</v>
      </c>
      <c r="T62" s="200" t="str">
        <f>E6</f>
        <v>PASS%</v>
      </c>
      <c r="U62" s="289" t="s">
        <v>512</v>
      </c>
      <c r="V62" s="190"/>
      <c r="W62" s="190"/>
      <c r="X62" s="190"/>
      <c r="Y62" s="190"/>
      <c r="Z62" s="187"/>
      <c r="AA62" s="199" t="s">
        <v>51</v>
      </c>
      <c r="AB62" s="200" t="s">
        <v>566</v>
      </c>
      <c r="AC62" s="274"/>
      <c r="AD62" s="274"/>
      <c r="AE62" s="274"/>
      <c r="AF62" s="274"/>
      <c r="AG62" s="274"/>
      <c r="AH62" s="274"/>
      <c r="AI62" s="274"/>
      <c r="AJ62" s="274"/>
      <c r="AK62" s="274"/>
      <c r="AL62" s="274"/>
      <c r="AM62" s="274"/>
      <c r="AN62" s="274"/>
      <c r="AO62" s="274"/>
      <c r="AP62" s="274"/>
      <c r="AQ62" s="274"/>
      <c r="AR62" s="274"/>
      <c r="AS62" s="274"/>
      <c r="AT62" s="274"/>
    </row>
    <row r="63" ht="34.5" customHeight="1" spans="1:46">
      <c r="A63" s="274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10"/>
      <c r="P63" s="290"/>
      <c r="Q63" s="291"/>
      <c r="R63" s="291"/>
      <c r="S63" s="187"/>
      <c r="T63" s="210"/>
      <c r="U63" s="211">
        <v>1</v>
      </c>
      <c r="V63" s="211">
        <v>2</v>
      </c>
      <c r="W63" s="211">
        <v>3</v>
      </c>
      <c r="X63" s="211">
        <v>4</v>
      </c>
      <c r="Y63" s="211">
        <v>5</v>
      </c>
      <c r="Z63" s="211" t="s">
        <v>485</v>
      </c>
      <c r="AA63" s="210"/>
      <c r="AB63" s="210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274"/>
    </row>
    <row r="64" ht="34.5" customHeight="1" spans="1:46">
      <c r="A64" s="274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92">
        <f>A8</f>
        <v>1</v>
      </c>
      <c r="P64" s="292" t="str">
        <f>B8</f>
        <v>II IT</v>
      </c>
      <c r="Q64" s="293" t="s">
        <v>54</v>
      </c>
      <c r="R64" s="294">
        <f t="shared" ref="R64:Z64" si="24">C8</f>
        <v>0</v>
      </c>
      <c r="S64" s="218">
        <f t="shared" si="24"/>
        <v>0</v>
      </c>
      <c r="T64" s="295" t="e">
        <f t="shared" ref="T64:T70" si="25">(S64/R64)</f>
        <v>#DIV/0!</v>
      </c>
      <c r="U64" s="296">
        <f t="shared" si="24"/>
        <v>0</v>
      </c>
      <c r="V64" s="296">
        <f t="shared" si="24"/>
        <v>0</v>
      </c>
      <c r="W64" s="296">
        <f t="shared" si="24"/>
        <v>0</v>
      </c>
      <c r="X64" s="296">
        <f t="shared" si="24"/>
        <v>0</v>
      </c>
      <c r="Y64" s="296">
        <f t="shared" si="24"/>
        <v>0</v>
      </c>
      <c r="Z64" s="296">
        <f t="shared" si="24"/>
        <v>0</v>
      </c>
      <c r="AA64" s="220">
        <f t="shared" ref="AA64:AA69" si="26">U64+V64+W64+X64+Y64+Z64</f>
        <v>0</v>
      </c>
      <c r="AB64" s="221" t="e">
        <f t="shared" ref="AB64:AB70" si="27">AA64/R64</f>
        <v>#DIV/0!</v>
      </c>
      <c r="AC64" s="274"/>
      <c r="AD64" s="274"/>
      <c r="AE64" s="274"/>
      <c r="AF64" s="274"/>
      <c r="AG64" s="274"/>
      <c r="AH64" s="274"/>
      <c r="AI64" s="274"/>
      <c r="AJ64" s="274"/>
      <c r="AK64" s="274"/>
      <c r="AL64" s="274"/>
      <c r="AM64" s="274"/>
      <c r="AN64" s="274"/>
      <c r="AO64" s="274"/>
      <c r="AP64" s="274"/>
      <c r="AQ64" s="274"/>
      <c r="AR64" s="274"/>
      <c r="AS64" s="274"/>
      <c r="AT64" s="274"/>
    </row>
    <row r="65" ht="34.5" customHeight="1" spans="1:46">
      <c r="A65" s="274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10"/>
      <c r="P65" s="210"/>
      <c r="Q65" s="217" t="s">
        <v>55</v>
      </c>
      <c r="R65" s="218">
        <f t="shared" ref="R65:Z65" si="28">C18</f>
        <v>0</v>
      </c>
      <c r="S65" s="218">
        <f t="shared" si="28"/>
        <v>0</v>
      </c>
      <c r="T65" s="295" t="e">
        <f t="shared" si="25"/>
        <v>#DIV/0!</v>
      </c>
      <c r="U65" s="296">
        <f t="shared" si="28"/>
        <v>0</v>
      </c>
      <c r="V65" s="296">
        <f t="shared" si="28"/>
        <v>0</v>
      </c>
      <c r="W65" s="296">
        <f t="shared" si="28"/>
        <v>0</v>
      </c>
      <c r="X65" s="296">
        <f t="shared" si="28"/>
        <v>0</v>
      </c>
      <c r="Y65" s="296">
        <f t="shared" si="28"/>
        <v>0</v>
      </c>
      <c r="Z65" s="296">
        <f t="shared" si="28"/>
        <v>0</v>
      </c>
      <c r="AA65" s="220">
        <f t="shared" si="26"/>
        <v>0</v>
      </c>
      <c r="AB65" s="221" t="e">
        <f t="shared" si="27"/>
        <v>#DIV/0!</v>
      </c>
      <c r="AC65" s="274"/>
      <c r="AD65" s="274"/>
      <c r="AE65" s="274"/>
      <c r="AF65" s="274"/>
      <c r="AG65" s="274"/>
      <c r="AH65" s="274"/>
      <c r="AI65" s="274"/>
      <c r="AJ65" s="274"/>
      <c r="AK65" s="274"/>
      <c r="AL65" s="274"/>
      <c r="AM65" s="274"/>
      <c r="AN65" s="274"/>
      <c r="AO65" s="274"/>
      <c r="AP65" s="274"/>
      <c r="AQ65" s="274"/>
      <c r="AR65" s="274"/>
      <c r="AS65" s="274"/>
      <c r="AT65" s="274"/>
    </row>
    <row r="66" ht="34.5" customHeight="1" spans="1:46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15">
        <f>A9</f>
        <v>2</v>
      </c>
      <c r="P66" s="215" t="str">
        <f>B9</f>
        <v>III IT</v>
      </c>
      <c r="Q66" s="217" t="s">
        <v>54</v>
      </c>
      <c r="R66" s="218">
        <f t="shared" ref="R66:Z66" si="29">C9</f>
        <v>85</v>
      </c>
      <c r="S66" s="218">
        <f t="shared" si="29"/>
        <v>83</v>
      </c>
      <c r="T66" s="295">
        <f t="shared" si="25"/>
        <v>0.976470588235294</v>
      </c>
      <c r="U66" s="296">
        <f t="shared" si="29"/>
        <v>2</v>
      </c>
      <c r="V66" s="296">
        <f t="shared" si="29"/>
        <v>0</v>
      </c>
      <c r="W66" s="296">
        <f t="shared" si="29"/>
        <v>0</v>
      </c>
      <c r="X66" s="296">
        <f t="shared" si="29"/>
        <v>0</v>
      </c>
      <c r="Y66" s="296">
        <f t="shared" si="29"/>
        <v>0</v>
      </c>
      <c r="Z66" s="296">
        <f t="shared" si="29"/>
        <v>0</v>
      </c>
      <c r="AA66" s="220">
        <f t="shared" si="26"/>
        <v>2</v>
      </c>
      <c r="AB66" s="221">
        <f t="shared" si="27"/>
        <v>0.0235294117647059</v>
      </c>
      <c r="AC66" s="274"/>
      <c r="AD66" s="274"/>
      <c r="AE66" s="274"/>
      <c r="AF66" s="274"/>
      <c r="AG66" s="274"/>
      <c r="AH66" s="274"/>
      <c r="AI66" s="274"/>
      <c r="AJ66" s="274"/>
      <c r="AK66" s="274"/>
      <c r="AL66" s="274"/>
      <c r="AM66" s="274"/>
      <c r="AN66" s="274"/>
      <c r="AO66" s="274"/>
      <c r="AP66" s="274"/>
      <c r="AQ66" s="274"/>
      <c r="AR66" s="274"/>
      <c r="AS66" s="274"/>
      <c r="AT66" s="274"/>
    </row>
    <row r="67" ht="34.5" customHeight="1" spans="1:46">
      <c r="A67" s="274"/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10"/>
      <c r="P67" s="210"/>
      <c r="Q67" s="217" t="s">
        <v>55</v>
      </c>
      <c r="R67" s="218">
        <f t="shared" ref="R67:Z67" si="30">C19</f>
        <v>108</v>
      </c>
      <c r="S67" s="218">
        <f t="shared" si="30"/>
        <v>107</v>
      </c>
      <c r="T67" s="295">
        <f t="shared" si="25"/>
        <v>0.990740740740741</v>
      </c>
      <c r="U67" s="296">
        <f t="shared" si="30"/>
        <v>0</v>
      </c>
      <c r="V67" s="296">
        <f t="shared" si="30"/>
        <v>0</v>
      </c>
      <c r="W67" s="296">
        <f t="shared" si="30"/>
        <v>0</v>
      </c>
      <c r="X67" s="296">
        <f t="shared" si="30"/>
        <v>0</v>
      </c>
      <c r="Y67" s="296">
        <f t="shared" si="30"/>
        <v>0</v>
      </c>
      <c r="Z67" s="296">
        <f t="shared" si="30"/>
        <v>1</v>
      </c>
      <c r="AA67" s="220">
        <f t="shared" si="26"/>
        <v>1</v>
      </c>
      <c r="AB67" s="221">
        <f t="shared" si="27"/>
        <v>0.00925925925925926</v>
      </c>
      <c r="AC67" s="274"/>
      <c r="AD67" s="274"/>
      <c r="AE67" s="274"/>
      <c r="AF67" s="274"/>
      <c r="AG67" s="274"/>
      <c r="AH67" s="274"/>
      <c r="AI67" s="274"/>
      <c r="AJ67" s="274"/>
      <c r="AK67" s="274"/>
      <c r="AL67" s="274"/>
      <c r="AM67" s="274"/>
      <c r="AN67" s="274"/>
      <c r="AO67" s="274"/>
      <c r="AP67" s="274"/>
      <c r="AQ67" s="274"/>
      <c r="AR67" s="274"/>
      <c r="AS67" s="274"/>
      <c r="AT67" s="274"/>
    </row>
    <row r="68" ht="34.5" customHeight="1" spans="1:46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15">
        <f>A10</f>
        <v>3</v>
      </c>
      <c r="P68" s="215" t="str">
        <f>B10</f>
        <v>IV IT</v>
      </c>
      <c r="Q68" s="217" t="s">
        <v>54</v>
      </c>
      <c r="R68" s="218">
        <f t="shared" ref="R68:Z68" si="31">C10</f>
        <v>0</v>
      </c>
      <c r="S68" s="218">
        <f t="shared" si="31"/>
        <v>0</v>
      </c>
      <c r="T68" s="295" t="e">
        <f t="shared" si="25"/>
        <v>#DIV/0!</v>
      </c>
      <c r="U68" s="296">
        <f>G10</f>
        <v>0</v>
      </c>
      <c r="V68" s="296">
        <f>H10</f>
        <v>0</v>
      </c>
      <c r="W68" s="296">
        <f t="shared" si="31"/>
        <v>0</v>
      </c>
      <c r="X68" s="296">
        <f t="shared" si="31"/>
        <v>0</v>
      </c>
      <c r="Y68" s="296">
        <f t="shared" si="31"/>
        <v>0</v>
      </c>
      <c r="Z68" s="296">
        <f t="shared" si="31"/>
        <v>0</v>
      </c>
      <c r="AA68" s="220">
        <f t="shared" si="26"/>
        <v>0</v>
      </c>
      <c r="AB68" s="221" t="e">
        <f t="shared" si="27"/>
        <v>#DIV/0!</v>
      </c>
      <c r="AC68" s="274"/>
      <c r="AD68" s="274"/>
      <c r="AE68" s="274"/>
      <c r="AF68" s="274"/>
      <c r="AG68" s="274"/>
      <c r="AH68" s="274"/>
      <c r="AI68" s="274"/>
      <c r="AJ68" s="274"/>
      <c r="AK68" s="274"/>
      <c r="AL68" s="274"/>
      <c r="AM68" s="274"/>
      <c r="AN68" s="274"/>
      <c r="AO68" s="274"/>
      <c r="AP68" s="274"/>
      <c r="AQ68" s="274"/>
      <c r="AR68" s="274"/>
      <c r="AS68" s="274"/>
      <c r="AT68" s="274"/>
    </row>
    <row r="69" ht="34.5" customHeight="1" spans="1:46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10"/>
      <c r="P69" s="210"/>
      <c r="Q69" s="217" t="s">
        <v>55</v>
      </c>
      <c r="R69" s="218">
        <f t="shared" ref="R69:Z69" si="32">C20</f>
        <v>0</v>
      </c>
      <c r="S69" s="218">
        <f t="shared" si="32"/>
        <v>0</v>
      </c>
      <c r="T69" s="295" t="e">
        <f t="shared" si="25"/>
        <v>#DIV/0!</v>
      </c>
      <c r="U69" s="296">
        <f t="shared" si="32"/>
        <v>0</v>
      </c>
      <c r="V69" s="296">
        <f t="shared" si="32"/>
        <v>0</v>
      </c>
      <c r="W69" s="296">
        <f t="shared" si="32"/>
        <v>0</v>
      </c>
      <c r="X69" s="296">
        <f t="shared" si="32"/>
        <v>0</v>
      </c>
      <c r="Y69" s="296">
        <f t="shared" si="32"/>
        <v>0</v>
      </c>
      <c r="Z69" s="296">
        <f t="shared" si="32"/>
        <v>0</v>
      </c>
      <c r="AA69" s="220">
        <f t="shared" si="26"/>
        <v>0</v>
      </c>
      <c r="AB69" s="221" t="e">
        <f t="shared" si="27"/>
        <v>#DIV/0!</v>
      </c>
      <c r="AC69" s="274"/>
      <c r="AD69" s="274"/>
      <c r="AE69" s="274"/>
      <c r="AF69" s="274"/>
      <c r="AG69" s="274"/>
      <c r="AH69" s="274"/>
      <c r="AI69" s="274"/>
      <c r="AJ69" s="274"/>
      <c r="AK69" s="274"/>
      <c r="AL69" s="274"/>
      <c r="AM69" s="274"/>
      <c r="AN69" s="274"/>
      <c r="AO69" s="274"/>
      <c r="AP69" s="274"/>
      <c r="AQ69" s="274"/>
      <c r="AR69" s="274"/>
      <c r="AS69" s="274"/>
      <c r="AT69" s="274"/>
    </row>
    <row r="70" ht="34.5" customHeight="1" spans="1:46">
      <c r="A70" s="274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97" t="s">
        <v>586</v>
      </c>
      <c r="P70" s="176"/>
      <c r="Q70" s="298" t="s">
        <v>585</v>
      </c>
      <c r="R70" s="299">
        <f t="shared" ref="R70:AA70" si="33">SUM(R64:R69)</f>
        <v>193</v>
      </c>
      <c r="S70" s="299">
        <f t="shared" si="33"/>
        <v>190</v>
      </c>
      <c r="T70" s="300">
        <f t="shared" si="25"/>
        <v>0.984455958549223</v>
      </c>
      <c r="U70" s="299">
        <f t="shared" si="33"/>
        <v>2</v>
      </c>
      <c r="V70" s="299">
        <f t="shared" si="33"/>
        <v>0</v>
      </c>
      <c r="W70" s="299">
        <f t="shared" si="33"/>
        <v>0</v>
      </c>
      <c r="X70" s="299">
        <f t="shared" si="33"/>
        <v>0</v>
      </c>
      <c r="Y70" s="299">
        <f t="shared" si="33"/>
        <v>0</v>
      </c>
      <c r="Z70" s="299">
        <f t="shared" si="33"/>
        <v>1</v>
      </c>
      <c r="AA70" s="299">
        <f t="shared" si="33"/>
        <v>3</v>
      </c>
      <c r="AB70" s="300">
        <f t="shared" si="27"/>
        <v>0.0155440414507772</v>
      </c>
      <c r="AC70" s="274"/>
      <c r="AD70" s="274"/>
      <c r="AE70" s="274"/>
      <c r="AF70" s="274"/>
      <c r="AG70" s="274"/>
      <c r="AH70" s="274"/>
      <c r="AI70" s="274"/>
      <c r="AJ70" s="274"/>
      <c r="AK70" s="274"/>
      <c r="AL70" s="274"/>
      <c r="AM70" s="274"/>
      <c r="AN70" s="274"/>
      <c r="AO70" s="274"/>
      <c r="AP70" s="274"/>
      <c r="AQ70" s="274"/>
      <c r="AR70" s="274"/>
      <c r="AS70" s="274"/>
      <c r="AT70" s="274"/>
    </row>
    <row r="71" ht="34.5" customHeight="1" spans="1:46">
      <c r="A71" s="274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274"/>
      <c r="AD71" s="274"/>
      <c r="AE71" s="274"/>
      <c r="AF71" s="274"/>
      <c r="AG71" s="274"/>
      <c r="AH71" s="274"/>
      <c r="AI71" s="274"/>
      <c r="AJ71" s="274"/>
      <c r="AK71" s="274"/>
      <c r="AL71" s="274"/>
      <c r="AM71" s="274"/>
      <c r="AN71" s="274"/>
      <c r="AO71" s="274"/>
      <c r="AP71" s="274"/>
      <c r="AQ71" s="274"/>
      <c r="AR71" s="274"/>
      <c r="AS71" s="274"/>
      <c r="AT71" s="274"/>
    </row>
    <row r="72" ht="34.5" customHeight="1" spans="1:46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  <c r="AT72" s="274"/>
    </row>
    <row r="73" ht="34.5" customHeight="1" spans="1:46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74"/>
      <c r="AB73" s="274"/>
      <c r="AC73" s="274"/>
      <c r="AD73" s="274"/>
      <c r="AE73" s="274"/>
      <c r="AF73" s="274"/>
      <c r="AG73" s="274"/>
      <c r="AH73" s="274"/>
      <c r="AI73" s="274"/>
      <c r="AJ73" s="274"/>
      <c r="AK73" s="274"/>
      <c r="AL73" s="274"/>
      <c r="AM73" s="274"/>
      <c r="AN73" s="274"/>
      <c r="AO73" s="274"/>
      <c r="AP73" s="274"/>
      <c r="AQ73" s="274"/>
      <c r="AR73" s="274"/>
      <c r="AS73" s="274"/>
      <c r="AT73" s="274"/>
    </row>
    <row r="74" ht="34.5" customHeight="1" spans="1:46">
      <c r="A74" s="274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 t="s">
        <v>528</v>
      </c>
      <c r="P74" s="274"/>
      <c r="Q74" s="274"/>
      <c r="R74" s="274"/>
      <c r="S74" s="274"/>
      <c r="T74" s="301" t="s">
        <v>497</v>
      </c>
      <c r="W74" s="274"/>
      <c r="X74" s="274"/>
      <c r="Y74" s="274"/>
      <c r="Z74" s="301" t="s">
        <v>529</v>
      </c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274"/>
      <c r="AN74" s="274"/>
      <c r="AO74" s="274"/>
      <c r="AP74" s="274"/>
      <c r="AQ74" s="274"/>
      <c r="AR74" s="274"/>
      <c r="AS74" s="274"/>
      <c r="AT74" s="274"/>
    </row>
    <row r="75" ht="14.25" customHeight="1" spans="1:46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  <c r="AE75" s="274"/>
      <c r="AF75" s="274"/>
      <c r="AG75" s="274"/>
      <c r="AH75" s="274"/>
      <c r="AI75" s="274"/>
      <c r="AJ75" s="274"/>
      <c r="AK75" s="274"/>
      <c r="AL75" s="274"/>
      <c r="AM75" s="274"/>
      <c r="AN75" s="274"/>
      <c r="AO75" s="274"/>
      <c r="AP75" s="274"/>
      <c r="AQ75" s="274"/>
      <c r="AR75" s="274"/>
      <c r="AS75" s="274"/>
      <c r="AT75" s="274"/>
    </row>
    <row r="76" ht="14.25" customHeight="1" spans="1:46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  <c r="AB76" s="274"/>
      <c r="AC76" s="274"/>
      <c r="AD76" s="274"/>
      <c r="AE76" s="274"/>
      <c r="AF76" s="274"/>
      <c r="AG76" s="274"/>
      <c r="AH76" s="274"/>
      <c r="AI76" s="274"/>
      <c r="AJ76" s="274"/>
      <c r="AK76" s="274"/>
      <c r="AL76" s="274"/>
      <c r="AM76" s="274"/>
      <c r="AN76" s="274"/>
      <c r="AO76" s="274"/>
      <c r="AP76" s="274"/>
      <c r="AQ76" s="274"/>
      <c r="AR76" s="274"/>
      <c r="AS76" s="274"/>
      <c r="AT76" s="274"/>
    </row>
    <row r="77" ht="14.25" customHeight="1" spans="1:46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74"/>
      <c r="AB77" s="274"/>
      <c r="AC77" s="274"/>
      <c r="AD77" s="274"/>
      <c r="AE77" s="274"/>
      <c r="AF77" s="274"/>
      <c r="AG77" s="274"/>
      <c r="AH77" s="274"/>
      <c r="AI77" s="274"/>
      <c r="AJ77" s="274"/>
      <c r="AK77" s="274"/>
      <c r="AL77" s="274"/>
      <c r="AM77" s="274"/>
      <c r="AN77" s="274"/>
      <c r="AO77" s="274"/>
      <c r="AP77" s="274"/>
      <c r="AQ77" s="274"/>
      <c r="AR77" s="274"/>
      <c r="AS77" s="274"/>
      <c r="AT77" s="274"/>
    </row>
    <row r="78" ht="14.25" customHeight="1" spans="1:46">
      <c r="A78" s="274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74"/>
      <c r="AB78" s="274"/>
      <c r="AC78" s="274"/>
      <c r="AD78" s="274"/>
      <c r="AE78" s="274"/>
      <c r="AF78" s="274"/>
      <c r="AG78" s="274"/>
      <c r="AH78" s="274"/>
      <c r="AI78" s="274"/>
      <c r="AJ78" s="274"/>
      <c r="AK78" s="274"/>
      <c r="AL78" s="274"/>
      <c r="AM78" s="274"/>
      <c r="AN78" s="274"/>
      <c r="AO78" s="274"/>
      <c r="AP78" s="274"/>
      <c r="AQ78" s="274"/>
      <c r="AR78" s="274"/>
      <c r="AS78" s="274"/>
      <c r="AT78" s="274"/>
    </row>
    <row r="79" ht="14.25" customHeight="1" spans="1:46">
      <c r="A79" s="274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74"/>
      <c r="AB79" s="274"/>
      <c r="AC79" s="274"/>
      <c r="AD79" s="274"/>
      <c r="AE79" s="274"/>
      <c r="AF79" s="274"/>
      <c r="AG79" s="274"/>
      <c r="AH79" s="274"/>
      <c r="AI79" s="274"/>
      <c r="AJ79" s="274"/>
      <c r="AK79" s="274"/>
      <c r="AL79" s="274"/>
      <c r="AM79" s="274"/>
      <c r="AN79" s="274"/>
      <c r="AO79" s="274"/>
      <c r="AP79" s="274"/>
      <c r="AQ79" s="274"/>
      <c r="AR79" s="274"/>
      <c r="AS79" s="274"/>
      <c r="AT79" s="274"/>
    </row>
    <row r="80" ht="14.25" customHeight="1" spans="1:46">
      <c r="A80" s="274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274"/>
    </row>
    <row r="81" ht="14.25" customHeight="1" spans="1:46">
      <c r="A81" s="274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274"/>
    </row>
    <row r="82" ht="14.25" customHeight="1" spans="1:46">
      <c r="A82" s="274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L82" s="274"/>
      <c r="AM82" s="274"/>
      <c r="AN82" s="274"/>
      <c r="AO82" s="274"/>
      <c r="AP82" s="274"/>
      <c r="AQ82" s="274"/>
      <c r="AR82" s="274"/>
      <c r="AS82" s="274"/>
      <c r="AT82" s="274"/>
    </row>
    <row r="83" ht="14.25" customHeight="1" spans="1:46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  <c r="AA83" s="274"/>
      <c r="AB83" s="274"/>
      <c r="AC83" s="274"/>
      <c r="AD83" s="274"/>
      <c r="AE83" s="274"/>
      <c r="AF83" s="274"/>
      <c r="AG83" s="274"/>
      <c r="AH83" s="274"/>
      <c r="AI83" s="274"/>
      <c r="AJ83" s="274"/>
      <c r="AK83" s="274"/>
      <c r="AL83" s="274"/>
      <c r="AM83" s="274"/>
      <c r="AN83" s="274"/>
      <c r="AO83" s="274"/>
      <c r="AP83" s="274"/>
      <c r="AQ83" s="274"/>
      <c r="AR83" s="274"/>
      <c r="AS83" s="274"/>
      <c r="AT83" s="274"/>
    </row>
    <row r="84" ht="14.25" customHeight="1" spans="1:46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74"/>
      <c r="AB84" s="274"/>
      <c r="AC84" s="274"/>
      <c r="AD84" s="274"/>
      <c r="AE84" s="274"/>
      <c r="AF84" s="274"/>
      <c r="AG84" s="274"/>
      <c r="AH84" s="274"/>
      <c r="AI84" s="274"/>
      <c r="AJ84" s="274"/>
      <c r="AK84" s="274"/>
      <c r="AL84" s="274"/>
      <c r="AM84" s="274"/>
      <c r="AN84" s="274"/>
      <c r="AO84" s="274"/>
      <c r="AP84" s="274"/>
      <c r="AQ84" s="274"/>
      <c r="AR84" s="274"/>
      <c r="AS84" s="274"/>
      <c r="AT84" s="274"/>
    </row>
    <row r="85" ht="14.25" customHeight="1" spans="1:46">
      <c r="A85" s="274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74"/>
      <c r="AB85" s="274"/>
      <c r="AC85" s="274"/>
      <c r="AD85" s="274"/>
      <c r="AE85" s="274"/>
      <c r="AF85" s="274"/>
      <c r="AG85" s="274"/>
      <c r="AH85" s="274"/>
      <c r="AI85" s="274"/>
      <c r="AJ85" s="274"/>
      <c r="AK85" s="274"/>
      <c r="AL85" s="274"/>
      <c r="AM85" s="274"/>
      <c r="AN85" s="274"/>
      <c r="AO85" s="274"/>
      <c r="AP85" s="274"/>
      <c r="AQ85" s="274"/>
      <c r="AR85" s="274"/>
      <c r="AS85" s="274"/>
      <c r="AT85" s="274"/>
    </row>
    <row r="86" ht="14.25" customHeight="1" spans="1:46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  <c r="AA86" s="274"/>
      <c r="AB86" s="274"/>
      <c r="AC86" s="274"/>
      <c r="AD86" s="274"/>
      <c r="AE86" s="274"/>
      <c r="AF86" s="274"/>
      <c r="AG86" s="274"/>
      <c r="AH86" s="274"/>
      <c r="AI86" s="274"/>
      <c r="AJ86" s="274"/>
      <c r="AK86" s="274"/>
      <c r="AL86" s="274"/>
      <c r="AM86" s="274"/>
      <c r="AN86" s="274"/>
      <c r="AO86" s="274"/>
      <c r="AP86" s="274"/>
      <c r="AQ86" s="274"/>
      <c r="AR86" s="274"/>
      <c r="AS86" s="274"/>
      <c r="AT86" s="274"/>
    </row>
    <row r="87" ht="14.25" customHeight="1" spans="1:46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  <c r="AA87" s="274"/>
      <c r="AB87" s="274"/>
      <c r="AC87" s="274"/>
      <c r="AD87" s="274"/>
      <c r="AE87" s="274"/>
      <c r="AF87" s="274"/>
      <c r="AG87" s="274"/>
      <c r="AH87" s="274"/>
      <c r="AI87" s="274"/>
      <c r="AJ87" s="274"/>
      <c r="AK87" s="274"/>
      <c r="AL87" s="274"/>
      <c r="AM87" s="274"/>
      <c r="AN87" s="274"/>
      <c r="AO87" s="274"/>
      <c r="AP87" s="274"/>
      <c r="AQ87" s="274"/>
      <c r="AR87" s="274"/>
      <c r="AS87" s="274"/>
      <c r="AT87" s="274"/>
    </row>
    <row r="88" ht="14.25" customHeight="1" spans="1:46">
      <c r="A88" s="274"/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  <c r="AA88" s="274"/>
      <c r="AB88" s="274"/>
      <c r="AC88" s="274"/>
      <c r="AD88" s="274"/>
      <c r="AE88" s="274"/>
      <c r="AF88" s="274"/>
      <c r="AG88" s="274"/>
      <c r="AH88" s="274"/>
      <c r="AI88" s="274"/>
      <c r="AJ88" s="274"/>
      <c r="AK88" s="274"/>
      <c r="AL88" s="274"/>
      <c r="AM88" s="274"/>
      <c r="AN88" s="274"/>
      <c r="AO88" s="274"/>
      <c r="AP88" s="274"/>
      <c r="AQ88" s="274"/>
      <c r="AR88" s="274"/>
      <c r="AS88" s="274"/>
      <c r="AT88" s="274"/>
    </row>
    <row r="89" ht="14.25" customHeight="1" spans="1:46">
      <c r="A89" s="274"/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  <c r="AA89" s="274"/>
      <c r="AB89" s="274"/>
      <c r="AC89" s="274"/>
      <c r="AD89" s="274"/>
      <c r="AE89" s="274"/>
      <c r="AF89" s="274"/>
      <c r="AG89" s="274"/>
      <c r="AH89" s="274"/>
      <c r="AI89" s="274"/>
      <c r="AJ89" s="274"/>
      <c r="AK89" s="274"/>
      <c r="AL89" s="274"/>
      <c r="AM89" s="274"/>
      <c r="AN89" s="274"/>
      <c r="AO89" s="274"/>
      <c r="AP89" s="274"/>
      <c r="AQ89" s="274"/>
      <c r="AR89" s="274"/>
      <c r="AS89" s="274"/>
      <c r="AT89" s="274"/>
    </row>
    <row r="90" ht="14.25" customHeight="1" spans="1:46">
      <c r="A90" s="274"/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  <c r="AA90" s="274"/>
      <c r="AB90" s="274"/>
      <c r="AC90" s="274"/>
      <c r="AD90" s="274"/>
      <c r="AE90" s="274"/>
      <c r="AF90" s="274"/>
      <c r="AG90" s="274"/>
      <c r="AH90" s="274"/>
      <c r="AI90" s="274"/>
      <c r="AJ90" s="274"/>
      <c r="AK90" s="274"/>
      <c r="AL90" s="274"/>
      <c r="AM90" s="274"/>
      <c r="AN90" s="274"/>
      <c r="AO90" s="274"/>
      <c r="AP90" s="274"/>
      <c r="AQ90" s="274"/>
      <c r="AR90" s="274"/>
      <c r="AS90" s="274"/>
      <c r="AT90" s="274"/>
    </row>
    <row r="91" ht="14.25" customHeight="1" spans="1:46">
      <c r="A91" s="274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  <c r="AA91" s="274"/>
      <c r="AB91" s="274"/>
      <c r="AC91" s="274"/>
      <c r="AD91" s="274"/>
      <c r="AE91" s="274"/>
      <c r="AF91" s="274"/>
      <c r="AG91" s="274"/>
      <c r="AH91" s="274"/>
      <c r="AI91" s="274"/>
      <c r="AJ91" s="274"/>
      <c r="AK91" s="274"/>
      <c r="AL91" s="274"/>
      <c r="AM91" s="274"/>
      <c r="AN91" s="274"/>
      <c r="AO91" s="274"/>
      <c r="AP91" s="274"/>
      <c r="AQ91" s="274"/>
      <c r="AR91" s="274"/>
      <c r="AS91" s="274"/>
      <c r="AT91" s="274"/>
    </row>
    <row r="92" ht="14.25" customHeight="1" spans="1:46">
      <c r="A92" s="274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  <c r="AA92" s="274"/>
      <c r="AB92" s="274"/>
      <c r="AC92" s="274"/>
      <c r="AD92" s="274"/>
      <c r="AE92" s="274"/>
      <c r="AF92" s="274"/>
      <c r="AG92" s="274"/>
      <c r="AH92" s="274"/>
      <c r="AI92" s="274"/>
      <c r="AJ92" s="274"/>
      <c r="AK92" s="274"/>
      <c r="AL92" s="274"/>
      <c r="AM92" s="274"/>
      <c r="AN92" s="274"/>
      <c r="AO92" s="274"/>
      <c r="AP92" s="274"/>
      <c r="AQ92" s="274"/>
      <c r="AR92" s="274"/>
      <c r="AS92" s="274"/>
      <c r="AT92" s="274"/>
    </row>
    <row r="93" ht="14.25" customHeight="1" spans="1:46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  <c r="AA93" s="274"/>
      <c r="AB93" s="274"/>
      <c r="AC93" s="274"/>
      <c r="AD93" s="274"/>
      <c r="AE93" s="274"/>
      <c r="AF93" s="274"/>
      <c r="AG93" s="274"/>
      <c r="AH93" s="274"/>
      <c r="AI93" s="274"/>
      <c r="AJ93" s="274"/>
      <c r="AK93" s="274"/>
      <c r="AL93" s="274"/>
      <c r="AM93" s="274"/>
      <c r="AN93" s="274"/>
      <c r="AO93" s="274"/>
      <c r="AP93" s="274"/>
      <c r="AQ93" s="274"/>
      <c r="AR93" s="274"/>
      <c r="AS93" s="274"/>
      <c r="AT93" s="274"/>
    </row>
    <row r="94" ht="14.25" customHeight="1" spans="1:46">
      <c r="A94" s="274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74"/>
      <c r="AB94" s="274"/>
      <c r="AC94" s="274"/>
      <c r="AD94" s="274"/>
      <c r="AE94" s="274"/>
      <c r="AF94" s="274"/>
      <c r="AG94" s="274"/>
      <c r="AH94" s="274"/>
      <c r="AI94" s="274"/>
      <c r="AJ94" s="274"/>
      <c r="AK94" s="274"/>
      <c r="AL94" s="274"/>
      <c r="AM94" s="274"/>
      <c r="AN94" s="274"/>
      <c r="AO94" s="274"/>
      <c r="AP94" s="274"/>
      <c r="AQ94" s="274"/>
      <c r="AR94" s="274"/>
      <c r="AS94" s="274"/>
      <c r="AT94" s="274"/>
    </row>
    <row r="95" ht="14.25" customHeight="1" spans="1:46">
      <c r="A95" s="274"/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  <c r="AA95" s="274"/>
      <c r="AB95" s="274"/>
      <c r="AC95" s="274"/>
      <c r="AD95" s="274"/>
      <c r="AE95" s="274"/>
      <c r="AF95" s="274"/>
      <c r="AG95" s="274"/>
      <c r="AH95" s="274"/>
      <c r="AI95" s="274"/>
      <c r="AJ95" s="274"/>
      <c r="AK95" s="274"/>
      <c r="AL95" s="274"/>
      <c r="AM95" s="274"/>
      <c r="AN95" s="274"/>
      <c r="AO95" s="274"/>
      <c r="AP95" s="274"/>
      <c r="AQ95" s="274"/>
      <c r="AR95" s="274"/>
      <c r="AS95" s="274"/>
      <c r="AT95" s="274"/>
    </row>
    <row r="96" ht="14.25" customHeight="1" spans="1:46">
      <c r="A96" s="274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  <c r="AA96" s="274"/>
      <c r="AB96" s="274"/>
      <c r="AC96" s="274"/>
      <c r="AD96" s="274"/>
      <c r="AE96" s="274"/>
      <c r="AF96" s="274"/>
      <c r="AG96" s="274"/>
      <c r="AH96" s="274"/>
      <c r="AI96" s="274"/>
      <c r="AJ96" s="274"/>
      <c r="AK96" s="274"/>
      <c r="AL96" s="274"/>
      <c r="AM96" s="274"/>
      <c r="AN96" s="274"/>
      <c r="AO96" s="274"/>
      <c r="AP96" s="274"/>
      <c r="AQ96" s="274"/>
      <c r="AR96" s="274"/>
      <c r="AS96" s="274"/>
      <c r="AT96" s="274"/>
    </row>
    <row r="97" ht="14.25" customHeight="1" spans="1:46">
      <c r="A97" s="274"/>
      <c r="B97" s="274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  <c r="AA97" s="274"/>
      <c r="AB97" s="274"/>
      <c r="AC97" s="274"/>
      <c r="AD97" s="274"/>
      <c r="AE97" s="274"/>
      <c r="AF97" s="274"/>
      <c r="AG97" s="274"/>
      <c r="AH97" s="274"/>
      <c r="AI97" s="274"/>
      <c r="AJ97" s="274"/>
      <c r="AK97" s="274"/>
      <c r="AL97" s="274"/>
      <c r="AM97" s="274"/>
      <c r="AN97" s="274"/>
      <c r="AO97" s="274"/>
      <c r="AP97" s="274"/>
      <c r="AQ97" s="274"/>
      <c r="AR97" s="274"/>
      <c r="AS97" s="274"/>
      <c r="AT97" s="274"/>
    </row>
    <row r="98" ht="14.25" customHeight="1" spans="1:46">
      <c r="A98" s="274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  <c r="AA98" s="274"/>
      <c r="AB98" s="274"/>
      <c r="AC98" s="274"/>
      <c r="AD98" s="274"/>
      <c r="AE98" s="274"/>
      <c r="AF98" s="274"/>
      <c r="AG98" s="274"/>
      <c r="AH98" s="274"/>
      <c r="AI98" s="274"/>
      <c r="AJ98" s="274"/>
      <c r="AK98" s="274"/>
      <c r="AL98" s="274"/>
      <c r="AM98" s="274"/>
      <c r="AN98" s="274"/>
      <c r="AO98" s="274"/>
      <c r="AP98" s="274"/>
      <c r="AQ98" s="274"/>
      <c r="AR98" s="274"/>
      <c r="AS98" s="274"/>
      <c r="AT98" s="274"/>
    </row>
    <row r="99" ht="14.25" customHeight="1" spans="1:46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  <c r="AA99" s="274"/>
      <c r="AB99" s="274"/>
      <c r="AC99" s="274"/>
      <c r="AD99" s="274"/>
      <c r="AE99" s="274"/>
      <c r="AF99" s="274"/>
      <c r="AG99" s="274"/>
      <c r="AH99" s="274"/>
      <c r="AI99" s="274"/>
      <c r="AJ99" s="274"/>
      <c r="AK99" s="274"/>
      <c r="AL99" s="274"/>
      <c r="AM99" s="274"/>
      <c r="AN99" s="274"/>
      <c r="AO99" s="274"/>
      <c r="AP99" s="274"/>
      <c r="AQ99" s="274"/>
      <c r="AR99" s="274"/>
      <c r="AS99" s="274"/>
      <c r="AT99" s="274"/>
    </row>
    <row r="100" ht="14.25" customHeight="1" spans="1:46">
      <c r="A100" s="274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  <c r="AA100" s="274"/>
      <c r="AB100" s="274"/>
      <c r="AC100" s="274"/>
      <c r="AD100" s="274"/>
      <c r="AE100" s="274"/>
      <c r="AF100" s="274"/>
      <c r="AG100" s="274"/>
      <c r="AH100" s="274"/>
      <c r="AI100" s="274"/>
      <c r="AJ100" s="274"/>
      <c r="AK100" s="274"/>
      <c r="AL100" s="274"/>
      <c r="AM100" s="274"/>
      <c r="AN100" s="274"/>
      <c r="AO100" s="274"/>
      <c r="AP100" s="274"/>
      <c r="AQ100" s="274"/>
      <c r="AR100" s="274"/>
      <c r="AS100" s="274"/>
      <c r="AT100" s="274"/>
    </row>
    <row r="101" ht="14.25" customHeight="1" spans="1:46">
      <c r="A101" s="274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  <c r="AA101" s="274"/>
      <c r="AB101" s="274"/>
      <c r="AC101" s="274"/>
      <c r="AD101" s="274"/>
      <c r="AE101" s="274"/>
      <c r="AF101" s="274"/>
      <c r="AG101" s="274"/>
      <c r="AH101" s="274"/>
      <c r="AI101" s="274"/>
      <c r="AJ101" s="274"/>
      <c r="AK101" s="274"/>
      <c r="AL101" s="274"/>
      <c r="AM101" s="274"/>
      <c r="AN101" s="274"/>
      <c r="AO101" s="274"/>
      <c r="AP101" s="274"/>
      <c r="AQ101" s="274"/>
      <c r="AR101" s="274"/>
      <c r="AS101" s="274"/>
      <c r="AT101" s="274"/>
    </row>
    <row r="102" ht="14.25" customHeight="1" spans="1:46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  <c r="AA102" s="274"/>
      <c r="AB102" s="274"/>
      <c r="AC102" s="274"/>
      <c r="AD102" s="274"/>
      <c r="AE102" s="274"/>
      <c r="AF102" s="274"/>
      <c r="AG102" s="274"/>
      <c r="AH102" s="274"/>
      <c r="AI102" s="274"/>
      <c r="AJ102" s="274"/>
      <c r="AK102" s="274"/>
      <c r="AL102" s="274"/>
      <c r="AM102" s="274"/>
      <c r="AN102" s="274"/>
      <c r="AO102" s="274"/>
      <c r="AP102" s="274"/>
      <c r="AQ102" s="274"/>
      <c r="AR102" s="274"/>
      <c r="AS102" s="274"/>
      <c r="AT102" s="274"/>
    </row>
    <row r="103" ht="14.25" customHeight="1" spans="1:46">
      <c r="A103" s="274"/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  <c r="AA103" s="274"/>
      <c r="AB103" s="274"/>
      <c r="AC103" s="274"/>
      <c r="AD103" s="274"/>
      <c r="AE103" s="274"/>
      <c r="AF103" s="274"/>
      <c r="AG103" s="274"/>
      <c r="AH103" s="274"/>
      <c r="AI103" s="274"/>
      <c r="AJ103" s="274"/>
      <c r="AK103" s="274"/>
      <c r="AL103" s="274"/>
      <c r="AM103" s="274"/>
      <c r="AN103" s="274"/>
      <c r="AO103" s="274"/>
      <c r="AP103" s="274"/>
      <c r="AQ103" s="274"/>
      <c r="AR103" s="274"/>
      <c r="AS103" s="274"/>
      <c r="AT103" s="274"/>
    </row>
    <row r="104" ht="14.25" customHeight="1" spans="1:46">
      <c r="A104" s="274"/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  <c r="AA104" s="274"/>
      <c r="AB104" s="274"/>
      <c r="AC104" s="274"/>
      <c r="AD104" s="274"/>
      <c r="AE104" s="274"/>
      <c r="AF104" s="274"/>
      <c r="AG104" s="274"/>
      <c r="AH104" s="274"/>
      <c r="AI104" s="274"/>
      <c r="AJ104" s="274"/>
      <c r="AK104" s="274"/>
      <c r="AL104" s="274"/>
      <c r="AM104" s="274"/>
      <c r="AN104" s="274"/>
      <c r="AO104" s="274"/>
      <c r="AP104" s="274"/>
      <c r="AQ104" s="274"/>
      <c r="AR104" s="274"/>
      <c r="AS104" s="274"/>
      <c r="AT104" s="274"/>
    </row>
    <row r="105" ht="14.25" customHeight="1" spans="1:46">
      <c r="A105" s="274"/>
      <c r="B105" s="274"/>
      <c r="C105" s="274"/>
      <c r="D105" s="274"/>
      <c r="E105" s="274"/>
      <c r="F105" s="274"/>
      <c r="G105" s="274"/>
      <c r="H105" s="274"/>
      <c r="I105" s="274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  <c r="AA105" s="274"/>
      <c r="AB105" s="274"/>
      <c r="AC105" s="274"/>
      <c r="AD105" s="274"/>
      <c r="AE105" s="274"/>
      <c r="AF105" s="274"/>
      <c r="AG105" s="274"/>
      <c r="AH105" s="274"/>
      <c r="AI105" s="274"/>
      <c r="AJ105" s="274"/>
      <c r="AK105" s="274"/>
      <c r="AL105" s="274"/>
      <c r="AM105" s="274"/>
      <c r="AN105" s="274"/>
      <c r="AO105" s="274"/>
      <c r="AP105" s="274"/>
      <c r="AQ105" s="274"/>
      <c r="AR105" s="274"/>
      <c r="AS105" s="274"/>
      <c r="AT105" s="274"/>
    </row>
    <row r="106" ht="14.25" customHeight="1" spans="1:46">
      <c r="A106" s="274"/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  <c r="AF106" s="274"/>
      <c r="AG106" s="274"/>
      <c r="AH106" s="274"/>
      <c r="AI106" s="274"/>
      <c r="AJ106" s="274"/>
      <c r="AK106" s="274"/>
      <c r="AL106" s="274"/>
      <c r="AM106" s="274"/>
      <c r="AN106" s="274"/>
      <c r="AO106" s="274"/>
      <c r="AP106" s="274"/>
      <c r="AQ106" s="274"/>
      <c r="AR106" s="274"/>
      <c r="AS106" s="274"/>
      <c r="AT106" s="274"/>
    </row>
    <row r="107" ht="14.25" customHeight="1" spans="1:46">
      <c r="A107" s="274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  <c r="AA107" s="274"/>
      <c r="AB107" s="274"/>
      <c r="AC107" s="274"/>
      <c r="AD107" s="274"/>
      <c r="AE107" s="274"/>
      <c r="AF107" s="274"/>
      <c r="AG107" s="274"/>
      <c r="AH107" s="274"/>
      <c r="AI107" s="274"/>
      <c r="AJ107" s="274"/>
      <c r="AK107" s="274"/>
      <c r="AL107" s="274"/>
      <c r="AM107" s="274"/>
      <c r="AN107" s="274"/>
      <c r="AO107" s="274"/>
      <c r="AP107" s="274"/>
      <c r="AQ107" s="274"/>
      <c r="AR107" s="274"/>
      <c r="AS107" s="274"/>
      <c r="AT107" s="274"/>
    </row>
    <row r="108" ht="14.25" customHeight="1" spans="1:46">
      <c r="A108" s="274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  <c r="AA108" s="274"/>
      <c r="AB108" s="274"/>
      <c r="AC108" s="274"/>
      <c r="AD108" s="274"/>
      <c r="AE108" s="274"/>
      <c r="AF108" s="274"/>
      <c r="AG108" s="274"/>
      <c r="AH108" s="274"/>
      <c r="AI108" s="274"/>
      <c r="AJ108" s="274"/>
      <c r="AK108" s="274"/>
      <c r="AL108" s="274"/>
      <c r="AM108" s="274"/>
      <c r="AN108" s="274"/>
      <c r="AO108" s="274"/>
      <c r="AP108" s="274"/>
      <c r="AQ108" s="274"/>
      <c r="AR108" s="274"/>
      <c r="AS108" s="274"/>
      <c r="AT108" s="274"/>
    </row>
    <row r="109" ht="14.25" customHeight="1" spans="1:46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  <c r="AA109" s="274"/>
      <c r="AB109" s="274"/>
      <c r="AC109" s="274"/>
      <c r="AD109" s="274"/>
      <c r="AE109" s="274"/>
      <c r="AF109" s="274"/>
      <c r="AG109" s="274"/>
      <c r="AH109" s="274"/>
      <c r="AI109" s="274"/>
      <c r="AJ109" s="274"/>
      <c r="AK109" s="274"/>
      <c r="AL109" s="274"/>
      <c r="AM109" s="274"/>
      <c r="AN109" s="274"/>
      <c r="AO109" s="274"/>
      <c r="AP109" s="274"/>
      <c r="AQ109" s="274"/>
      <c r="AR109" s="274"/>
      <c r="AS109" s="274"/>
      <c r="AT109" s="274"/>
    </row>
    <row r="110" ht="14.25" customHeight="1" spans="1:46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  <c r="AA110" s="274"/>
      <c r="AB110" s="274"/>
      <c r="AC110" s="274"/>
      <c r="AD110" s="274"/>
      <c r="AE110" s="274"/>
      <c r="AF110" s="274"/>
      <c r="AG110" s="274"/>
      <c r="AH110" s="274"/>
      <c r="AI110" s="274"/>
      <c r="AJ110" s="274"/>
      <c r="AK110" s="274"/>
      <c r="AL110" s="274"/>
      <c r="AM110" s="274"/>
      <c r="AN110" s="274"/>
      <c r="AO110" s="274"/>
      <c r="AP110" s="274"/>
      <c r="AQ110" s="274"/>
      <c r="AR110" s="274"/>
      <c r="AS110" s="274"/>
      <c r="AT110" s="274"/>
    </row>
    <row r="111" ht="14.25" customHeight="1" spans="1:46">
      <c r="A111" s="274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  <c r="AA111" s="274"/>
      <c r="AB111" s="274"/>
      <c r="AC111" s="274"/>
      <c r="AD111" s="274"/>
      <c r="AE111" s="274"/>
      <c r="AF111" s="274"/>
      <c r="AG111" s="274"/>
      <c r="AH111" s="274"/>
      <c r="AI111" s="274"/>
      <c r="AJ111" s="274"/>
      <c r="AK111" s="274"/>
      <c r="AL111" s="274"/>
      <c r="AM111" s="274"/>
      <c r="AN111" s="274"/>
      <c r="AO111" s="274"/>
      <c r="AP111" s="274"/>
      <c r="AQ111" s="274"/>
      <c r="AR111" s="274"/>
      <c r="AS111" s="274"/>
      <c r="AT111" s="274"/>
    </row>
    <row r="112" ht="14.25" customHeight="1" spans="1:46">
      <c r="A112" s="274"/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  <c r="AA112" s="274"/>
      <c r="AB112" s="274"/>
      <c r="AC112" s="274"/>
      <c r="AD112" s="274"/>
      <c r="AE112" s="274"/>
      <c r="AF112" s="274"/>
      <c r="AG112" s="274"/>
      <c r="AH112" s="274"/>
      <c r="AI112" s="274"/>
      <c r="AJ112" s="274"/>
      <c r="AK112" s="274"/>
      <c r="AL112" s="274"/>
      <c r="AM112" s="274"/>
      <c r="AN112" s="274"/>
      <c r="AO112" s="274"/>
      <c r="AP112" s="274"/>
      <c r="AQ112" s="274"/>
      <c r="AR112" s="274"/>
      <c r="AS112" s="274"/>
      <c r="AT112" s="274"/>
    </row>
    <row r="113" ht="14.25" customHeight="1" spans="1:46">
      <c r="A113" s="274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  <c r="AA113" s="274"/>
      <c r="AB113" s="274"/>
      <c r="AC113" s="274"/>
      <c r="AD113" s="274"/>
      <c r="AE113" s="274"/>
      <c r="AF113" s="274"/>
      <c r="AG113" s="274"/>
      <c r="AH113" s="274"/>
      <c r="AI113" s="274"/>
      <c r="AJ113" s="274"/>
      <c r="AK113" s="274"/>
      <c r="AL113" s="274"/>
      <c r="AM113" s="274"/>
      <c r="AN113" s="274"/>
      <c r="AO113" s="274"/>
      <c r="AP113" s="274"/>
      <c r="AQ113" s="274"/>
      <c r="AR113" s="274"/>
      <c r="AS113" s="274"/>
      <c r="AT113" s="274"/>
    </row>
    <row r="114" ht="14.25" customHeight="1" spans="1:46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  <c r="AA114" s="274"/>
      <c r="AB114" s="274"/>
      <c r="AC114" s="274"/>
      <c r="AD114" s="274"/>
      <c r="AE114" s="274"/>
      <c r="AF114" s="274"/>
      <c r="AG114" s="274"/>
      <c r="AH114" s="274"/>
      <c r="AI114" s="274"/>
      <c r="AJ114" s="274"/>
      <c r="AK114" s="274"/>
      <c r="AL114" s="274"/>
      <c r="AM114" s="274"/>
      <c r="AN114" s="274"/>
      <c r="AO114" s="274"/>
      <c r="AP114" s="274"/>
      <c r="AQ114" s="274"/>
      <c r="AR114" s="274"/>
      <c r="AS114" s="274"/>
      <c r="AT114" s="274"/>
    </row>
    <row r="115" ht="14.25" customHeight="1" spans="1:46">
      <c r="A115" s="274"/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  <c r="AA115" s="274"/>
      <c r="AB115" s="274"/>
      <c r="AC115" s="274"/>
      <c r="AD115" s="274"/>
      <c r="AE115" s="274"/>
      <c r="AF115" s="274"/>
      <c r="AG115" s="274"/>
      <c r="AH115" s="274"/>
      <c r="AI115" s="274"/>
      <c r="AJ115" s="274"/>
      <c r="AK115" s="274"/>
      <c r="AL115" s="274"/>
      <c r="AM115" s="274"/>
      <c r="AN115" s="274"/>
      <c r="AO115" s="274"/>
      <c r="AP115" s="274"/>
      <c r="AQ115" s="274"/>
      <c r="AR115" s="274"/>
      <c r="AS115" s="274"/>
      <c r="AT115" s="274"/>
    </row>
    <row r="116" ht="14.25" customHeight="1" spans="1:46">
      <c r="A116" s="274"/>
      <c r="B116" s="274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  <c r="AA116" s="274"/>
      <c r="AB116" s="274"/>
      <c r="AC116" s="274"/>
      <c r="AD116" s="274"/>
      <c r="AE116" s="274"/>
      <c r="AF116" s="274"/>
      <c r="AG116" s="274"/>
      <c r="AH116" s="274"/>
      <c r="AI116" s="274"/>
      <c r="AJ116" s="274"/>
      <c r="AK116" s="274"/>
      <c r="AL116" s="274"/>
      <c r="AM116" s="274"/>
      <c r="AN116" s="274"/>
      <c r="AO116" s="274"/>
      <c r="AP116" s="274"/>
      <c r="AQ116" s="274"/>
      <c r="AR116" s="274"/>
      <c r="AS116" s="274"/>
      <c r="AT116" s="274"/>
    </row>
    <row r="117" ht="14.25" customHeight="1" spans="1:46">
      <c r="A117" s="274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  <c r="AA117" s="274"/>
      <c r="AB117" s="274"/>
      <c r="AC117" s="274"/>
      <c r="AD117" s="274"/>
      <c r="AE117" s="274"/>
      <c r="AF117" s="274"/>
      <c r="AG117" s="274"/>
      <c r="AH117" s="274"/>
      <c r="AI117" s="274"/>
      <c r="AJ117" s="274"/>
      <c r="AK117" s="274"/>
      <c r="AL117" s="274"/>
      <c r="AM117" s="274"/>
      <c r="AN117" s="274"/>
      <c r="AO117" s="274"/>
      <c r="AP117" s="274"/>
      <c r="AQ117" s="274"/>
      <c r="AR117" s="274"/>
      <c r="AS117" s="274"/>
      <c r="AT117" s="274"/>
    </row>
    <row r="118" ht="14.25" customHeight="1" spans="1:46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  <c r="AA118" s="274"/>
      <c r="AB118" s="274"/>
      <c r="AC118" s="274"/>
      <c r="AD118" s="274"/>
      <c r="AE118" s="274"/>
      <c r="AF118" s="274"/>
      <c r="AG118" s="274"/>
      <c r="AH118" s="274"/>
      <c r="AI118" s="274"/>
      <c r="AJ118" s="274"/>
      <c r="AK118" s="274"/>
      <c r="AL118" s="274"/>
      <c r="AM118" s="274"/>
      <c r="AN118" s="274"/>
      <c r="AO118" s="274"/>
      <c r="AP118" s="274"/>
      <c r="AQ118" s="274"/>
      <c r="AR118" s="274"/>
      <c r="AS118" s="274"/>
      <c r="AT118" s="274"/>
    </row>
    <row r="119" ht="14.25" customHeight="1" spans="1:46">
      <c r="A119" s="274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  <c r="AA119" s="274"/>
      <c r="AB119" s="274"/>
      <c r="AC119" s="274"/>
      <c r="AD119" s="274"/>
      <c r="AE119" s="274"/>
      <c r="AF119" s="274"/>
      <c r="AG119" s="274"/>
      <c r="AH119" s="274"/>
      <c r="AI119" s="274"/>
      <c r="AJ119" s="274"/>
      <c r="AK119" s="274"/>
      <c r="AL119" s="274"/>
      <c r="AM119" s="274"/>
      <c r="AN119" s="274"/>
      <c r="AO119" s="274"/>
      <c r="AP119" s="274"/>
      <c r="AQ119" s="274"/>
      <c r="AR119" s="274"/>
      <c r="AS119" s="274"/>
      <c r="AT119" s="274"/>
    </row>
    <row r="120" ht="14.25" customHeight="1" spans="1:46">
      <c r="A120" s="274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  <c r="AA120" s="274"/>
      <c r="AB120" s="274"/>
      <c r="AC120" s="274"/>
      <c r="AD120" s="274"/>
      <c r="AE120" s="274"/>
      <c r="AF120" s="274"/>
      <c r="AG120" s="274"/>
      <c r="AH120" s="274"/>
      <c r="AI120" s="274"/>
      <c r="AJ120" s="274"/>
      <c r="AK120" s="274"/>
      <c r="AL120" s="274"/>
      <c r="AM120" s="274"/>
      <c r="AN120" s="274"/>
      <c r="AO120" s="274"/>
      <c r="AP120" s="274"/>
      <c r="AQ120" s="274"/>
      <c r="AR120" s="274"/>
      <c r="AS120" s="274"/>
      <c r="AT120" s="274"/>
    </row>
    <row r="121" ht="14.25" customHeight="1" spans="1:46">
      <c r="A121" s="274"/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  <c r="AA121" s="274"/>
      <c r="AB121" s="274"/>
      <c r="AC121" s="274"/>
      <c r="AD121" s="274"/>
      <c r="AE121" s="274"/>
      <c r="AF121" s="274"/>
      <c r="AG121" s="274"/>
      <c r="AH121" s="274"/>
      <c r="AI121" s="274"/>
      <c r="AJ121" s="274"/>
      <c r="AK121" s="274"/>
      <c r="AL121" s="274"/>
      <c r="AM121" s="274"/>
      <c r="AN121" s="274"/>
      <c r="AO121" s="274"/>
      <c r="AP121" s="274"/>
      <c r="AQ121" s="274"/>
      <c r="AR121" s="274"/>
      <c r="AS121" s="274"/>
      <c r="AT121" s="274"/>
    </row>
    <row r="122" ht="14.25" customHeight="1" spans="1:46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  <c r="AB122" s="274"/>
      <c r="AC122" s="274"/>
      <c r="AD122" s="274"/>
      <c r="AE122" s="274"/>
      <c r="AF122" s="274"/>
      <c r="AG122" s="274"/>
      <c r="AH122" s="274"/>
      <c r="AI122" s="274"/>
      <c r="AJ122" s="274"/>
      <c r="AK122" s="274"/>
      <c r="AL122" s="274"/>
      <c r="AM122" s="274"/>
      <c r="AN122" s="274"/>
      <c r="AO122" s="274"/>
      <c r="AP122" s="274"/>
      <c r="AQ122" s="274"/>
      <c r="AR122" s="274"/>
      <c r="AS122" s="274"/>
      <c r="AT122" s="274"/>
    </row>
    <row r="123" ht="14.25" customHeight="1" spans="1:46">
      <c r="A123" s="274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  <c r="AA123" s="274"/>
      <c r="AB123" s="274"/>
      <c r="AC123" s="274"/>
      <c r="AD123" s="274"/>
      <c r="AE123" s="274"/>
      <c r="AF123" s="274"/>
      <c r="AG123" s="274"/>
      <c r="AH123" s="274"/>
      <c r="AI123" s="274"/>
      <c r="AJ123" s="274"/>
      <c r="AK123" s="274"/>
      <c r="AL123" s="274"/>
      <c r="AM123" s="274"/>
      <c r="AN123" s="274"/>
      <c r="AO123" s="274"/>
      <c r="AP123" s="274"/>
      <c r="AQ123" s="274"/>
      <c r="AR123" s="274"/>
      <c r="AS123" s="274"/>
      <c r="AT123" s="274"/>
    </row>
    <row r="124" ht="14.25" customHeight="1" spans="1:46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  <c r="AA124" s="274"/>
      <c r="AB124" s="274"/>
      <c r="AC124" s="274"/>
      <c r="AD124" s="274"/>
      <c r="AE124" s="274"/>
      <c r="AF124" s="274"/>
      <c r="AG124" s="274"/>
      <c r="AH124" s="274"/>
      <c r="AI124" s="274"/>
      <c r="AJ124" s="274"/>
      <c r="AK124" s="274"/>
      <c r="AL124" s="274"/>
      <c r="AM124" s="274"/>
      <c r="AN124" s="274"/>
      <c r="AO124" s="274"/>
      <c r="AP124" s="274"/>
      <c r="AQ124" s="274"/>
      <c r="AR124" s="274"/>
      <c r="AS124" s="274"/>
      <c r="AT124" s="274"/>
    </row>
    <row r="125" ht="14.25" customHeight="1" spans="1:46">
      <c r="A125" s="274"/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  <c r="AA125" s="274"/>
      <c r="AB125" s="274"/>
      <c r="AC125" s="274"/>
      <c r="AD125" s="274"/>
      <c r="AE125" s="274"/>
      <c r="AF125" s="274"/>
      <c r="AG125" s="274"/>
      <c r="AH125" s="274"/>
      <c r="AI125" s="274"/>
      <c r="AJ125" s="274"/>
      <c r="AK125" s="274"/>
      <c r="AL125" s="274"/>
      <c r="AM125" s="274"/>
      <c r="AN125" s="274"/>
      <c r="AO125" s="274"/>
      <c r="AP125" s="274"/>
      <c r="AQ125" s="274"/>
      <c r="AR125" s="274"/>
      <c r="AS125" s="274"/>
      <c r="AT125" s="274"/>
    </row>
    <row r="126" ht="14.25" customHeight="1" spans="1:46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  <c r="AA126" s="274"/>
      <c r="AB126" s="274"/>
      <c r="AC126" s="274"/>
      <c r="AD126" s="274"/>
      <c r="AE126" s="274"/>
      <c r="AF126" s="274"/>
      <c r="AG126" s="274"/>
      <c r="AH126" s="274"/>
      <c r="AI126" s="274"/>
      <c r="AJ126" s="274"/>
      <c r="AK126" s="274"/>
      <c r="AL126" s="274"/>
      <c r="AM126" s="274"/>
      <c r="AN126" s="274"/>
      <c r="AO126" s="274"/>
      <c r="AP126" s="274"/>
      <c r="AQ126" s="274"/>
      <c r="AR126" s="274"/>
      <c r="AS126" s="274"/>
      <c r="AT126" s="274"/>
    </row>
    <row r="127" ht="14.25" customHeight="1" spans="1:46">
      <c r="A127" s="274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  <c r="AA127" s="274"/>
      <c r="AB127" s="274"/>
      <c r="AC127" s="274"/>
      <c r="AD127" s="274"/>
      <c r="AE127" s="274"/>
      <c r="AF127" s="274"/>
      <c r="AG127" s="274"/>
      <c r="AH127" s="274"/>
      <c r="AI127" s="274"/>
      <c r="AJ127" s="274"/>
      <c r="AK127" s="274"/>
      <c r="AL127" s="274"/>
      <c r="AM127" s="274"/>
      <c r="AN127" s="274"/>
      <c r="AO127" s="274"/>
      <c r="AP127" s="274"/>
      <c r="AQ127" s="274"/>
      <c r="AR127" s="274"/>
      <c r="AS127" s="274"/>
      <c r="AT127" s="274"/>
    </row>
    <row r="128" ht="14.25" customHeight="1" spans="1:46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  <c r="AA128" s="274"/>
      <c r="AB128" s="274"/>
      <c r="AC128" s="274"/>
      <c r="AD128" s="274"/>
      <c r="AE128" s="274"/>
      <c r="AF128" s="274"/>
      <c r="AG128" s="274"/>
      <c r="AH128" s="274"/>
      <c r="AI128" s="274"/>
      <c r="AJ128" s="274"/>
      <c r="AK128" s="274"/>
      <c r="AL128" s="274"/>
      <c r="AM128" s="274"/>
      <c r="AN128" s="274"/>
      <c r="AO128" s="274"/>
      <c r="AP128" s="274"/>
      <c r="AQ128" s="274"/>
      <c r="AR128" s="274"/>
      <c r="AS128" s="274"/>
      <c r="AT128" s="274"/>
    </row>
    <row r="129" ht="14.25" customHeight="1" spans="1:46">
      <c r="A129" s="274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  <c r="AA129" s="274"/>
      <c r="AB129" s="274"/>
      <c r="AC129" s="274"/>
      <c r="AD129" s="274"/>
      <c r="AE129" s="274"/>
      <c r="AF129" s="274"/>
      <c r="AG129" s="274"/>
      <c r="AH129" s="274"/>
      <c r="AI129" s="274"/>
      <c r="AJ129" s="274"/>
      <c r="AK129" s="274"/>
      <c r="AL129" s="274"/>
      <c r="AM129" s="274"/>
      <c r="AN129" s="274"/>
      <c r="AO129" s="274"/>
      <c r="AP129" s="274"/>
      <c r="AQ129" s="274"/>
      <c r="AR129" s="274"/>
      <c r="AS129" s="274"/>
      <c r="AT129" s="274"/>
    </row>
    <row r="130" ht="14.25" customHeight="1" spans="1:46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74"/>
      <c r="AB130" s="274"/>
      <c r="AC130" s="274"/>
      <c r="AD130" s="274"/>
      <c r="AE130" s="274"/>
      <c r="AF130" s="274"/>
      <c r="AG130" s="274"/>
      <c r="AH130" s="274"/>
      <c r="AI130" s="274"/>
      <c r="AJ130" s="274"/>
      <c r="AK130" s="274"/>
      <c r="AL130" s="274"/>
      <c r="AM130" s="274"/>
      <c r="AN130" s="274"/>
      <c r="AO130" s="274"/>
      <c r="AP130" s="274"/>
      <c r="AQ130" s="274"/>
      <c r="AR130" s="274"/>
      <c r="AS130" s="274"/>
      <c r="AT130" s="274"/>
    </row>
    <row r="131" ht="14.25" customHeight="1" spans="1:46">
      <c r="A131" s="274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  <c r="AA131" s="274"/>
      <c r="AB131" s="274"/>
      <c r="AC131" s="274"/>
      <c r="AD131" s="274"/>
      <c r="AE131" s="274"/>
      <c r="AF131" s="274"/>
      <c r="AG131" s="274"/>
      <c r="AH131" s="274"/>
      <c r="AI131" s="274"/>
      <c r="AJ131" s="274"/>
      <c r="AK131" s="274"/>
      <c r="AL131" s="274"/>
      <c r="AM131" s="274"/>
      <c r="AN131" s="274"/>
      <c r="AO131" s="274"/>
      <c r="AP131" s="274"/>
      <c r="AQ131" s="274"/>
      <c r="AR131" s="274"/>
      <c r="AS131" s="274"/>
      <c r="AT131" s="274"/>
    </row>
    <row r="132" ht="14.25" customHeight="1" spans="1:46">
      <c r="A132" s="274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  <c r="AA132" s="274"/>
      <c r="AB132" s="274"/>
      <c r="AC132" s="274"/>
      <c r="AD132" s="274"/>
      <c r="AE132" s="274"/>
      <c r="AF132" s="274"/>
      <c r="AG132" s="274"/>
      <c r="AH132" s="274"/>
      <c r="AI132" s="274"/>
      <c r="AJ132" s="274"/>
      <c r="AK132" s="274"/>
      <c r="AL132" s="274"/>
      <c r="AM132" s="274"/>
      <c r="AN132" s="274"/>
      <c r="AO132" s="274"/>
      <c r="AP132" s="274"/>
      <c r="AQ132" s="274"/>
      <c r="AR132" s="274"/>
      <c r="AS132" s="274"/>
      <c r="AT132" s="274"/>
    </row>
    <row r="133" ht="14.25" customHeight="1" spans="1:46">
      <c r="A133" s="274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  <c r="AA133" s="274"/>
      <c r="AB133" s="274"/>
      <c r="AC133" s="274"/>
      <c r="AD133" s="274"/>
      <c r="AE133" s="274"/>
      <c r="AF133" s="274"/>
      <c r="AG133" s="274"/>
      <c r="AH133" s="274"/>
      <c r="AI133" s="274"/>
      <c r="AJ133" s="274"/>
      <c r="AK133" s="274"/>
      <c r="AL133" s="274"/>
      <c r="AM133" s="274"/>
      <c r="AN133" s="274"/>
      <c r="AO133" s="274"/>
      <c r="AP133" s="274"/>
      <c r="AQ133" s="274"/>
      <c r="AR133" s="274"/>
      <c r="AS133" s="274"/>
      <c r="AT133" s="274"/>
    </row>
    <row r="134" ht="14.25" customHeight="1" spans="1:46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  <c r="AA134" s="274"/>
      <c r="AB134" s="274"/>
      <c r="AC134" s="274"/>
      <c r="AD134" s="274"/>
      <c r="AE134" s="274"/>
      <c r="AF134" s="274"/>
      <c r="AG134" s="274"/>
      <c r="AH134" s="274"/>
      <c r="AI134" s="274"/>
      <c r="AJ134" s="274"/>
      <c r="AK134" s="274"/>
      <c r="AL134" s="274"/>
      <c r="AM134" s="274"/>
      <c r="AN134" s="274"/>
      <c r="AO134" s="274"/>
      <c r="AP134" s="274"/>
      <c r="AQ134" s="274"/>
      <c r="AR134" s="274"/>
      <c r="AS134" s="274"/>
      <c r="AT134" s="274"/>
    </row>
    <row r="135" ht="14.25" customHeight="1" spans="1:46">
      <c r="A135" s="274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  <c r="AA135" s="274"/>
      <c r="AB135" s="274"/>
      <c r="AC135" s="274"/>
      <c r="AD135" s="274"/>
      <c r="AE135" s="274"/>
      <c r="AF135" s="274"/>
      <c r="AG135" s="274"/>
      <c r="AH135" s="274"/>
      <c r="AI135" s="274"/>
      <c r="AJ135" s="274"/>
      <c r="AK135" s="274"/>
      <c r="AL135" s="274"/>
      <c r="AM135" s="274"/>
      <c r="AN135" s="274"/>
      <c r="AO135" s="274"/>
      <c r="AP135" s="274"/>
      <c r="AQ135" s="274"/>
      <c r="AR135" s="274"/>
      <c r="AS135" s="274"/>
      <c r="AT135" s="274"/>
    </row>
    <row r="136" ht="14.25" customHeight="1" spans="1:46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  <c r="AA136" s="274"/>
      <c r="AB136" s="274"/>
      <c r="AC136" s="274"/>
      <c r="AD136" s="274"/>
      <c r="AE136" s="274"/>
      <c r="AF136" s="274"/>
      <c r="AG136" s="274"/>
      <c r="AH136" s="274"/>
      <c r="AI136" s="274"/>
      <c r="AJ136" s="274"/>
      <c r="AK136" s="274"/>
      <c r="AL136" s="274"/>
      <c r="AM136" s="274"/>
      <c r="AN136" s="274"/>
      <c r="AO136" s="274"/>
      <c r="AP136" s="274"/>
      <c r="AQ136" s="274"/>
      <c r="AR136" s="274"/>
      <c r="AS136" s="274"/>
      <c r="AT136" s="274"/>
    </row>
    <row r="137" ht="14.25" customHeight="1" spans="1:46">
      <c r="A137" s="274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  <c r="AA137" s="274"/>
      <c r="AB137" s="274"/>
      <c r="AC137" s="274"/>
      <c r="AD137" s="274"/>
      <c r="AE137" s="274"/>
      <c r="AF137" s="274"/>
      <c r="AG137" s="274"/>
      <c r="AH137" s="274"/>
      <c r="AI137" s="274"/>
      <c r="AJ137" s="274"/>
      <c r="AK137" s="274"/>
      <c r="AL137" s="274"/>
      <c r="AM137" s="274"/>
      <c r="AN137" s="274"/>
      <c r="AO137" s="274"/>
      <c r="AP137" s="274"/>
      <c r="AQ137" s="274"/>
      <c r="AR137" s="274"/>
      <c r="AS137" s="274"/>
      <c r="AT137" s="274"/>
    </row>
    <row r="138" ht="14.25" customHeight="1" spans="1:46">
      <c r="A138" s="274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74"/>
      <c r="AB138" s="274"/>
      <c r="AC138" s="274"/>
      <c r="AD138" s="274"/>
      <c r="AE138" s="274"/>
      <c r="AF138" s="274"/>
      <c r="AG138" s="274"/>
      <c r="AH138" s="274"/>
      <c r="AI138" s="274"/>
      <c r="AJ138" s="274"/>
      <c r="AK138" s="274"/>
      <c r="AL138" s="274"/>
      <c r="AM138" s="274"/>
      <c r="AN138" s="274"/>
      <c r="AO138" s="274"/>
      <c r="AP138" s="274"/>
      <c r="AQ138" s="274"/>
      <c r="AR138" s="274"/>
      <c r="AS138" s="274"/>
      <c r="AT138" s="274"/>
    </row>
    <row r="139" ht="14.25" customHeight="1" spans="1:46">
      <c r="A139" s="274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74"/>
      <c r="AE139" s="274"/>
      <c r="AF139" s="274"/>
      <c r="AG139" s="274"/>
      <c r="AH139" s="274"/>
      <c r="AI139" s="274"/>
      <c r="AJ139" s="274"/>
      <c r="AK139" s="274"/>
      <c r="AL139" s="274"/>
      <c r="AM139" s="274"/>
      <c r="AN139" s="274"/>
      <c r="AO139" s="274"/>
      <c r="AP139" s="274"/>
      <c r="AQ139" s="274"/>
      <c r="AR139" s="274"/>
      <c r="AS139" s="274"/>
      <c r="AT139" s="274"/>
    </row>
    <row r="140" ht="14.25" customHeight="1" spans="1:46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  <c r="AA140" s="274"/>
      <c r="AB140" s="274"/>
      <c r="AC140" s="274"/>
      <c r="AD140" s="274"/>
      <c r="AE140" s="274"/>
      <c r="AF140" s="274"/>
      <c r="AG140" s="274"/>
      <c r="AH140" s="274"/>
      <c r="AI140" s="274"/>
      <c r="AJ140" s="274"/>
      <c r="AK140" s="274"/>
      <c r="AL140" s="274"/>
      <c r="AM140" s="274"/>
      <c r="AN140" s="274"/>
      <c r="AO140" s="274"/>
      <c r="AP140" s="274"/>
      <c r="AQ140" s="274"/>
      <c r="AR140" s="274"/>
      <c r="AS140" s="274"/>
      <c r="AT140" s="274"/>
    </row>
    <row r="141" ht="14.25" customHeight="1" spans="1:46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  <c r="AA141" s="274"/>
      <c r="AB141" s="274"/>
      <c r="AC141" s="274"/>
      <c r="AD141" s="274"/>
      <c r="AE141" s="274"/>
      <c r="AF141" s="274"/>
      <c r="AG141" s="274"/>
      <c r="AH141" s="274"/>
      <c r="AI141" s="274"/>
      <c r="AJ141" s="274"/>
      <c r="AK141" s="274"/>
      <c r="AL141" s="274"/>
      <c r="AM141" s="274"/>
      <c r="AN141" s="274"/>
      <c r="AO141" s="274"/>
      <c r="AP141" s="274"/>
      <c r="AQ141" s="274"/>
      <c r="AR141" s="274"/>
      <c r="AS141" s="274"/>
      <c r="AT141" s="274"/>
    </row>
    <row r="142" ht="14.25" customHeight="1" spans="1:46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  <c r="AA142" s="274"/>
      <c r="AB142" s="274"/>
      <c r="AC142" s="274"/>
      <c r="AD142" s="274"/>
      <c r="AE142" s="274"/>
      <c r="AF142" s="274"/>
      <c r="AG142" s="274"/>
      <c r="AH142" s="274"/>
      <c r="AI142" s="274"/>
      <c r="AJ142" s="274"/>
      <c r="AK142" s="274"/>
      <c r="AL142" s="274"/>
      <c r="AM142" s="274"/>
      <c r="AN142" s="274"/>
      <c r="AO142" s="274"/>
      <c r="AP142" s="274"/>
      <c r="AQ142" s="274"/>
      <c r="AR142" s="274"/>
      <c r="AS142" s="274"/>
      <c r="AT142" s="274"/>
    </row>
    <row r="143" ht="14.25" customHeight="1" spans="1:46">
      <c r="A143" s="274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  <c r="AA143" s="274"/>
      <c r="AB143" s="274"/>
      <c r="AC143" s="274"/>
      <c r="AD143" s="274"/>
      <c r="AE143" s="274"/>
      <c r="AF143" s="274"/>
      <c r="AG143" s="274"/>
      <c r="AH143" s="274"/>
      <c r="AI143" s="274"/>
      <c r="AJ143" s="274"/>
      <c r="AK143" s="274"/>
      <c r="AL143" s="274"/>
      <c r="AM143" s="274"/>
      <c r="AN143" s="274"/>
      <c r="AO143" s="274"/>
      <c r="AP143" s="274"/>
      <c r="AQ143" s="274"/>
      <c r="AR143" s="274"/>
      <c r="AS143" s="274"/>
      <c r="AT143" s="274"/>
    </row>
    <row r="144" ht="14.25" customHeight="1" spans="1:46">
      <c r="A144" s="274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  <c r="AA144" s="274"/>
      <c r="AB144" s="274"/>
      <c r="AC144" s="274"/>
      <c r="AD144" s="274"/>
      <c r="AE144" s="274"/>
      <c r="AF144" s="274"/>
      <c r="AG144" s="274"/>
      <c r="AH144" s="274"/>
      <c r="AI144" s="274"/>
      <c r="AJ144" s="274"/>
      <c r="AK144" s="274"/>
      <c r="AL144" s="274"/>
      <c r="AM144" s="274"/>
      <c r="AN144" s="274"/>
      <c r="AO144" s="274"/>
      <c r="AP144" s="274"/>
      <c r="AQ144" s="274"/>
      <c r="AR144" s="274"/>
      <c r="AS144" s="274"/>
      <c r="AT144" s="274"/>
    </row>
    <row r="145" ht="14.25" customHeight="1" spans="1:46">
      <c r="A145" s="274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  <c r="AA145" s="274"/>
      <c r="AB145" s="274"/>
      <c r="AC145" s="274"/>
      <c r="AD145" s="274"/>
      <c r="AE145" s="274"/>
      <c r="AF145" s="274"/>
      <c r="AG145" s="274"/>
      <c r="AH145" s="274"/>
      <c r="AI145" s="274"/>
      <c r="AJ145" s="274"/>
      <c r="AK145" s="274"/>
      <c r="AL145" s="274"/>
      <c r="AM145" s="274"/>
      <c r="AN145" s="274"/>
      <c r="AO145" s="274"/>
      <c r="AP145" s="274"/>
      <c r="AQ145" s="274"/>
      <c r="AR145" s="274"/>
      <c r="AS145" s="274"/>
      <c r="AT145" s="274"/>
    </row>
    <row r="146" ht="14.25" customHeight="1" spans="1:46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  <c r="AA146" s="274"/>
      <c r="AB146" s="274"/>
      <c r="AC146" s="274"/>
      <c r="AD146" s="274"/>
      <c r="AE146" s="274"/>
      <c r="AF146" s="274"/>
      <c r="AG146" s="274"/>
      <c r="AH146" s="274"/>
      <c r="AI146" s="274"/>
      <c r="AJ146" s="274"/>
      <c r="AK146" s="274"/>
      <c r="AL146" s="274"/>
      <c r="AM146" s="274"/>
      <c r="AN146" s="274"/>
      <c r="AO146" s="274"/>
      <c r="AP146" s="274"/>
      <c r="AQ146" s="274"/>
      <c r="AR146" s="274"/>
      <c r="AS146" s="274"/>
      <c r="AT146" s="274"/>
    </row>
    <row r="147" ht="14.25" customHeight="1" spans="1:46">
      <c r="A147" s="274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  <c r="AA147" s="274"/>
      <c r="AB147" s="274"/>
      <c r="AC147" s="274"/>
      <c r="AD147" s="274"/>
      <c r="AE147" s="274"/>
      <c r="AF147" s="274"/>
      <c r="AG147" s="274"/>
      <c r="AH147" s="274"/>
      <c r="AI147" s="274"/>
      <c r="AJ147" s="274"/>
      <c r="AK147" s="274"/>
      <c r="AL147" s="274"/>
      <c r="AM147" s="274"/>
      <c r="AN147" s="274"/>
      <c r="AO147" s="274"/>
      <c r="AP147" s="274"/>
      <c r="AQ147" s="274"/>
      <c r="AR147" s="274"/>
      <c r="AS147" s="274"/>
      <c r="AT147" s="274"/>
    </row>
    <row r="148" ht="14.25" customHeight="1" spans="1:46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  <c r="AA148" s="274"/>
      <c r="AB148" s="274"/>
      <c r="AC148" s="274"/>
      <c r="AD148" s="274"/>
      <c r="AE148" s="274"/>
      <c r="AF148" s="274"/>
      <c r="AG148" s="274"/>
      <c r="AH148" s="274"/>
      <c r="AI148" s="274"/>
      <c r="AJ148" s="274"/>
      <c r="AK148" s="274"/>
      <c r="AL148" s="274"/>
      <c r="AM148" s="274"/>
      <c r="AN148" s="274"/>
      <c r="AO148" s="274"/>
      <c r="AP148" s="274"/>
      <c r="AQ148" s="274"/>
      <c r="AR148" s="274"/>
      <c r="AS148" s="274"/>
      <c r="AT148" s="274"/>
    </row>
    <row r="149" ht="14.25" customHeight="1" spans="1:46">
      <c r="A149" s="274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  <c r="AA149" s="274"/>
      <c r="AB149" s="274"/>
      <c r="AC149" s="274"/>
      <c r="AD149" s="274"/>
      <c r="AE149" s="274"/>
      <c r="AF149" s="274"/>
      <c r="AG149" s="274"/>
      <c r="AH149" s="274"/>
      <c r="AI149" s="274"/>
      <c r="AJ149" s="274"/>
      <c r="AK149" s="274"/>
      <c r="AL149" s="274"/>
      <c r="AM149" s="274"/>
      <c r="AN149" s="274"/>
      <c r="AO149" s="274"/>
      <c r="AP149" s="274"/>
      <c r="AQ149" s="274"/>
      <c r="AR149" s="274"/>
      <c r="AS149" s="274"/>
      <c r="AT149" s="274"/>
    </row>
    <row r="150" ht="14.25" customHeight="1" spans="1:46">
      <c r="A150" s="274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  <c r="AA150" s="274"/>
      <c r="AB150" s="274"/>
      <c r="AC150" s="274"/>
      <c r="AD150" s="274"/>
      <c r="AE150" s="274"/>
      <c r="AF150" s="274"/>
      <c r="AG150" s="274"/>
      <c r="AH150" s="274"/>
      <c r="AI150" s="274"/>
      <c r="AJ150" s="274"/>
      <c r="AK150" s="274"/>
      <c r="AL150" s="274"/>
      <c r="AM150" s="274"/>
      <c r="AN150" s="274"/>
      <c r="AO150" s="274"/>
      <c r="AP150" s="274"/>
      <c r="AQ150" s="274"/>
      <c r="AR150" s="274"/>
      <c r="AS150" s="274"/>
      <c r="AT150" s="274"/>
    </row>
    <row r="151" ht="14.25" customHeight="1" spans="1:46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  <c r="AA151" s="274"/>
      <c r="AB151" s="274"/>
      <c r="AC151" s="274"/>
      <c r="AD151" s="274"/>
      <c r="AE151" s="274"/>
      <c r="AF151" s="274"/>
      <c r="AG151" s="274"/>
      <c r="AH151" s="274"/>
      <c r="AI151" s="274"/>
      <c r="AJ151" s="274"/>
      <c r="AK151" s="274"/>
      <c r="AL151" s="274"/>
      <c r="AM151" s="274"/>
      <c r="AN151" s="274"/>
      <c r="AO151" s="274"/>
      <c r="AP151" s="274"/>
      <c r="AQ151" s="274"/>
      <c r="AR151" s="274"/>
      <c r="AS151" s="274"/>
      <c r="AT151" s="274"/>
    </row>
    <row r="152" ht="14.25" customHeight="1" spans="1:46">
      <c r="A152" s="274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  <c r="AA152" s="274"/>
      <c r="AB152" s="274"/>
      <c r="AC152" s="274"/>
      <c r="AD152" s="274"/>
      <c r="AE152" s="274"/>
      <c r="AF152" s="274"/>
      <c r="AG152" s="274"/>
      <c r="AH152" s="274"/>
      <c r="AI152" s="274"/>
      <c r="AJ152" s="274"/>
      <c r="AK152" s="274"/>
      <c r="AL152" s="274"/>
      <c r="AM152" s="274"/>
      <c r="AN152" s="274"/>
      <c r="AO152" s="274"/>
      <c r="AP152" s="274"/>
      <c r="AQ152" s="274"/>
      <c r="AR152" s="274"/>
      <c r="AS152" s="274"/>
      <c r="AT152" s="274"/>
    </row>
    <row r="153" ht="14.25" customHeight="1" spans="1:46">
      <c r="A153" s="274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  <c r="AA153" s="274"/>
      <c r="AB153" s="274"/>
      <c r="AC153" s="274"/>
      <c r="AD153" s="274"/>
      <c r="AE153" s="274"/>
      <c r="AF153" s="274"/>
      <c r="AG153" s="274"/>
      <c r="AH153" s="274"/>
      <c r="AI153" s="274"/>
      <c r="AJ153" s="274"/>
      <c r="AK153" s="274"/>
      <c r="AL153" s="274"/>
      <c r="AM153" s="274"/>
      <c r="AN153" s="274"/>
      <c r="AO153" s="274"/>
      <c r="AP153" s="274"/>
      <c r="AQ153" s="274"/>
      <c r="AR153" s="274"/>
      <c r="AS153" s="274"/>
      <c r="AT153" s="274"/>
    </row>
    <row r="154" ht="14.25" customHeight="1" spans="1:46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  <c r="AA154" s="274"/>
      <c r="AB154" s="274"/>
      <c r="AC154" s="274"/>
      <c r="AD154" s="274"/>
      <c r="AE154" s="274"/>
      <c r="AF154" s="274"/>
      <c r="AG154" s="274"/>
      <c r="AH154" s="274"/>
      <c r="AI154" s="274"/>
      <c r="AJ154" s="274"/>
      <c r="AK154" s="274"/>
      <c r="AL154" s="274"/>
      <c r="AM154" s="274"/>
      <c r="AN154" s="274"/>
      <c r="AO154" s="274"/>
      <c r="AP154" s="274"/>
      <c r="AQ154" s="274"/>
      <c r="AR154" s="274"/>
      <c r="AS154" s="274"/>
      <c r="AT154" s="274"/>
    </row>
    <row r="155" ht="14.25" customHeight="1" spans="1:46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  <c r="AA155" s="274"/>
      <c r="AB155" s="274"/>
      <c r="AC155" s="274"/>
      <c r="AD155" s="274"/>
      <c r="AE155" s="274"/>
      <c r="AF155" s="274"/>
      <c r="AG155" s="274"/>
      <c r="AH155" s="274"/>
      <c r="AI155" s="274"/>
      <c r="AJ155" s="274"/>
      <c r="AK155" s="274"/>
      <c r="AL155" s="274"/>
      <c r="AM155" s="274"/>
      <c r="AN155" s="274"/>
      <c r="AO155" s="274"/>
      <c r="AP155" s="274"/>
      <c r="AQ155" s="274"/>
      <c r="AR155" s="274"/>
      <c r="AS155" s="274"/>
      <c r="AT155" s="274"/>
    </row>
    <row r="156" ht="14.25" customHeight="1" spans="1:46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  <c r="AA156" s="274"/>
      <c r="AB156" s="274"/>
      <c r="AC156" s="274"/>
      <c r="AD156" s="274"/>
      <c r="AE156" s="274"/>
      <c r="AF156" s="274"/>
      <c r="AG156" s="274"/>
      <c r="AH156" s="274"/>
      <c r="AI156" s="274"/>
      <c r="AJ156" s="274"/>
      <c r="AK156" s="274"/>
      <c r="AL156" s="274"/>
      <c r="AM156" s="274"/>
      <c r="AN156" s="274"/>
      <c r="AO156" s="274"/>
      <c r="AP156" s="274"/>
      <c r="AQ156" s="274"/>
      <c r="AR156" s="274"/>
      <c r="AS156" s="274"/>
      <c r="AT156" s="274"/>
    </row>
    <row r="157" ht="14.25" customHeight="1" spans="1:46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  <c r="AA157" s="274"/>
      <c r="AB157" s="274"/>
      <c r="AC157" s="274"/>
      <c r="AD157" s="274"/>
      <c r="AE157" s="274"/>
      <c r="AF157" s="274"/>
      <c r="AG157" s="274"/>
      <c r="AH157" s="274"/>
      <c r="AI157" s="274"/>
      <c r="AJ157" s="274"/>
      <c r="AK157" s="274"/>
      <c r="AL157" s="274"/>
      <c r="AM157" s="274"/>
      <c r="AN157" s="274"/>
      <c r="AO157" s="274"/>
      <c r="AP157" s="274"/>
      <c r="AQ157" s="274"/>
      <c r="AR157" s="274"/>
      <c r="AS157" s="274"/>
      <c r="AT157" s="274"/>
    </row>
    <row r="158" ht="14.25" customHeight="1" spans="1:46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  <c r="AA158" s="274"/>
      <c r="AB158" s="274"/>
      <c r="AC158" s="274"/>
      <c r="AD158" s="274"/>
      <c r="AE158" s="274"/>
      <c r="AF158" s="274"/>
      <c r="AG158" s="274"/>
      <c r="AH158" s="274"/>
      <c r="AI158" s="274"/>
      <c r="AJ158" s="274"/>
      <c r="AK158" s="274"/>
      <c r="AL158" s="274"/>
      <c r="AM158" s="274"/>
      <c r="AN158" s="274"/>
      <c r="AO158" s="274"/>
      <c r="AP158" s="274"/>
      <c r="AQ158" s="274"/>
      <c r="AR158" s="274"/>
      <c r="AS158" s="274"/>
      <c r="AT158" s="274"/>
    </row>
    <row r="159" ht="14.25" customHeight="1" spans="1:46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  <c r="AA159" s="274"/>
      <c r="AB159" s="274"/>
      <c r="AC159" s="274"/>
      <c r="AD159" s="274"/>
      <c r="AE159" s="274"/>
      <c r="AF159" s="274"/>
      <c r="AG159" s="274"/>
      <c r="AH159" s="274"/>
      <c r="AI159" s="274"/>
      <c r="AJ159" s="274"/>
      <c r="AK159" s="274"/>
      <c r="AL159" s="274"/>
      <c r="AM159" s="274"/>
      <c r="AN159" s="274"/>
      <c r="AO159" s="274"/>
      <c r="AP159" s="274"/>
      <c r="AQ159" s="274"/>
      <c r="AR159" s="274"/>
      <c r="AS159" s="274"/>
      <c r="AT159" s="274"/>
    </row>
    <row r="160" ht="14.25" customHeight="1" spans="1:46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  <c r="AA160" s="274"/>
      <c r="AB160" s="274"/>
      <c r="AC160" s="274"/>
      <c r="AD160" s="274"/>
      <c r="AE160" s="274"/>
      <c r="AF160" s="274"/>
      <c r="AG160" s="274"/>
      <c r="AH160" s="274"/>
      <c r="AI160" s="274"/>
      <c r="AJ160" s="274"/>
      <c r="AK160" s="274"/>
      <c r="AL160" s="274"/>
      <c r="AM160" s="274"/>
      <c r="AN160" s="274"/>
      <c r="AO160" s="274"/>
      <c r="AP160" s="274"/>
      <c r="AQ160" s="274"/>
      <c r="AR160" s="274"/>
      <c r="AS160" s="274"/>
      <c r="AT160" s="274"/>
    </row>
    <row r="161" ht="14.25" customHeight="1" spans="1:46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  <c r="AA161" s="274"/>
      <c r="AB161" s="274"/>
      <c r="AC161" s="274"/>
      <c r="AD161" s="274"/>
      <c r="AE161" s="274"/>
      <c r="AF161" s="274"/>
      <c r="AG161" s="274"/>
      <c r="AH161" s="274"/>
      <c r="AI161" s="274"/>
      <c r="AJ161" s="274"/>
      <c r="AK161" s="274"/>
      <c r="AL161" s="274"/>
      <c r="AM161" s="274"/>
      <c r="AN161" s="274"/>
      <c r="AO161" s="274"/>
      <c r="AP161" s="274"/>
      <c r="AQ161" s="274"/>
      <c r="AR161" s="274"/>
      <c r="AS161" s="274"/>
      <c r="AT161" s="274"/>
    </row>
    <row r="162" ht="14.25" customHeight="1" spans="1:46">
      <c r="A162" s="274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  <c r="AA162" s="274"/>
      <c r="AB162" s="274"/>
      <c r="AC162" s="274"/>
      <c r="AD162" s="274"/>
      <c r="AE162" s="274"/>
      <c r="AF162" s="274"/>
      <c r="AG162" s="274"/>
      <c r="AH162" s="274"/>
      <c r="AI162" s="274"/>
      <c r="AJ162" s="274"/>
      <c r="AK162" s="274"/>
      <c r="AL162" s="274"/>
      <c r="AM162" s="274"/>
      <c r="AN162" s="274"/>
      <c r="AO162" s="274"/>
      <c r="AP162" s="274"/>
      <c r="AQ162" s="274"/>
      <c r="AR162" s="274"/>
      <c r="AS162" s="274"/>
      <c r="AT162" s="274"/>
    </row>
    <row r="163" ht="14.25" customHeight="1" spans="1:46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  <c r="AA163" s="274"/>
      <c r="AB163" s="274"/>
      <c r="AC163" s="274"/>
      <c r="AD163" s="274"/>
      <c r="AE163" s="274"/>
      <c r="AF163" s="274"/>
      <c r="AG163" s="274"/>
      <c r="AH163" s="274"/>
      <c r="AI163" s="274"/>
      <c r="AJ163" s="274"/>
      <c r="AK163" s="274"/>
      <c r="AL163" s="274"/>
      <c r="AM163" s="274"/>
      <c r="AN163" s="274"/>
      <c r="AO163" s="274"/>
      <c r="AP163" s="274"/>
      <c r="AQ163" s="274"/>
      <c r="AR163" s="274"/>
      <c r="AS163" s="274"/>
      <c r="AT163" s="274"/>
    </row>
    <row r="164" ht="14.25" customHeight="1" spans="1:46">
      <c r="A164" s="274"/>
      <c r="B164" s="274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  <c r="AA164" s="274"/>
      <c r="AB164" s="274"/>
      <c r="AC164" s="274"/>
      <c r="AD164" s="274"/>
      <c r="AE164" s="274"/>
      <c r="AF164" s="274"/>
      <c r="AG164" s="274"/>
      <c r="AH164" s="274"/>
      <c r="AI164" s="274"/>
      <c r="AJ164" s="274"/>
      <c r="AK164" s="274"/>
      <c r="AL164" s="274"/>
      <c r="AM164" s="274"/>
      <c r="AN164" s="274"/>
      <c r="AO164" s="274"/>
      <c r="AP164" s="274"/>
      <c r="AQ164" s="274"/>
      <c r="AR164" s="274"/>
      <c r="AS164" s="274"/>
      <c r="AT164" s="274"/>
    </row>
    <row r="165" ht="14.25" customHeight="1" spans="1:46">
      <c r="A165" s="274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  <c r="AA165" s="274"/>
      <c r="AB165" s="274"/>
      <c r="AC165" s="274"/>
      <c r="AD165" s="274"/>
      <c r="AE165" s="274"/>
      <c r="AF165" s="274"/>
      <c r="AG165" s="274"/>
      <c r="AH165" s="274"/>
      <c r="AI165" s="274"/>
      <c r="AJ165" s="274"/>
      <c r="AK165" s="274"/>
      <c r="AL165" s="274"/>
      <c r="AM165" s="274"/>
      <c r="AN165" s="274"/>
      <c r="AO165" s="274"/>
      <c r="AP165" s="274"/>
      <c r="AQ165" s="274"/>
      <c r="AR165" s="274"/>
      <c r="AS165" s="274"/>
      <c r="AT165" s="274"/>
    </row>
    <row r="166" ht="14.25" customHeight="1" spans="1:46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  <c r="AA166" s="274"/>
      <c r="AB166" s="274"/>
      <c r="AC166" s="274"/>
      <c r="AD166" s="274"/>
      <c r="AE166" s="274"/>
      <c r="AF166" s="274"/>
      <c r="AG166" s="274"/>
      <c r="AH166" s="274"/>
      <c r="AI166" s="274"/>
      <c r="AJ166" s="274"/>
      <c r="AK166" s="274"/>
      <c r="AL166" s="274"/>
      <c r="AM166" s="274"/>
      <c r="AN166" s="274"/>
      <c r="AO166" s="274"/>
      <c r="AP166" s="274"/>
      <c r="AQ166" s="274"/>
      <c r="AR166" s="274"/>
      <c r="AS166" s="274"/>
      <c r="AT166" s="274"/>
    </row>
    <row r="167" ht="14.25" customHeight="1" spans="1:46">
      <c r="A167" s="274"/>
      <c r="B167" s="274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  <c r="AA167" s="274"/>
      <c r="AB167" s="274"/>
      <c r="AC167" s="274"/>
      <c r="AD167" s="274"/>
      <c r="AE167" s="274"/>
      <c r="AF167" s="274"/>
      <c r="AG167" s="274"/>
      <c r="AH167" s="274"/>
      <c r="AI167" s="274"/>
      <c r="AJ167" s="274"/>
      <c r="AK167" s="274"/>
      <c r="AL167" s="274"/>
      <c r="AM167" s="274"/>
      <c r="AN167" s="274"/>
      <c r="AO167" s="274"/>
      <c r="AP167" s="274"/>
      <c r="AQ167" s="274"/>
      <c r="AR167" s="274"/>
      <c r="AS167" s="274"/>
      <c r="AT167" s="274"/>
    </row>
    <row r="168" ht="14.25" customHeight="1" spans="1:46">
      <c r="A168" s="274"/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  <c r="AA168" s="274"/>
      <c r="AB168" s="274"/>
      <c r="AC168" s="274"/>
      <c r="AD168" s="274"/>
      <c r="AE168" s="274"/>
      <c r="AF168" s="274"/>
      <c r="AG168" s="274"/>
      <c r="AH168" s="274"/>
      <c r="AI168" s="274"/>
      <c r="AJ168" s="274"/>
      <c r="AK168" s="274"/>
      <c r="AL168" s="274"/>
      <c r="AM168" s="274"/>
      <c r="AN168" s="274"/>
      <c r="AO168" s="274"/>
      <c r="AP168" s="274"/>
      <c r="AQ168" s="274"/>
      <c r="AR168" s="274"/>
      <c r="AS168" s="274"/>
      <c r="AT168" s="274"/>
    </row>
    <row r="169" ht="14.25" customHeight="1" spans="1:46">
      <c r="A169" s="274"/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  <c r="AA169" s="274"/>
      <c r="AB169" s="274"/>
      <c r="AC169" s="274"/>
      <c r="AD169" s="274"/>
      <c r="AE169" s="274"/>
      <c r="AF169" s="274"/>
      <c r="AG169" s="274"/>
      <c r="AH169" s="274"/>
      <c r="AI169" s="274"/>
      <c r="AJ169" s="274"/>
      <c r="AK169" s="274"/>
      <c r="AL169" s="274"/>
      <c r="AM169" s="274"/>
      <c r="AN169" s="274"/>
      <c r="AO169" s="274"/>
      <c r="AP169" s="274"/>
      <c r="AQ169" s="274"/>
      <c r="AR169" s="274"/>
      <c r="AS169" s="274"/>
      <c r="AT169" s="274"/>
    </row>
    <row r="170" ht="14.25" customHeight="1" spans="1:46">
      <c r="A170" s="274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4"/>
      <c r="AH170" s="274"/>
      <c r="AI170" s="274"/>
      <c r="AJ170" s="274"/>
      <c r="AK170" s="274"/>
      <c r="AL170" s="274"/>
      <c r="AM170" s="274"/>
      <c r="AN170" s="274"/>
      <c r="AO170" s="274"/>
      <c r="AP170" s="274"/>
      <c r="AQ170" s="274"/>
      <c r="AR170" s="274"/>
      <c r="AS170" s="274"/>
      <c r="AT170" s="274"/>
    </row>
    <row r="171" ht="14.25" customHeight="1" spans="1:46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4"/>
      <c r="AH171" s="274"/>
      <c r="AI171" s="274"/>
      <c r="AJ171" s="274"/>
      <c r="AK171" s="274"/>
      <c r="AL171" s="274"/>
      <c r="AM171" s="274"/>
      <c r="AN171" s="274"/>
      <c r="AO171" s="274"/>
      <c r="AP171" s="274"/>
      <c r="AQ171" s="274"/>
      <c r="AR171" s="274"/>
      <c r="AS171" s="274"/>
      <c r="AT171" s="274"/>
    </row>
    <row r="172" ht="14.25" customHeight="1" spans="1:46">
      <c r="A172" s="274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4"/>
      <c r="AH172" s="274"/>
      <c r="AI172" s="274"/>
      <c r="AJ172" s="274"/>
      <c r="AK172" s="274"/>
      <c r="AL172" s="274"/>
      <c r="AM172" s="274"/>
      <c r="AN172" s="274"/>
      <c r="AO172" s="274"/>
      <c r="AP172" s="274"/>
      <c r="AQ172" s="274"/>
      <c r="AR172" s="274"/>
      <c r="AS172" s="274"/>
      <c r="AT172" s="274"/>
    </row>
    <row r="173" ht="14.25" customHeight="1" spans="1:46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4"/>
      <c r="AH173" s="274"/>
      <c r="AI173" s="274"/>
      <c r="AJ173" s="274"/>
      <c r="AK173" s="274"/>
      <c r="AL173" s="274"/>
      <c r="AM173" s="274"/>
      <c r="AN173" s="274"/>
      <c r="AO173" s="274"/>
      <c r="AP173" s="274"/>
      <c r="AQ173" s="274"/>
      <c r="AR173" s="274"/>
      <c r="AS173" s="274"/>
      <c r="AT173" s="274"/>
    </row>
    <row r="174" ht="14.25" customHeight="1" spans="1:46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4"/>
      <c r="AH174" s="274"/>
      <c r="AI174" s="274"/>
      <c r="AJ174" s="274"/>
      <c r="AK174" s="274"/>
      <c r="AL174" s="274"/>
      <c r="AM174" s="274"/>
      <c r="AN174" s="274"/>
      <c r="AO174" s="274"/>
      <c r="AP174" s="274"/>
      <c r="AQ174" s="274"/>
      <c r="AR174" s="274"/>
      <c r="AS174" s="274"/>
      <c r="AT174" s="274"/>
    </row>
    <row r="175" ht="14.25" customHeight="1" spans="1:46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4"/>
      <c r="AH175" s="274"/>
      <c r="AI175" s="274"/>
      <c r="AJ175" s="274"/>
      <c r="AK175" s="274"/>
      <c r="AL175" s="274"/>
      <c r="AM175" s="274"/>
      <c r="AN175" s="274"/>
      <c r="AO175" s="274"/>
      <c r="AP175" s="274"/>
      <c r="AQ175" s="274"/>
      <c r="AR175" s="274"/>
      <c r="AS175" s="274"/>
      <c r="AT175" s="274"/>
    </row>
    <row r="176" ht="14.25" customHeight="1" spans="1:46">
      <c r="A176" s="274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4"/>
      <c r="AH176" s="274"/>
      <c r="AI176" s="274"/>
      <c r="AJ176" s="274"/>
      <c r="AK176" s="274"/>
      <c r="AL176" s="274"/>
      <c r="AM176" s="274"/>
      <c r="AN176" s="274"/>
      <c r="AO176" s="274"/>
      <c r="AP176" s="274"/>
      <c r="AQ176" s="274"/>
      <c r="AR176" s="274"/>
      <c r="AS176" s="274"/>
      <c r="AT176" s="274"/>
    </row>
    <row r="177" ht="14.25" customHeight="1" spans="1:46">
      <c r="A177" s="274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4"/>
      <c r="AH177" s="274"/>
      <c r="AI177" s="274"/>
      <c r="AJ177" s="274"/>
      <c r="AK177" s="274"/>
      <c r="AL177" s="274"/>
      <c r="AM177" s="274"/>
      <c r="AN177" s="274"/>
      <c r="AO177" s="274"/>
      <c r="AP177" s="274"/>
      <c r="AQ177" s="274"/>
      <c r="AR177" s="274"/>
      <c r="AS177" s="274"/>
      <c r="AT177" s="274"/>
    </row>
    <row r="178" ht="14.25" customHeight="1" spans="1:46">
      <c r="A178" s="274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  <c r="AA178" s="274"/>
      <c r="AB178" s="274"/>
      <c r="AC178" s="274"/>
      <c r="AD178" s="274"/>
      <c r="AE178" s="274"/>
      <c r="AF178" s="274"/>
      <c r="AG178" s="274"/>
      <c r="AH178" s="274"/>
      <c r="AI178" s="274"/>
      <c r="AJ178" s="274"/>
      <c r="AK178" s="274"/>
      <c r="AL178" s="274"/>
      <c r="AM178" s="274"/>
      <c r="AN178" s="274"/>
      <c r="AO178" s="274"/>
      <c r="AP178" s="274"/>
      <c r="AQ178" s="274"/>
      <c r="AR178" s="274"/>
      <c r="AS178" s="274"/>
      <c r="AT178" s="274"/>
    </row>
    <row r="179" ht="14.25" customHeight="1" spans="1:46">
      <c r="A179" s="274"/>
      <c r="B179" s="274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  <c r="AA179" s="274"/>
      <c r="AB179" s="274"/>
      <c r="AC179" s="274"/>
      <c r="AD179" s="274"/>
      <c r="AE179" s="274"/>
      <c r="AF179" s="274"/>
      <c r="AG179" s="274"/>
      <c r="AH179" s="274"/>
      <c r="AI179" s="274"/>
      <c r="AJ179" s="274"/>
      <c r="AK179" s="274"/>
      <c r="AL179" s="274"/>
      <c r="AM179" s="274"/>
      <c r="AN179" s="274"/>
      <c r="AO179" s="274"/>
      <c r="AP179" s="274"/>
      <c r="AQ179" s="274"/>
      <c r="AR179" s="274"/>
      <c r="AS179" s="274"/>
      <c r="AT179" s="274"/>
    </row>
    <row r="180" ht="14.25" customHeight="1" spans="1:46">
      <c r="A180" s="274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  <c r="AA180" s="274"/>
      <c r="AB180" s="274"/>
      <c r="AC180" s="274"/>
      <c r="AD180" s="274"/>
      <c r="AE180" s="274"/>
      <c r="AF180" s="274"/>
      <c r="AG180" s="274"/>
      <c r="AH180" s="274"/>
      <c r="AI180" s="274"/>
      <c r="AJ180" s="274"/>
      <c r="AK180" s="274"/>
      <c r="AL180" s="274"/>
      <c r="AM180" s="274"/>
      <c r="AN180" s="274"/>
      <c r="AO180" s="274"/>
      <c r="AP180" s="274"/>
      <c r="AQ180" s="274"/>
      <c r="AR180" s="274"/>
      <c r="AS180" s="274"/>
      <c r="AT180" s="274"/>
    </row>
    <row r="181" ht="14.25" customHeight="1" spans="1:46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  <c r="AA181" s="274"/>
      <c r="AB181" s="274"/>
      <c r="AC181" s="274"/>
      <c r="AD181" s="274"/>
      <c r="AE181" s="274"/>
      <c r="AF181" s="274"/>
      <c r="AG181" s="274"/>
      <c r="AH181" s="274"/>
      <c r="AI181" s="274"/>
      <c r="AJ181" s="274"/>
      <c r="AK181" s="274"/>
      <c r="AL181" s="274"/>
      <c r="AM181" s="274"/>
      <c r="AN181" s="274"/>
      <c r="AO181" s="274"/>
      <c r="AP181" s="274"/>
      <c r="AQ181" s="274"/>
      <c r="AR181" s="274"/>
      <c r="AS181" s="274"/>
      <c r="AT181" s="274"/>
    </row>
    <row r="182" ht="14.25" customHeight="1" spans="1:46">
      <c r="A182" s="274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  <c r="AA182" s="274"/>
      <c r="AB182" s="274"/>
      <c r="AC182" s="274"/>
      <c r="AD182" s="274"/>
      <c r="AE182" s="274"/>
      <c r="AF182" s="274"/>
      <c r="AG182" s="274"/>
      <c r="AH182" s="274"/>
      <c r="AI182" s="274"/>
      <c r="AJ182" s="274"/>
      <c r="AK182" s="274"/>
      <c r="AL182" s="274"/>
      <c r="AM182" s="274"/>
      <c r="AN182" s="274"/>
      <c r="AO182" s="274"/>
      <c r="AP182" s="274"/>
      <c r="AQ182" s="274"/>
      <c r="AR182" s="274"/>
      <c r="AS182" s="274"/>
      <c r="AT182" s="274"/>
    </row>
    <row r="183" ht="14.25" customHeight="1" spans="1:46">
      <c r="A183" s="274"/>
      <c r="B183" s="274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  <c r="AA183" s="274"/>
      <c r="AB183" s="274"/>
      <c r="AC183" s="274"/>
      <c r="AD183" s="274"/>
      <c r="AE183" s="274"/>
      <c r="AF183" s="274"/>
      <c r="AG183" s="274"/>
      <c r="AH183" s="274"/>
      <c r="AI183" s="274"/>
      <c r="AJ183" s="274"/>
      <c r="AK183" s="274"/>
      <c r="AL183" s="274"/>
      <c r="AM183" s="274"/>
      <c r="AN183" s="274"/>
      <c r="AO183" s="274"/>
      <c r="AP183" s="274"/>
      <c r="AQ183" s="274"/>
      <c r="AR183" s="274"/>
      <c r="AS183" s="274"/>
      <c r="AT183" s="274"/>
    </row>
    <row r="184" ht="14.25" customHeight="1" spans="1:46">
      <c r="A184" s="274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  <c r="AA184" s="274"/>
      <c r="AB184" s="274"/>
      <c r="AC184" s="274"/>
      <c r="AD184" s="274"/>
      <c r="AE184" s="274"/>
      <c r="AF184" s="274"/>
      <c r="AG184" s="274"/>
      <c r="AH184" s="274"/>
      <c r="AI184" s="274"/>
      <c r="AJ184" s="274"/>
      <c r="AK184" s="274"/>
      <c r="AL184" s="274"/>
      <c r="AM184" s="274"/>
      <c r="AN184" s="274"/>
      <c r="AO184" s="274"/>
      <c r="AP184" s="274"/>
      <c r="AQ184" s="274"/>
      <c r="AR184" s="274"/>
      <c r="AS184" s="274"/>
      <c r="AT184" s="274"/>
    </row>
    <row r="185" ht="14.25" customHeight="1" spans="1:46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  <c r="AA185" s="274"/>
      <c r="AB185" s="274"/>
      <c r="AC185" s="274"/>
      <c r="AD185" s="274"/>
      <c r="AE185" s="274"/>
      <c r="AF185" s="274"/>
      <c r="AG185" s="274"/>
      <c r="AH185" s="274"/>
      <c r="AI185" s="274"/>
      <c r="AJ185" s="274"/>
      <c r="AK185" s="274"/>
      <c r="AL185" s="274"/>
      <c r="AM185" s="274"/>
      <c r="AN185" s="274"/>
      <c r="AO185" s="274"/>
      <c r="AP185" s="274"/>
      <c r="AQ185" s="274"/>
      <c r="AR185" s="274"/>
      <c r="AS185" s="274"/>
      <c r="AT185" s="274"/>
    </row>
    <row r="186" ht="14.25" customHeight="1" spans="1:46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  <c r="AA186" s="274"/>
      <c r="AB186" s="274"/>
      <c r="AC186" s="274"/>
      <c r="AD186" s="274"/>
      <c r="AE186" s="274"/>
      <c r="AF186" s="274"/>
      <c r="AG186" s="274"/>
      <c r="AH186" s="274"/>
      <c r="AI186" s="274"/>
      <c r="AJ186" s="274"/>
      <c r="AK186" s="274"/>
      <c r="AL186" s="274"/>
      <c r="AM186" s="274"/>
      <c r="AN186" s="274"/>
      <c r="AO186" s="274"/>
      <c r="AP186" s="274"/>
      <c r="AQ186" s="274"/>
      <c r="AR186" s="274"/>
      <c r="AS186" s="274"/>
      <c r="AT186" s="274"/>
    </row>
    <row r="187" ht="14.25" customHeight="1" spans="1:46">
      <c r="A187" s="274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  <c r="AA187" s="274"/>
      <c r="AB187" s="274"/>
      <c r="AC187" s="274"/>
      <c r="AD187" s="274"/>
      <c r="AE187" s="274"/>
      <c r="AF187" s="274"/>
      <c r="AG187" s="274"/>
      <c r="AH187" s="274"/>
      <c r="AI187" s="274"/>
      <c r="AJ187" s="274"/>
      <c r="AK187" s="274"/>
      <c r="AL187" s="274"/>
      <c r="AM187" s="274"/>
      <c r="AN187" s="274"/>
      <c r="AO187" s="274"/>
      <c r="AP187" s="274"/>
      <c r="AQ187" s="274"/>
      <c r="AR187" s="274"/>
      <c r="AS187" s="274"/>
      <c r="AT187" s="274"/>
    </row>
    <row r="188" ht="14.25" customHeight="1" spans="1:46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  <c r="AA188" s="274"/>
      <c r="AB188" s="274"/>
      <c r="AC188" s="274"/>
      <c r="AD188" s="274"/>
      <c r="AE188" s="274"/>
      <c r="AF188" s="274"/>
      <c r="AG188" s="274"/>
      <c r="AH188" s="274"/>
      <c r="AI188" s="274"/>
      <c r="AJ188" s="274"/>
      <c r="AK188" s="274"/>
      <c r="AL188" s="274"/>
      <c r="AM188" s="274"/>
      <c r="AN188" s="274"/>
      <c r="AO188" s="274"/>
      <c r="AP188" s="274"/>
      <c r="AQ188" s="274"/>
      <c r="AR188" s="274"/>
      <c r="AS188" s="274"/>
      <c r="AT188" s="274"/>
    </row>
    <row r="189" ht="14.25" customHeight="1" spans="1:46">
      <c r="A189" s="274"/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  <c r="AA189" s="274"/>
      <c r="AB189" s="274"/>
      <c r="AC189" s="274"/>
      <c r="AD189" s="274"/>
      <c r="AE189" s="274"/>
      <c r="AF189" s="274"/>
      <c r="AG189" s="274"/>
      <c r="AH189" s="274"/>
      <c r="AI189" s="274"/>
      <c r="AJ189" s="274"/>
      <c r="AK189" s="274"/>
      <c r="AL189" s="274"/>
      <c r="AM189" s="274"/>
      <c r="AN189" s="274"/>
      <c r="AO189" s="274"/>
      <c r="AP189" s="274"/>
      <c r="AQ189" s="274"/>
      <c r="AR189" s="274"/>
      <c r="AS189" s="274"/>
      <c r="AT189" s="274"/>
    </row>
    <row r="190" ht="14.25" customHeight="1" spans="1:46">
      <c r="A190" s="274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  <c r="AA190" s="274"/>
      <c r="AB190" s="274"/>
      <c r="AC190" s="274"/>
      <c r="AD190" s="274"/>
      <c r="AE190" s="274"/>
      <c r="AF190" s="274"/>
      <c r="AG190" s="274"/>
      <c r="AH190" s="274"/>
      <c r="AI190" s="274"/>
      <c r="AJ190" s="274"/>
      <c r="AK190" s="274"/>
      <c r="AL190" s="274"/>
      <c r="AM190" s="274"/>
      <c r="AN190" s="274"/>
      <c r="AO190" s="274"/>
      <c r="AP190" s="274"/>
      <c r="AQ190" s="274"/>
      <c r="AR190" s="274"/>
      <c r="AS190" s="274"/>
      <c r="AT190" s="274"/>
    </row>
    <row r="191" ht="14.25" customHeight="1" spans="1:46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  <c r="AA191" s="274"/>
      <c r="AB191" s="274"/>
      <c r="AC191" s="274"/>
      <c r="AD191" s="274"/>
      <c r="AE191" s="274"/>
      <c r="AF191" s="274"/>
      <c r="AG191" s="274"/>
      <c r="AH191" s="274"/>
      <c r="AI191" s="274"/>
      <c r="AJ191" s="274"/>
      <c r="AK191" s="274"/>
      <c r="AL191" s="274"/>
      <c r="AM191" s="274"/>
      <c r="AN191" s="274"/>
      <c r="AO191" s="274"/>
      <c r="AP191" s="274"/>
      <c r="AQ191" s="274"/>
      <c r="AR191" s="274"/>
      <c r="AS191" s="274"/>
      <c r="AT191" s="274"/>
    </row>
    <row r="192" ht="14.25" customHeight="1" spans="1:46">
      <c r="A192" s="274"/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  <c r="AA192" s="274"/>
      <c r="AB192" s="274"/>
      <c r="AC192" s="274"/>
      <c r="AD192" s="274"/>
      <c r="AE192" s="274"/>
      <c r="AF192" s="274"/>
      <c r="AG192" s="274"/>
      <c r="AH192" s="274"/>
      <c r="AI192" s="274"/>
      <c r="AJ192" s="274"/>
      <c r="AK192" s="274"/>
      <c r="AL192" s="274"/>
      <c r="AM192" s="274"/>
      <c r="AN192" s="274"/>
      <c r="AO192" s="274"/>
      <c r="AP192" s="274"/>
      <c r="AQ192" s="274"/>
      <c r="AR192" s="274"/>
      <c r="AS192" s="274"/>
      <c r="AT192" s="274"/>
    </row>
    <row r="193" ht="14.25" customHeight="1" spans="1:46">
      <c r="A193" s="274"/>
      <c r="B193" s="274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  <c r="AA193" s="274"/>
      <c r="AB193" s="274"/>
      <c r="AC193" s="274"/>
      <c r="AD193" s="274"/>
      <c r="AE193" s="274"/>
      <c r="AF193" s="274"/>
      <c r="AG193" s="274"/>
      <c r="AH193" s="274"/>
      <c r="AI193" s="274"/>
      <c r="AJ193" s="274"/>
      <c r="AK193" s="274"/>
      <c r="AL193" s="274"/>
      <c r="AM193" s="274"/>
      <c r="AN193" s="274"/>
      <c r="AO193" s="274"/>
      <c r="AP193" s="274"/>
      <c r="AQ193" s="274"/>
      <c r="AR193" s="274"/>
      <c r="AS193" s="274"/>
      <c r="AT193" s="274"/>
    </row>
    <row r="194" ht="14.25" customHeight="1" spans="1:46">
      <c r="A194" s="274"/>
      <c r="B194" s="274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  <c r="AA194" s="274"/>
      <c r="AB194" s="274"/>
      <c r="AC194" s="274"/>
      <c r="AD194" s="274"/>
      <c r="AE194" s="274"/>
      <c r="AF194" s="274"/>
      <c r="AG194" s="274"/>
      <c r="AH194" s="274"/>
      <c r="AI194" s="274"/>
      <c r="AJ194" s="274"/>
      <c r="AK194" s="274"/>
      <c r="AL194" s="274"/>
      <c r="AM194" s="274"/>
      <c r="AN194" s="274"/>
      <c r="AO194" s="274"/>
      <c r="AP194" s="274"/>
      <c r="AQ194" s="274"/>
      <c r="AR194" s="274"/>
      <c r="AS194" s="274"/>
      <c r="AT194" s="274"/>
    </row>
    <row r="195" ht="14.25" customHeight="1" spans="1:46">
      <c r="A195" s="274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  <c r="AA195" s="274"/>
      <c r="AB195" s="274"/>
      <c r="AC195" s="274"/>
      <c r="AD195" s="274"/>
      <c r="AE195" s="274"/>
      <c r="AF195" s="274"/>
      <c r="AG195" s="274"/>
      <c r="AH195" s="274"/>
      <c r="AI195" s="274"/>
      <c r="AJ195" s="274"/>
      <c r="AK195" s="274"/>
      <c r="AL195" s="274"/>
      <c r="AM195" s="274"/>
      <c r="AN195" s="274"/>
      <c r="AO195" s="274"/>
      <c r="AP195" s="274"/>
      <c r="AQ195" s="274"/>
      <c r="AR195" s="274"/>
      <c r="AS195" s="274"/>
      <c r="AT195" s="274"/>
    </row>
    <row r="196" ht="14.25" customHeight="1" spans="1:46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  <c r="AA196" s="274"/>
      <c r="AB196" s="274"/>
      <c r="AC196" s="274"/>
      <c r="AD196" s="274"/>
      <c r="AE196" s="274"/>
      <c r="AF196" s="274"/>
      <c r="AG196" s="274"/>
      <c r="AH196" s="274"/>
      <c r="AI196" s="274"/>
      <c r="AJ196" s="274"/>
      <c r="AK196" s="274"/>
      <c r="AL196" s="274"/>
      <c r="AM196" s="274"/>
      <c r="AN196" s="274"/>
      <c r="AO196" s="274"/>
      <c r="AP196" s="274"/>
      <c r="AQ196" s="274"/>
      <c r="AR196" s="274"/>
      <c r="AS196" s="274"/>
      <c r="AT196" s="274"/>
    </row>
    <row r="197" ht="14.25" customHeight="1" spans="1:46">
      <c r="A197" s="274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  <c r="AA197" s="274"/>
      <c r="AB197" s="274"/>
      <c r="AC197" s="274"/>
      <c r="AD197" s="274"/>
      <c r="AE197" s="274"/>
      <c r="AF197" s="274"/>
      <c r="AG197" s="274"/>
      <c r="AH197" s="274"/>
      <c r="AI197" s="274"/>
      <c r="AJ197" s="274"/>
      <c r="AK197" s="274"/>
      <c r="AL197" s="274"/>
      <c r="AM197" s="274"/>
      <c r="AN197" s="274"/>
      <c r="AO197" s="274"/>
      <c r="AP197" s="274"/>
      <c r="AQ197" s="274"/>
      <c r="AR197" s="274"/>
      <c r="AS197" s="274"/>
      <c r="AT197" s="274"/>
    </row>
    <row r="198" ht="14.25" customHeight="1" spans="1:46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  <c r="AA198" s="274"/>
      <c r="AB198" s="274"/>
      <c r="AC198" s="274"/>
      <c r="AD198" s="274"/>
      <c r="AE198" s="274"/>
      <c r="AF198" s="274"/>
      <c r="AG198" s="274"/>
      <c r="AH198" s="274"/>
      <c r="AI198" s="274"/>
      <c r="AJ198" s="274"/>
      <c r="AK198" s="274"/>
      <c r="AL198" s="274"/>
      <c r="AM198" s="274"/>
      <c r="AN198" s="274"/>
      <c r="AO198" s="274"/>
      <c r="AP198" s="274"/>
      <c r="AQ198" s="274"/>
      <c r="AR198" s="274"/>
      <c r="AS198" s="274"/>
      <c r="AT198" s="274"/>
    </row>
    <row r="199" ht="14.25" customHeight="1" spans="1:46">
      <c r="A199" s="274"/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  <c r="AA199" s="274"/>
      <c r="AB199" s="274"/>
      <c r="AC199" s="274"/>
      <c r="AD199" s="274"/>
      <c r="AE199" s="274"/>
      <c r="AF199" s="274"/>
      <c r="AG199" s="274"/>
      <c r="AH199" s="274"/>
      <c r="AI199" s="274"/>
      <c r="AJ199" s="274"/>
      <c r="AK199" s="274"/>
      <c r="AL199" s="274"/>
      <c r="AM199" s="274"/>
      <c r="AN199" s="274"/>
      <c r="AO199" s="274"/>
      <c r="AP199" s="274"/>
      <c r="AQ199" s="274"/>
      <c r="AR199" s="274"/>
      <c r="AS199" s="274"/>
      <c r="AT199" s="274"/>
    </row>
    <row r="200" ht="14.25" customHeight="1" spans="1:46">
      <c r="A200" s="274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  <c r="AA200" s="274"/>
      <c r="AB200" s="274"/>
      <c r="AC200" s="274"/>
      <c r="AD200" s="274"/>
      <c r="AE200" s="274"/>
      <c r="AF200" s="274"/>
      <c r="AG200" s="274"/>
      <c r="AH200" s="274"/>
      <c r="AI200" s="274"/>
      <c r="AJ200" s="274"/>
      <c r="AK200" s="274"/>
      <c r="AL200" s="274"/>
      <c r="AM200" s="274"/>
      <c r="AN200" s="274"/>
      <c r="AO200" s="274"/>
      <c r="AP200" s="274"/>
      <c r="AQ200" s="274"/>
      <c r="AR200" s="274"/>
      <c r="AS200" s="274"/>
      <c r="AT200" s="274"/>
    </row>
    <row r="201" ht="14.25" customHeight="1" spans="1:46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  <c r="AA201" s="274"/>
      <c r="AB201" s="274"/>
      <c r="AC201" s="274"/>
      <c r="AD201" s="274"/>
      <c r="AE201" s="274"/>
      <c r="AF201" s="274"/>
      <c r="AG201" s="274"/>
      <c r="AH201" s="274"/>
      <c r="AI201" s="274"/>
      <c r="AJ201" s="274"/>
      <c r="AK201" s="274"/>
      <c r="AL201" s="274"/>
      <c r="AM201" s="274"/>
      <c r="AN201" s="274"/>
      <c r="AO201" s="274"/>
      <c r="AP201" s="274"/>
      <c r="AQ201" s="274"/>
      <c r="AR201" s="274"/>
      <c r="AS201" s="274"/>
      <c r="AT201" s="274"/>
    </row>
    <row r="202" ht="14.25" customHeight="1" spans="1:46">
      <c r="A202" s="274"/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  <c r="AA202" s="274"/>
      <c r="AB202" s="274"/>
      <c r="AC202" s="274"/>
      <c r="AD202" s="274"/>
      <c r="AE202" s="274"/>
      <c r="AF202" s="274"/>
      <c r="AG202" s="274"/>
      <c r="AH202" s="274"/>
      <c r="AI202" s="274"/>
      <c r="AJ202" s="274"/>
      <c r="AK202" s="274"/>
      <c r="AL202" s="274"/>
      <c r="AM202" s="274"/>
      <c r="AN202" s="274"/>
      <c r="AO202" s="274"/>
      <c r="AP202" s="274"/>
      <c r="AQ202" s="274"/>
      <c r="AR202" s="274"/>
      <c r="AS202" s="274"/>
      <c r="AT202" s="274"/>
    </row>
    <row r="203" ht="14.25" customHeight="1" spans="1:46">
      <c r="A203" s="274"/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  <c r="AA203" s="274"/>
      <c r="AB203" s="274"/>
      <c r="AC203" s="274"/>
      <c r="AD203" s="274"/>
      <c r="AE203" s="274"/>
      <c r="AF203" s="274"/>
      <c r="AG203" s="274"/>
      <c r="AH203" s="274"/>
      <c r="AI203" s="274"/>
      <c r="AJ203" s="274"/>
      <c r="AK203" s="274"/>
      <c r="AL203" s="274"/>
      <c r="AM203" s="274"/>
      <c r="AN203" s="274"/>
      <c r="AO203" s="274"/>
      <c r="AP203" s="274"/>
      <c r="AQ203" s="274"/>
      <c r="AR203" s="274"/>
      <c r="AS203" s="274"/>
      <c r="AT203" s="274"/>
    </row>
    <row r="204" ht="14.25" customHeight="1" spans="1:46">
      <c r="A204" s="274"/>
      <c r="B204" s="274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  <c r="AA204" s="274"/>
      <c r="AB204" s="274"/>
      <c r="AC204" s="274"/>
      <c r="AD204" s="274"/>
      <c r="AE204" s="274"/>
      <c r="AF204" s="274"/>
      <c r="AG204" s="274"/>
      <c r="AH204" s="274"/>
      <c r="AI204" s="274"/>
      <c r="AJ204" s="274"/>
      <c r="AK204" s="274"/>
      <c r="AL204" s="274"/>
      <c r="AM204" s="274"/>
      <c r="AN204" s="274"/>
      <c r="AO204" s="274"/>
      <c r="AP204" s="274"/>
      <c r="AQ204" s="274"/>
      <c r="AR204" s="274"/>
      <c r="AS204" s="274"/>
      <c r="AT204" s="274"/>
    </row>
    <row r="205" ht="14.25" customHeight="1" spans="1:46">
      <c r="A205" s="274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  <c r="AA205" s="274"/>
      <c r="AB205" s="274"/>
      <c r="AC205" s="274"/>
      <c r="AD205" s="274"/>
      <c r="AE205" s="274"/>
      <c r="AF205" s="274"/>
      <c r="AG205" s="274"/>
      <c r="AH205" s="274"/>
      <c r="AI205" s="274"/>
      <c r="AJ205" s="274"/>
      <c r="AK205" s="274"/>
      <c r="AL205" s="274"/>
      <c r="AM205" s="274"/>
      <c r="AN205" s="274"/>
      <c r="AO205" s="274"/>
      <c r="AP205" s="274"/>
      <c r="AQ205" s="274"/>
      <c r="AR205" s="274"/>
      <c r="AS205" s="274"/>
      <c r="AT205" s="274"/>
    </row>
    <row r="206" ht="14.25" customHeight="1" spans="1:46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  <c r="AA206" s="274"/>
      <c r="AB206" s="274"/>
      <c r="AC206" s="274"/>
      <c r="AD206" s="274"/>
      <c r="AE206" s="274"/>
      <c r="AF206" s="274"/>
      <c r="AG206" s="274"/>
      <c r="AH206" s="274"/>
      <c r="AI206" s="274"/>
      <c r="AJ206" s="274"/>
      <c r="AK206" s="274"/>
      <c r="AL206" s="274"/>
      <c r="AM206" s="274"/>
      <c r="AN206" s="274"/>
      <c r="AO206" s="274"/>
      <c r="AP206" s="274"/>
      <c r="AQ206" s="274"/>
      <c r="AR206" s="274"/>
      <c r="AS206" s="274"/>
      <c r="AT206" s="274"/>
    </row>
    <row r="207" ht="14.25" customHeight="1" spans="1:46">
      <c r="A207" s="274"/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  <c r="AA207" s="274"/>
      <c r="AB207" s="274"/>
      <c r="AC207" s="274"/>
      <c r="AD207" s="274"/>
      <c r="AE207" s="274"/>
      <c r="AF207" s="274"/>
      <c r="AG207" s="274"/>
      <c r="AH207" s="274"/>
      <c r="AI207" s="274"/>
      <c r="AJ207" s="274"/>
      <c r="AK207" s="274"/>
      <c r="AL207" s="274"/>
      <c r="AM207" s="274"/>
      <c r="AN207" s="274"/>
      <c r="AO207" s="274"/>
      <c r="AP207" s="274"/>
      <c r="AQ207" s="274"/>
      <c r="AR207" s="274"/>
      <c r="AS207" s="274"/>
      <c r="AT207" s="274"/>
    </row>
    <row r="208" ht="14.25" customHeight="1" spans="1:46">
      <c r="A208" s="274"/>
      <c r="B208" s="274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  <c r="AA208" s="274"/>
      <c r="AB208" s="274"/>
      <c r="AC208" s="274"/>
      <c r="AD208" s="274"/>
      <c r="AE208" s="274"/>
      <c r="AF208" s="274"/>
      <c r="AG208" s="274"/>
      <c r="AH208" s="274"/>
      <c r="AI208" s="274"/>
      <c r="AJ208" s="274"/>
      <c r="AK208" s="274"/>
      <c r="AL208" s="274"/>
      <c r="AM208" s="274"/>
      <c r="AN208" s="274"/>
      <c r="AO208" s="274"/>
      <c r="AP208" s="274"/>
      <c r="AQ208" s="274"/>
      <c r="AR208" s="274"/>
      <c r="AS208" s="274"/>
      <c r="AT208" s="274"/>
    </row>
    <row r="209" ht="14.25" customHeight="1" spans="1:46">
      <c r="A209" s="274"/>
      <c r="B209" s="274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  <c r="AA209" s="274"/>
      <c r="AB209" s="274"/>
      <c r="AC209" s="274"/>
      <c r="AD209" s="274"/>
      <c r="AE209" s="274"/>
      <c r="AF209" s="274"/>
      <c r="AG209" s="274"/>
      <c r="AH209" s="274"/>
      <c r="AI209" s="274"/>
      <c r="AJ209" s="274"/>
      <c r="AK209" s="274"/>
      <c r="AL209" s="274"/>
      <c r="AM209" s="274"/>
      <c r="AN209" s="274"/>
      <c r="AO209" s="274"/>
      <c r="AP209" s="274"/>
      <c r="AQ209" s="274"/>
      <c r="AR209" s="274"/>
      <c r="AS209" s="274"/>
      <c r="AT209" s="274"/>
    </row>
    <row r="210" ht="14.25" customHeight="1" spans="1:46">
      <c r="A210" s="274"/>
      <c r="B210" s="274"/>
      <c r="C210" s="274"/>
      <c r="D210" s="274"/>
      <c r="E210" s="274"/>
      <c r="F210" s="274"/>
      <c r="G210" s="274"/>
      <c r="H210" s="274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  <c r="AA210" s="274"/>
      <c r="AB210" s="274"/>
      <c r="AC210" s="274"/>
      <c r="AD210" s="274"/>
      <c r="AE210" s="274"/>
      <c r="AF210" s="274"/>
      <c r="AG210" s="274"/>
      <c r="AH210" s="274"/>
      <c r="AI210" s="274"/>
      <c r="AJ210" s="274"/>
      <c r="AK210" s="274"/>
      <c r="AL210" s="274"/>
      <c r="AM210" s="274"/>
      <c r="AN210" s="274"/>
      <c r="AO210" s="274"/>
      <c r="AP210" s="274"/>
      <c r="AQ210" s="274"/>
      <c r="AR210" s="274"/>
      <c r="AS210" s="274"/>
      <c r="AT210" s="274"/>
    </row>
    <row r="211" ht="14.25" customHeight="1" spans="1:46">
      <c r="A211" s="274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  <c r="AA211" s="274"/>
      <c r="AB211" s="274"/>
      <c r="AC211" s="274"/>
      <c r="AD211" s="274"/>
      <c r="AE211" s="274"/>
      <c r="AF211" s="274"/>
      <c r="AG211" s="274"/>
      <c r="AH211" s="274"/>
      <c r="AI211" s="274"/>
      <c r="AJ211" s="274"/>
      <c r="AK211" s="274"/>
      <c r="AL211" s="274"/>
      <c r="AM211" s="274"/>
      <c r="AN211" s="274"/>
      <c r="AO211" s="274"/>
      <c r="AP211" s="274"/>
      <c r="AQ211" s="274"/>
      <c r="AR211" s="274"/>
      <c r="AS211" s="274"/>
      <c r="AT211" s="274"/>
    </row>
    <row r="212" ht="14.25" customHeight="1" spans="1:46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  <c r="AA212" s="274"/>
      <c r="AB212" s="274"/>
      <c r="AC212" s="274"/>
      <c r="AD212" s="274"/>
      <c r="AE212" s="274"/>
      <c r="AF212" s="274"/>
      <c r="AG212" s="274"/>
      <c r="AH212" s="274"/>
      <c r="AI212" s="274"/>
      <c r="AJ212" s="274"/>
      <c r="AK212" s="274"/>
      <c r="AL212" s="274"/>
      <c r="AM212" s="274"/>
      <c r="AN212" s="274"/>
      <c r="AO212" s="274"/>
      <c r="AP212" s="274"/>
      <c r="AQ212" s="274"/>
      <c r="AR212" s="274"/>
      <c r="AS212" s="274"/>
      <c r="AT212" s="274"/>
    </row>
    <row r="213" ht="14.25" customHeight="1" spans="1:46">
      <c r="A213" s="274"/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  <c r="AA213" s="274"/>
      <c r="AB213" s="274"/>
      <c r="AC213" s="274"/>
      <c r="AD213" s="274"/>
      <c r="AE213" s="274"/>
      <c r="AF213" s="274"/>
      <c r="AG213" s="274"/>
      <c r="AH213" s="274"/>
      <c r="AI213" s="274"/>
      <c r="AJ213" s="274"/>
      <c r="AK213" s="274"/>
      <c r="AL213" s="274"/>
      <c r="AM213" s="274"/>
      <c r="AN213" s="274"/>
      <c r="AO213" s="274"/>
      <c r="AP213" s="274"/>
      <c r="AQ213" s="274"/>
      <c r="AR213" s="274"/>
      <c r="AS213" s="274"/>
      <c r="AT213" s="274"/>
    </row>
    <row r="214" ht="14.25" customHeight="1" spans="1:46">
      <c r="A214" s="274"/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74"/>
      <c r="AB214" s="274"/>
      <c r="AC214" s="274"/>
      <c r="AD214" s="274"/>
      <c r="AE214" s="274"/>
      <c r="AF214" s="274"/>
      <c r="AG214" s="274"/>
      <c r="AH214" s="274"/>
      <c r="AI214" s="274"/>
      <c r="AJ214" s="274"/>
      <c r="AK214" s="274"/>
      <c r="AL214" s="274"/>
      <c r="AM214" s="274"/>
      <c r="AN214" s="274"/>
      <c r="AO214" s="274"/>
      <c r="AP214" s="274"/>
      <c r="AQ214" s="274"/>
      <c r="AR214" s="274"/>
      <c r="AS214" s="274"/>
      <c r="AT214" s="274"/>
    </row>
    <row r="215" ht="14.25" customHeight="1" spans="1:46">
      <c r="A215" s="274"/>
      <c r="B215" s="274"/>
      <c r="C215" s="274"/>
      <c r="D215" s="274"/>
      <c r="E215" s="274"/>
      <c r="F215" s="274"/>
      <c r="G215" s="274"/>
      <c r="H215" s="274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  <c r="AA215" s="274"/>
      <c r="AB215" s="274"/>
      <c r="AC215" s="274"/>
      <c r="AD215" s="274"/>
      <c r="AE215" s="274"/>
      <c r="AF215" s="274"/>
      <c r="AG215" s="274"/>
      <c r="AH215" s="274"/>
      <c r="AI215" s="274"/>
      <c r="AJ215" s="274"/>
      <c r="AK215" s="274"/>
      <c r="AL215" s="274"/>
      <c r="AM215" s="274"/>
      <c r="AN215" s="274"/>
      <c r="AO215" s="274"/>
      <c r="AP215" s="274"/>
      <c r="AQ215" s="274"/>
      <c r="AR215" s="274"/>
      <c r="AS215" s="274"/>
      <c r="AT215" s="274"/>
    </row>
    <row r="216" ht="14.25" customHeight="1" spans="1:46">
      <c r="A216" s="274"/>
      <c r="B216" s="274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  <c r="AA216" s="274"/>
      <c r="AB216" s="274"/>
      <c r="AC216" s="274"/>
      <c r="AD216" s="274"/>
      <c r="AE216" s="274"/>
      <c r="AF216" s="274"/>
      <c r="AG216" s="274"/>
      <c r="AH216" s="274"/>
      <c r="AI216" s="274"/>
      <c r="AJ216" s="274"/>
      <c r="AK216" s="274"/>
      <c r="AL216" s="274"/>
      <c r="AM216" s="274"/>
      <c r="AN216" s="274"/>
      <c r="AO216" s="274"/>
      <c r="AP216" s="274"/>
      <c r="AQ216" s="274"/>
      <c r="AR216" s="274"/>
      <c r="AS216" s="274"/>
      <c r="AT216" s="274"/>
    </row>
    <row r="217" ht="14.25" customHeight="1" spans="1:46">
      <c r="A217" s="274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  <c r="AA217" s="274"/>
      <c r="AB217" s="274"/>
      <c r="AC217" s="274"/>
      <c r="AD217" s="274"/>
      <c r="AE217" s="274"/>
      <c r="AF217" s="274"/>
      <c r="AG217" s="274"/>
      <c r="AH217" s="274"/>
      <c r="AI217" s="274"/>
      <c r="AJ217" s="274"/>
      <c r="AK217" s="274"/>
      <c r="AL217" s="274"/>
      <c r="AM217" s="274"/>
      <c r="AN217" s="274"/>
      <c r="AO217" s="274"/>
      <c r="AP217" s="274"/>
      <c r="AQ217" s="274"/>
      <c r="AR217" s="274"/>
      <c r="AS217" s="274"/>
      <c r="AT217" s="274"/>
    </row>
    <row r="218" ht="14.25" customHeight="1" spans="1:46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  <c r="AA218" s="274"/>
      <c r="AB218" s="274"/>
      <c r="AC218" s="274"/>
      <c r="AD218" s="274"/>
      <c r="AE218" s="274"/>
      <c r="AF218" s="274"/>
      <c r="AG218" s="274"/>
      <c r="AH218" s="274"/>
      <c r="AI218" s="274"/>
      <c r="AJ218" s="274"/>
      <c r="AK218" s="274"/>
      <c r="AL218" s="274"/>
      <c r="AM218" s="274"/>
      <c r="AN218" s="274"/>
      <c r="AO218" s="274"/>
      <c r="AP218" s="274"/>
      <c r="AQ218" s="274"/>
      <c r="AR218" s="274"/>
      <c r="AS218" s="274"/>
      <c r="AT218" s="274"/>
    </row>
    <row r="219" ht="14.25" customHeight="1" spans="1:46">
      <c r="A219" s="274"/>
      <c r="B219" s="274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  <c r="AA219" s="274"/>
      <c r="AB219" s="274"/>
      <c r="AC219" s="274"/>
      <c r="AD219" s="274"/>
      <c r="AE219" s="274"/>
      <c r="AF219" s="274"/>
      <c r="AG219" s="274"/>
      <c r="AH219" s="274"/>
      <c r="AI219" s="274"/>
      <c r="AJ219" s="274"/>
      <c r="AK219" s="274"/>
      <c r="AL219" s="274"/>
      <c r="AM219" s="274"/>
      <c r="AN219" s="274"/>
      <c r="AO219" s="274"/>
      <c r="AP219" s="274"/>
      <c r="AQ219" s="274"/>
      <c r="AR219" s="274"/>
      <c r="AS219" s="274"/>
      <c r="AT219" s="274"/>
    </row>
    <row r="220" ht="14.25" customHeight="1" spans="1:46">
      <c r="A220" s="274"/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  <c r="AA220" s="274"/>
      <c r="AB220" s="274"/>
      <c r="AC220" s="274"/>
      <c r="AD220" s="274"/>
      <c r="AE220" s="274"/>
      <c r="AF220" s="274"/>
      <c r="AG220" s="274"/>
      <c r="AH220" s="274"/>
      <c r="AI220" s="274"/>
      <c r="AJ220" s="274"/>
      <c r="AK220" s="274"/>
      <c r="AL220" s="274"/>
      <c r="AM220" s="274"/>
      <c r="AN220" s="274"/>
      <c r="AO220" s="274"/>
      <c r="AP220" s="274"/>
      <c r="AQ220" s="274"/>
      <c r="AR220" s="274"/>
      <c r="AS220" s="274"/>
      <c r="AT220" s="274"/>
    </row>
    <row r="221" ht="14.25" customHeight="1" spans="1:46">
      <c r="A221" s="274"/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  <c r="AA221" s="274"/>
      <c r="AB221" s="274"/>
      <c r="AC221" s="274"/>
      <c r="AD221" s="274"/>
      <c r="AE221" s="274"/>
      <c r="AF221" s="274"/>
      <c r="AG221" s="274"/>
      <c r="AH221" s="274"/>
      <c r="AI221" s="274"/>
      <c r="AJ221" s="274"/>
      <c r="AK221" s="274"/>
      <c r="AL221" s="274"/>
      <c r="AM221" s="274"/>
      <c r="AN221" s="274"/>
      <c r="AO221" s="274"/>
      <c r="AP221" s="274"/>
      <c r="AQ221" s="274"/>
      <c r="AR221" s="274"/>
      <c r="AS221" s="274"/>
      <c r="AT221" s="274"/>
    </row>
    <row r="222" ht="14.25" customHeight="1" spans="1:46">
      <c r="A222" s="274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4"/>
      <c r="AH222" s="274"/>
      <c r="AI222" s="274"/>
      <c r="AJ222" s="274"/>
      <c r="AK222" s="274"/>
      <c r="AL222" s="274"/>
      <c r="AM222" s="274"/>
      <c r="AN222" s="274"/>
      <c r="AO222" s="274"/>
      <c r="AP222" s="274"/>
      <c r="AQ222" s="274"/>
      <c r="AR222" s="274"/>
      <c r="AS222" s="274"/>
      <c r="AT222" s="274"/>
    </row>
    <row r="223" ht="14.25" customHeight="1" spans="1:46">
      <c r="A223" s="274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4"/>
      <c r="AH223" s="274"/>
      <c r="AI223" s="274"/>
      <c r="AJ223" s="274"/>
      <c r="AK223" s="274"/>
      <c r="AL223" s="274"/>
      <c r="AM223" s="274"/>
      <c r="AN223" s="274"/>
      <c r="AO223" s="274"/>
      <c r="AP223" s="274"/>
      <c r="AQ223" s="274"/>
      <c r="AR223" s="274"/>
      <c r="AS223" s="274"/>
      <c r="AT223" s="274"/>
    </row>
    <row r="224" ht="14.25" customHeight="1" spans="1:46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4"/>
      <c r="AH224" s="274"/>
      <c r="AI224" s="274"/>
      <c r="AJ224" s="274"/>
      <c r="AK224" s="274"/>
      <c r="AL224" s="274"/>
      <c r="AM224" s="274"/>
      <c r="AN224" s="274"/>
      <c r="AO224" s="274"/>
      <c r="AP224" s="274"/>
      <c r="AQ224" s="274"/>
      <c r="AR224" s="274"/>
      <c r="AS224" s="274"/>
      <c r="AT224" s="274"/>
    </row>
    <row r="225" ht="14.25" customHeight="1" spans="1:46">
      <c r="A225" s="274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4"/>
      <c r="AH225" s="274"/>
      <c r="AI225" s="274"/>
      <c r="AJ225" s="274"/>
      <c r="AK225" s="274"/>
      <c r="AL225" s="274"/>
      <c r="AM225" s="274"/>
      <c r="AN225" s="274"/>
      <c r="AO225" s="274"/>
      <c r="AP225" s="274"/>
      <c r="AQ225" s="274"/>
      <c r="AR225" s="274"/>
      <c r="AS225" s="274"/>
      <c r="AT225" s="274"/>
    </row>
    <row r="226" ht="14.25" customHeight="1" spans="1:46">
      <c r="A226" s="274"/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4"/>
      <c r="AH226" s="274"/>
      <c r="AI226" s="274"/>
      <c r="AJ226" s="274"/>
      <c r="AK226" s="274"/>
      <c r="AL226" s="274"/>
      <c r="AM226" s="274"/>
      <c r="AN226" s="274"/>
      <c r="AO226" s="274"/>
      <c r="AP226" s="274"/>
      <c r="AQ226" s="274"/>
      <c r="AR226" s="274"/>
      <c r="AS226" s="274"/>
      <c r="AT226" s="274"/>
    </row>
    <row r="227" ht="14.25" customHeight="1" spans="1:46">
      <c r="A227" s="274"/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4"/>
      <c r="AH227" s="274"/>
      <c r="AI227" s="274"/>
      <c r="AJ227" s="274"/>
      <c r="AK227" s="274"/>
      <c r="AL227" s="274"/>
      <c r="AM227" s="274"/>
      <c r="AN227" s="274"/>
      <c r="AO227" s="274"/>
      <c r="AP227" s="274"/>
      <c r="AQ227" s="274"/>
      <c r="AR227" s="274"/>
      <c r="AS227" s="274"/>
      <c r="AT227" s="274"/>
    </row>
    <row r="228" ht="14.25" customHeight="1" spans="1:46">
      <c r="A228" s="274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4"/>
      <c r="AH228" s="274"/>
      <c r="AI228" s="274"/>
      <c r="AJ228" s="274"/>
      <c r="AK228" s="274"/>
      <c r="AL228" s="274"/>
      <c r="AM228" s="274"/>
      <c r="AN228" s="274"/>
      <c r="AO228" s="274"/>
      <c r="AP228" s="274"/>
      <c r="AQ228" s="274"/>
      <c r="AR228" s="274"/>
      <c r="AS228" s="274"/>
      <c r="AT228" s="274"/>
    </row>
    <row r="229" ht="14.25" customHeight="1" spans="1:46">
      <c r="A229" s="274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4"/>
      <c r="AH229" s="274"/>
      <c r="AI229" s="274"/>
      <c r="AJ229" s="274"/>
      <c r="AK229" s="274"/>
      <c r="AL229" s="274"/>
      <c r="AM229" s="274"/>
      <c r="AN229" s="274"/>
      <c r="AO229" s="274"/>
      <c r="AP229" s="274"/>
      <c r="AQ229" s="274"/>
      <c r="AR229" s="274"/>
      <c r="AS229" s="274"/>
      <c r="AT229" s="274"/>
    </row>
    <row r="230" ht="14.25" customHeight="1" spans="1:46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  <c r="AA230" s="274"/>
      <c r="AB230" s="274"/>
      <c r="AC230" s="274"/>
      <c r="AD230" s="274"/>
      <c r="AE230" s="274"/>
      <c r="AF230" s="274"/>
      <c r="AG230" s="274"/>
      <c r="AH230" s="274"/>
      <c r="AI230" s="274"/>
      <c r="AJ230" s="274"/>
      <c r="AK230" s="274"/>
      <c r="AL230" s="274"/>
      <c r="AM230" s="274"/>
      <c r="AN230" s="274"/>
      <c r="AO230" s="274"/>
      <c r="AP230" s="274"/>
      <c r="AQ230" s="274"/>
      <c r="AR230" s="274"/>
      <c r="AS230" s="274"/>
      <c r="AT230" s="274"/>
    </row>
    <row r="231" ht="14.25" customHeight="1" spans="1:46">
      <c r="A231" s="274"/>
      <c r="B231" s="274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  <c r="AA231" s="274"/>
      <c r="AB231" s="274"/>
      <c r="AC231" s="274"/>
      <c r="AD231" s="274"/>
      <c r="AE231" s="274"/>
      <c r="AF231" s="274"/>
      <c r="AG231" s="274"/>
      <c r="AH231" s="274"/>
      <c r="AI231" s="274"/>
      <c r="AJ231" s="274"/>
      <c r="AK231" s="274"/>
      <c r="AL231" s="274"/>
      <c r="AM231" s="274"/>
      <c r="AN231" s="274"/>
      <c r="AO231" s="274"/>
      <c r="AP231" s="274"/>
      <c r="AQ231" s="274"/>
      <c r="AR231" s="274"/>
      <c r="AS231" s="274"/>
      <c r="AT231" s="274"/>
    </row>
    <row r="232" ht="14.25" customHeight="1" spans="1:46">
      <c r="A232" s="274"/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  <c r="AA232" s="274"/>
      <c r="AB232" s="274"/>
      <c r="AC232" s="274"/>
      <c r="AD232" s="274"/>
      <c r="AE232" s="274"/>
      <c r="AF232" s="274"/>
      <c r="AG232" s="274"/>
      <c r="AH232" s="274"/>
      <c r="AI232" s="274"/>
      <c r="AJ232" s="274"/>
      <c r="AK232" s="274"/>
      <c r="AL232" s="274"/>
      <c r="AM232" s="274"/>
      <c r="AN232" s="274"/>
      <c r="AO232" s="274"/>
      <c r="AP232" s="274"/>
      <c r="AQ232" s="274"/>
      <c r="AR232" s="274"/>
      <c r="AS232" s="274"/>
      <c r="AT232" s="274"/>
    </row>
    <row r="233" ht="14.25" customHeight="1" spans="1:46">
      <c r="A233" s="274"/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  <c r="AA233" s="274"/>
      <c r="AB233" s="274"/>
      <c r="AC233" s="274"/>
      <c r="AD233" s="274"/>
      <c r="AE233" s="274"/>
      <c r="AF233" s="274"/>
      <c r="AG233" s="274"/>
      <c r="AH233" s="274"/>
      <c r="AI233" s="274"/>
      <c r="AJ233" s="274"/>
      <c r="AK233" s="274"/>
      <c r="AL233" s="274"/>
      <c r="AM233" s="274"/>
      <c r="AN233" s="274"/>
      <c r="AO233" s="274"/>
      <c r="AP233" s="274"/>
      <c r="AQ233" s="274"/>
      <c r="AR233" s="274"/>
      <c r="AS233" s="274"/>
      <c r="AT233" s="274"/>
    </row>
    <row r="234" ht="14.25" customHeight="1" spans="1:46">
      <c r="A234" s="274"/>
      <c r="B234" s="274"/>
      <c r="C234" s="274"/>
      <c r="D234" s="274"/>
      <c r="E234" s="274"/>
      <c r="F234" s="274"/>
      <c r="G234" s="274"/>
      <c r="H234" s="274"/>
      <c r="I234" s="274"/>
      <c r="J234" s="274"/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  <c r="AA234" s="274"/>
      <c r="AB234" s="274"/>
      <c r="AC234" s="274"/>
      <c r="AD234" s="274"/>
      <c r="AE234" s="274"/>
      <c r="AF234" s="274"/>
      <c r="AG234" s="274"/>
      <c r="AH234" s="274"/>
      <c r="AI234" s="274"/>
      <c r="AJ234" s="274"/>
      <c r="AK234" s="274"/>
      <c r="AL234" s="274"/>
      <c r="AM234" s="274"/>
      <c r="AN234" s="274"/>
      <c r="AO234" s="274"/>
      <c r="AP234" s="274"/>
      <c r="AQ234" s="274"/>
      <c r="AR234" s="274"/>
      <c r="AS234" s="274"/>
      <c r="AT234" s="274"/>
    </row>
    <row r="235" ht="14.25" customHeight="1" spans="1:46">
      <c r="A235" s="274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  <c r="AA235" s="274"/>
      <c r="AB235" s="274"/>
      <c r="AC235" s="274"/>
      <c r="AD235" s="274"/>
      <c r="AE235" s="274"/>
      <c r="AF235" s="274"/>
      <c r="AG235" s="274"/>
      <c r="AH235" s="274"/>
      <c r="AI235" s="274"/>
      <c r="AJ235" s="274"/>
      <c r="AK235" s="274"/>
      <c r="AL235" s="274"/>
      <c r="AM235" s="274"/>
      <c r="AN235" s="274"/>
      <c r="AO235" s="274"/>
      <c r="AP235" s="274"/>
      <c r="AQ235" s="274"/>
      <c r="AR235" s="274"/>
      <c r="AS235" s="274"/>
      <c r="AT235" s="274"/>
    </row>
    <row r="236" ht="14.25" customHeight="1" spans="1:46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  <c r="AA236" s="274"/>
      <c r="AB236" s="274"/>
      <c r="AC236" s="274"/>
      <c r="AD236" s="274"/>
      <c r="AE236" s="274"/>
      <c r="AF236" s="274"/>
      <c r="AG236" s="274"/>
      <c r="AH236" s="274"/>
      <c r="AI236" s="274"/>
      <c r="AJ236" s="274"/>
      <c r="AK236" s="274"/>
      <c r="AL236" s="274"/>
      <c r="AM236" s="274"/>
      <c r="AN236" s="274"/>
      <c r="AO236" s="274"/>
      <c r="AP236" s="274"/>
      <c r="AQ236" s="274"/>
      <c r="AR236" s="274"/>
      <c r="AS236" s="274"/>
      <c r="AT236" s="274"/>
    </row>
    <row r="237" ht="14.25" customHeight="1" spans="1:46">
      <c r="A237" s="274"/>
      <c r="B237" s="274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  <c r="AA237" s="274"/>
      <c r="AB237" s="274"/>
      <c r="AC237" s="274"/>
      <c r="AD237" s="274"/>
      <c r="AE237" s="274"/>
      <c r="AF237" s="274"/>
      <c r="AG237" s="274"/>
      <c r="AH237" s="274"/>
      <c r="AI237" s="274"/>
      <c r="AJ237" s="274"/>
      <c r="AK237" s="274"/>
      <c r="AL237" s="274"/>
      <c r="AM237" s="274"/>
      <c r="AN237" s="274"/>
      <c r="AO237" s="274"/>
      <c r="AP237" s="274"/>
      <c r="AQ237" s="274"/>
      <c r="AR237" s="274"/>
      <c r="AS237" s="274"/>
      <c r="AT237" s="274"/>
    </row>
    <row r="238" ht="14.25" customHeight="1" spans="1:46">
      <c r="A238" s="274"/>
      <c r="B238" s="274"/>
      <c r="C238" s="274"/>
      <c r="D238" s="274"/>
      <c r="E238" s="274"/>
      <c r="F238" s="274"/>
      <c r="G238" s="274"/>
      <c r="H238" s="274"/>
      <c r="I238" s="274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  <c r="AA238" s="274"/>
      <c r="AB238" s="274"/>
      <c r="AC238" s="274"/>
      <c r="AD238" s="274"/>
      <c r="AE238" s="274"/>
      <c r="AF238" s="274"/>
      <c r="AG238" s="274"/>
      <c r="AH238" s="274"/>
      <c r="AI238" s="274"/>
      <c r="AJ238" s="274"/>
      <c r="AK238" s="274"/>
      <c r="AL238" s="274"/>
      <c r="AM238" s="274"/>
      <c r="AN238" s="274"/>
      <c r="AO238" s="274"/>
      <c r="AP238" s="274"/>
      <c r="AQ238" s="274"/>
      <c r="AR238" s="274"/>
      <c r="AS238" s="274"/>
      <c r="AT238" s="274"/>
    </row>
    <row r="239" ht="14.25" customHeight="1" spans="1:46">
      <c r="A239" s="274"/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  <c r="AA239" s="274"/>
      <c r="AB239" s="274"/>
      <c r="AC239" s="274"/>
      <c r="AD239" s="274"/>
      <c r="AE239" s="274"/>
      <c r="AF239" s="274"/>
      <c r="AG239" s="274"/>
      <c r="AH239" s="274"/>
      <c r="AI239" s="274"/>
      <c r="AJ239" s="274"/>
      <c r="AK239" s="274"/>
      <c r="AL239" s="274"/>
      <c r="AM239" s="274"/>
      <c r="AN239" s="274"/>
      <c r="AO239" s="274"/>
      <c r="AP239" s="274"/>
      <c r="AQ239" s="274"/>
      <c r="AR239" s="274"/>
      <c r="AS239" s="274"/>
      <c r="AT239" s="274"/>
    </row>
    <row r="240" ht="14.25" customHeight="1" spans="1:46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  <c r="AA240" s="274"/>
      <c r="AB240" s="274"/>
      <c r="AC240" s="274"/>
      <c r="AD240" s="274"/>
      <c r="AE240" s="274"/>
      <c r="AF240" s="274"/>
      <c r="AG240" s="274"/>
      <c r="AH240" s="274"/>
      <c r="AI240" s="274"/>
      <c r="AJ240" s="274"/>
      <c r="AK240" s="274"/>
      <c r="AL240" s="274"/>
      <c r="AM240" s="274"/>
      <c r="AN240" s="274"/>
      <c r="AO240" s="274"/>
      <c r="AP240" s="274"/>
      <c r="AQ240" s="274"/>
      <c r="AR240" s="274"/>
      <c r="AS240" s="274"/>
      <c r="AT240" s="274"/>
    </row>
    <row r="241" ht="14.25" customHeight="1" spans="1:46">
      <c r="A241" s="274"/>
      <c r="B241" s="274"/>
      <c r="C241" s="274"/>
      <c r="D241" s="274"/>
      <c r="E241" s="274"/>
      <c r="F241" s="274"/>
      <c r="G241" s="274"/>
      <c r="H241" s="274"/>
      <c r="I241" s="274"/>
      <c r="J241" s="274"/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  <c r="AA241" s="274"/>
      <c r="AB241" s="274"/>
      <c r="AC241" s="274"/>
      <c r="AD241" s="274"/>
      <c r="AE241" s="274"/>
      <c r="AF241" s="274"/>
      <c r="AG241" s="274"/>
      <c r="AH241" s="274"/>
      <c r="AI241" s="274"/>
      <c r="AJ241" s="274"/>
      <c r="AK241" s="274"/>
      <c r="AL241" s="274"/>
      <c r="AM241" s="274"/>
      <c r="AN241" s="274"/>
      <c r="AO241" s="274"/>
      <c r="AP241" s="274"/>
      <c r="AQ241" s="274"/>
      <c r="AR241" s="274"/>
      <c r="AS241" s="274"/>
      <c r="AT241" s="274"/>
    </row>
    <row r="242" ht="14.25" customHeight="1" spans="1:46">
      <c r="A242" s="274"/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  <c r="AA242" s="274"/>
      <c r="AB242" s="274"/>
      <c r="AC242" s="274"/>
      <c r="AD242" s="274"/>
      <c r="AE242" s="274"/>
      <c r="AF242" s="274"/>
      <c r="AG242" s="274"/>
      <c r="AH242" s="274"/>
      <c r="AI242" s="274"/>
      <c r="AJ242" s="274"/>
      <c r="AK242" s="274"/>
      <c r="AL242" s="274"/>
      <c r="AM242" s="274"/>
      <c r="AN242" s="274"/>
      <c r="AO242" s="274"/>
      <c r="AP242" s="274"/>
      <c r="AQ242" s="274"/>
      <c r="AR242" s="274"/>
      <c r="AS242" s="274"/>
      <c r="AT242" s="274"/>
    </row>
    <row r="243" ht="14.25" customHeight="1" spans="1:46">
      <c r="A243" s="274"/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  <c r="AA243" s="274"/>
      <c r="AB243" s="274"/>
      <c r="AC243" s="274"/>
      <c r="AD243" s="274"/>
      <c r="AE243" s="274"/>
      <c r="AF243" s="274"/>
      <c r="AG243" s="274"/>
      <c r="AH243" s="274"/>
      <c r="AI243" s="274"/>
      <c r="AJ243" s="274"/>
      <c r="AK243" s="274"/>
      <c r="AL243" s="274"/>
      <c r="AM243" s="274"/>
      <c r="AN243" s="274"/>
      <c r="AO243" s="274"/>
      <c r="AP243" s="274"/>
      <c r="AQ243" s="274"/>
      <c r="AR243" s="274"/>
      <c r="AS243" s="274"/>
      <c r="AT243" s="274"/>
    </row>
    <row r="244" ht="14.25" customHeight="1" spans="1:46">
      <c r="A244" s="274"/>
      <c r="B244" s="274"/>
      <c r="C244" s="274"/>
      <c r="D244" s="274"/>
      <c r="E244" s="274"/>
      <c r="F244" s="274"/>
      <c r="G244" s="274"/>
      <c r="H244" s="274"/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  <c r="AA244" s="274"/>
      <c r="AB244" s="274"/>
      <c r="AC244" s="274"/>
      <c r="AD244" s="274"/>
      <c r="AE244" s="274"/>
      <c r="AF244" s="274"/>
      <c r="AG244" s="274"/>
      <c r="AH244" s="274"/>
      <c r="AI244" s="274"/>
      <c r="AJ244" s="274"/>
      <c r="AK244" s="274"/>
      <c r="AL244" s="274"/>
      <c r="AM244" s="274"/>
      <c r="AN244" s="274"/>
      <c r="AO244" s="274"/>
      <c r="AP244" s="274"/>
      <c r="AQ244" s="274"/>
      <c r="AR244" s="274"/>
      <c r="AS244" s="274"/>
      <c r="AT244" s="274"/>
    </row>
    <row r="245" ht="14.25" customHeight="1" spans="1:46">
      <c r="A245" s="274"/>
      <c r="B245" s="274"/>
      <c r="C245" s="274"/>
      <c r="D245" s="274"/>
      <c r="E245" s="274"/>
      <c r="F245" s="274"/>
      <c r="G245" s="274"/>
      <c r="H245" s="274"/>
      <c r="I245" s="274"/>
      <c r="J245" s="274"/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  <c r="AA245" s="274"/>
      <c r="AB245" s="274"/>
      <c r="AC245" s="274"/>
      <c r="AD245" s="274"/>
      <c r="AE245" s="274"/>
      <c r="AF245" s="274"/>
      <c r="AG245" s="274"/>
      <c r="AH245" s="274"/>
      <c r="AI245" s="274"/>
      <c r="AJ245" s="274"/>
      <c r="AK245" s="274"/>
      <c r="AL245" s="274"/>
      <c r="AM245" s="274"/>
      <c r="AN245" s="274"/>
      <c r="AO245" s="274"/>
      <c r="AP245" s="274"/>
      <c r="AQ245" s="274"/>
      <c r="AR245" s="274"/>
      <c r="AS245" s="274"/>
      <c r="AT245" s="274"/>
    </row>
    <row r="246" ht="14.25" customHeight="1" spans="1:46">
      <c r="A246" s="274"/>
      <c r="B246" s="274"/>
      <c r="C246" s="274"/>
      <c r="D246" s="274"/>
      <c r="E246" s="274"/>
      <c r="F246" s="274"/>
      <c r="G246" s="274"/>
      <c r="H246" s="274"/>
      <c r="I246" s="274"/>
      <c r="J246" s="274"/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  <c r="AA246" s="274"/>
      <c r="AB246" s="274"/>
      <c r="AC246" s="274"/>
      <c r="AD246" s="274"/>
      <c r="AE246" s="274"/>
      <c r="AF246" s="274"/>
      <c r="AG246" s="274"/>
      <c r="AH246" s="274"/>
      <c r="AI246" s="274"/>
      <c r="AJ246" s="274"/>
      <c r="AK246" s="274"/>
      <c r="AL246" s="274"/>
      <c r="AM246" s="274"/>
      <c r="AN246" s="274"/>
      <c r="AO246" s="274"/>
      <c r="AP246" s="274"/>
      <c r="AQ246" s="274"/>
      <c r="AR246" s="274"/>
      <c r="AS246" s="274"/>
      <c r="AT246" s="274"/>
    </row>
    <row r="247" ht="14.25" customHeight="1" spans="1:46">
      <c r="A247" s="274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  <c r="AA247" s="274"/>
      <c r="AB247" s="274"/>
      <c r="AC247" s="274"/>
      <c r="AD247" s="274"/>
      <c r="AE247" s="274"/>
      <c r="AF247" s="274"/>
      <c r="AG247" s="274"/>
      <c r="AH247" s="274"/>
      <c r="AI247" s="274"/>
      <c r="AJ247" s="274"/>
      <c r="AK247" s="274"/>
      <c r="AL247" s="274"/>
      <c r="AM247" s="274"/>
      <c r="AN247" s="274"/>
      <c r="AO247" s="274"/>
      <c r="AP247" s="274"/>
      <c r="AQ247" s="274"/>
      <c r="AR247" s="274"/>
      <c r="AS247" s="274"/>
      <c r="AT247" s="274"/>
    </row>
    <row r="248" ht="14.25" customHeight="1" spans="1:46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  <c r="AA248" s="274"/>
      <c r="AB248" s="274"/>
      <c r="AC248" s="274"/>
      <c r="AD248" s="274"/>
      <c r="AE248" s="274"/>
      <c r="AF248" s="274"/>
      <c r="AG248" s="274"/>
      <c r="AH248" s="274"/>
      <c r="AI248" s="274"/>
      <c r="AJ248" s="274"/>
      <c r="AK248" s="274"/>
      <c r="AL248" s="274"/>
      <c r="AM248" s="274"/>
      <c r="AN248" s="274"/>
      <c r="AO248" s="274"/>
      <c r="AP248" s="274"/>
      <c r="AQ248" s="274"/>
      <c r="AR248" s="274"/>
      <c r="AS248" s="274"/>
      <c r="AT248" s="274"/>
    </row>
    <row r="249" ht="14.25" customHeight="1" spans="1:46">
      <c r="A249" s="274"/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  <c r="AA249" s="274"/>
      <c r="AB249" s="274"/>
      <c r="AC249" s="274"/>
      <c r="AD249" s="274"/>
      <c r="AE249" s="274"/>
      <c r="AF249" s="274"/>
      <c r="AG249" s="274"/>
      <c r="AH249" s="274"/>
      <c r="AI249" s="274"/>
      <c r="AJ249" s="274"/>
      <c r="AK249" s="274"/>
      <c r="AL249" s="274"/>
      <c r="AM249" s="274"/>
      <c r="AN249" s="274"/>
      <c r="AO249" s="274"/>
      <c r="AP249" s="274"/>
      <c r="AQ249" s="274"/>
      <c r="AR249" s="274"/>
      <c r="AS249" s="274"/>
      <c r="AT249" s="274"/>
    </row>
    <row r="250" ht="14.25" customHeight="1" spans="1:46">
      <c r="A250" s="274"/>
      <c r="B250" s="274"/>
      <c r="C250" s="274"/>
      <c r="D250" s="274"/>
      <c r="E250" s="274"/>
      <c r="F250" s="274"/>
      <c r="G250" s="274"/>
      <c r="H250" s="274"/>
      <c r="I250" s="274"/>
      <c r="J250" s="274"/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  <c r="AA250" s="274"/>
      <c r="AB250" s="274"/>
      <c r="AC250" s="274"/>
      <c r="AD250" s="274"/>
      <c r="AE250" s="274"/>
      <c r="AF250" s="274"/>
      <c r="AG250" s="274"/>
      <c r="AH250" s="274"/>
      <c r="AI250" s="274"/>
      <c r="AJ250" s="274"/>
      <c r="AK250" s="274"/>
      <c r="AL250" s="274"/>
      <c r="AM250" s="274"/>
      <c r="AN250" s="274"/>
      <c r="AO250" s="274"/>
      <c r="AP250" s="274"/>
      <c r="AQ250" s="274"/>
      <c r="AR250" s="274"/>
      <c r="AS250" s="274"/>
      <c r="AT250" s="274"/>
    </row>
    <row r="251" ht="14.25" customHeight="1" spans="1:46">
      <c r="A251" s="274"/>
      <c r="B251" s="274"/>
      <c r="C251" s="274"/>
      <c r="D251" s="274"/>
      <c r="E251" s="274"/>
      <c r="F251" s="274"/>
      <c r="G251" s="274"/>
      <c r="H251" s="274"/>
      <c r="I251" s="274"/>
      <c r="J251" s="274"/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  <c r="AA251" s="274"/>
      <c r="AB251" s="274"/>
      <c r="AC251" s="274"/>
      <c r="AD251" s="274"/>
      <c r="AE251" s="274"/>
      <c r="AF251" s="274"/>
      <c r="AG251" s="274"/>
      <c r="AH251" s="274"/>
      <c r="AI251" s="274"/>
      <c r="AJ251" s="274"/>
      <c r="AK251" s="274"/>
      <c r="AL251" s="274"/>
      <c r="AM251" s="274"/>
      <c r="AN251" s="274"/>
      <c r="AO251" s="274"/>
      <c r="AP251" s="274"/>
      <c r="AQ251" s="274"/>
      <c r="AR251" s="274"/>
      <c r="AS251" s="274"/>
      <c r="AT251" s="274"/>
    </row>
    <row r="252" ht="14.25" customHeight="1" spans="1:46">
      <c r="A252" s="274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  <c r="AA252" s="274"/>
      <c r="AB252" s="274"/>
      <c r="AC252" s="274"/>
      <c r="AD252" s="274"/>
      <c r="AE252" s="274"/>
      <c r="AF252" s="274"/>
      <c r="AG252" s="274"/>
      <c r="AH252" s="274"/>
      <c r="AI252" s="274"/>
      <c r="AJ252" s="274"/>
      <c r="AK252" s="274"/>
      <c r="AL252" s="274"/>
      <c r="AM252" s="274"/>
      <c r="AN252" s="274"/>
      <c r="AO252" s="274"/>
      <c r="AP252" s="274"/>
      <c r="AQ252" s="274"/>
      <c r="AR252" s="274"/>
      <c r="AS252" s="274"/>
      <c r="AT252" s="274"/>
    </row>
    <row r="253" ht="14.25" customHeight="1" spans="1:46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  <c r="AA253" s="274"/>
      <c r="AB253" s="274"/>
      <c r="AC253" s="274"/>
      <c r="AD253" s="274"/>
      <c r="AE253" s="274"/>
      <c r="AF253" s="274"/>
      <c r="AG253" s="274"/>
      <c r="AH253" s="274"/>
      <c r="AI253" s="274"/>
      <c r="AJ253" s="274"/>
      <c r="AK253" s="274"/>
      <c r="AL253" s="274"/>
      <c r="AM253" s="274"/>
      <c r="AN253" s="274"/>
      <c r="AO253" s="274"/>
      <c r="AP253" s="274"/>
      <c r="AQ253" s="274"/>
      <c r="AR253" s="274"/>
      <c r="AS253" s="274"/>
      <c r="AT253" s="274"/>
    </row>
    <row r="254" ht="14.25" customHeight="1" spans="1:46">
      <c r="A254" s="274"/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  <c r="AA254" s="274"/>
      <c r="AB254" s="274"/>
      <c r="AC254" s="274"/>
      <c r="AD254" s="274"/>
      <c r="AE254" s="274"/>
      <c r="AF254" s="274"/>
      <c r="AG254" s="274"/>
      <c r="AH254" s="274"/>
      <c r="AI254" s="274"/>
      <c r="AJ254" s="274"/>
      <c r="AK254" s="274"/>
      <c r="AL254" s="274"/>
      <c r="AM254" s="274"/>
      <c r="AN254" s="274"/>
      <c r="AO254" s="274"/>
      <c r="AP254" s="274"/>
      <c r="AQ254" s="274"/>
      <c r="AR254" s="274"/>
      <c r="AS254" s="274"/>
      <c r="AT254" s="274"/>
    </row>
    <row r="255" ht="14.25" customHeight="1" spans="1:46">
      <c r="A255" s="274"/>
      <c r="B255" s="274"/>
      <c r="C255" s="274"/>
      <c r="D255" s="274"/>
      <c r="E255" s="274"/>
      <c r="F255" s="274"/>
      <c r="G255" s="274"/>
      <c r="H255" s="274"/>
      <c r="I255" s="274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  <c r="AA255" s="274"/>
      <c r="AB255" s="274"/>
      <c r="AC255" s="274"/>
      <c r="AD255" s="274"/>
      <c r="AE255" s="274"/>
      <c r="AF255" s="274"/>
      <c r="AG255" s="274"/>
      <c r="AH255" s="274"/>
      <c r="AI255" s="274"/>
      <c r="AJ255" s="274"/>
      <c r="AK255" s="274"/>
      <c r="AL255" s="274"/>
      <c r="AM255" s="274"/>
      <c r="AN255" s="274"/>
      <c r="AO255" s="274"/>
      <c r="AP255" s="274"/>
      <c r="AQ255" s="274"/>
      <c r="AR255" s="274"/>
      <c r="AS255" s="274"/>
      <c r="AT255" s="274"/>
    </row>
    <row r="256" ht="14.25" customHeight="1" spans="1:46">
      <c r="A256" s="274"/>
      <c r="B256" s="274"/>
      <c r="C256" s="274"/>
      <c r="D256" s="274"/>
      <c r="E256" s="274"/>
      <c r="F256" s="274"/>
      <c r="G256" s="274"/>
      <c r="H256" s="274"/>
      <c r="I256" s="274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  <c r="AA256" s="274"/>
      <c r="AB256" s="274"/>
      <c r="AC256" s="274"/>
      <c r="AD256" s="274"/>
      <c r="AE256" s="274"/>
      <c r="AF256" s="274"/>
      <c r="AG256" s="274"/>
      <c r="AH256" s="274"/>
      <c r="AI256" s="274"/>
      <c r="AJ256" s="274"/>
      <c r="AK256" s="274"/>
      <c r="AL256" s="274"/>
      <c r="AM256" s="274"/>
      <c r="AN256" s="274"/>
      <c r="AO256" s="274"/>
      <c r="AP256" s="274"/>
      <c r="AQ256" s="274"/>
      <c r="AR256" s="274"/>
      <c r="AS256" s="274"/>
      <c r="AT256" s="274"/>
    </row>
    <row r="257" ht="14.25" customHeight="1" spans="1:46">
      <c r="A257" s="274"/>
      <c r="B257" s="274"/>
      <c r="C257" s="274"/>
      <c r="D257" s="274"/>
      <c r="E257" s="274"/>
      <c r="F257" s="274"/>
      <c r="G257" s="274"/>
      <c r="H257" s="274"/>
      <c r="I257" s="274"/>
      <c r="J257" s="274"/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  <c r="AA257" s="274"/>
      <c r="AB257" s="274"/>
      <c r="AC257" s="274"/>
      <c r="AD257" s="274"/>
      <c r="AE257" s="274"/>
      <c r="AF257" s="274"/>
      <c r="AG257" s="274"/>
      <c r="AH257" s="274"/>
      <c r="AI257" s="274"/>
      <c r="AJ257" s="274"/>
      <c r="AK257" s="274"/>
      <c r="AL257" s="274"/>
      <c r="AM257" s="274"/>
      <c r="AN257" s="274"/>
      <c r="AO257" s="274"/>
      <c r="AP257" s="274"/>
      <c r="AQ257" s="274"/>
      <c r="AR257" s="274"/>
      <c r="AS257" s="274"/>
      <c r="AT257" s="274"/>
    </row>
    <row r="258" ht="14.25" customHeight="1" spans="1:46">
      <c r="A258" s="274"/>
      <c r="B258" s="274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  <c r="AA258" s="274"/>
      <c r="AB258" s="274"/>
      <c r="AC258" s="274"/>
      <c r="AD258" s="274"/>
      <c r="AE258" s="274"/>
      <c r="AF258" s="274"/>
      <c r="AG258" s="274"/>
      <c r="AH258" s="274"/>
      <c r="AI258" s="274"/>
      <c r="AJ258" s="274"/>
      <c r="AK258" s="274"/>
      <c r="AL258" s="274"/>
      <c r="AM258" s="274"/>
      <c r="AN258" s="274"/>
      <c r="AO258" s="274"/>
      <c r="AP258" s="274"/>
      <c r="AQ258" s="274"/>
      <c r="AR258" s="274"/>
      <c r="AS258" s="274"/>
      <c r="AT258" s="274"/>
    </row>
    <row r="259" ht="14.25" customHeight="1" spans="1:46">
      <c r="A259" s="274"/>
      <c r="B259" s="274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  <c r="AA259" s="274"/>
      <c r="AB259" s="274"/>
      <c r="AC259" s="274"/>
      <c r="AD259" s="274"/>
      <c r="AE259" s="274"/>
      <c r="AF259" s="274"/>
      <c r="AG259" s="274"/>
      <c r="AH259" s="274"/>
      <c r="AI259" s="274"/>
      <c r="AJ259" s="274"/>
      <c r="AK259" s="274"/>
      <c r="AL259" s="274"/>
      <c r="AM259" s="274"/>
      <c r="AN259" s="274"/>
      <c r="AO259" s="274"/>
      <c r="AP259" s="274"/>
      <c r="AQ259" s="274"/>
      <c r="AR259" s="274"/>
      <c r="AS259" s="274"/>
      <c r="AT259" s="274"/>
    </row>
    <row r="260" ht="14.25" customHeight="1" spans="1:46">
      <c r="A260" s="274"/>
      <c r="B260" s="274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  <c r="AA260" s="274"/>
      <c r="AB260" s="274"/>
      <c r="AC260" s="274"/>
      <c r="AD260" s="274"/>
      <c r="AE260" s="274"/>
      <c r="AF260" s="274"/>
      <c r="AG260" s="274"/>
      <c r="AH260" s="274"/>
      <c r="AI260" s="274"/>
      <c r="AJ260" s="274"/>
      <c r="AK260" s="274"/>
      <c r="AL260" s="274"/>
      <c r="AM260" s="274"/>
      <c r="AN260" s="274"/>
      <c r="AO260" s="274"/>
      <c r="AP260" s="274"/>
      <c r="AQ260" s="274"/>
      <c r="AR260" s="274"/>
      <c r="AS260" s="274"/>
      <c r="AT260" s="274"/>
    </row>
    <row r="261" ht="14.25" customHeight="1" spans="1:46">
      <c r="A261" s="274"/>
      <c r="B261" s="274"/>
      <c r="C261" s="274"/>
      <c r="D261" s="274"/>
      <c r="E261" s="274"/>
      <c r="F261" s="274"/>
      <c r="G261" s="274"/>
      <c r="H261" s="274"/>
      <c r="I261" s="274"/>
      <c r="J261" s="274"/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  <c r="AA261" s="274"/>
      <c r="AB261" s="274"/>
      <c r="AC261" s="274"/>
      <c r="AD261" s="274"/>
      <c r="AE261" s="274"/>
      <c r="AF261" s="274"/>
      <c r="AG261" s="274"/>
      <c r="AH261" s="274"/>
      <c r="AI261" s="274"/>
      <c r="AJ261" s="274"/>
      <c r="AK261" s="274"/>
      <c r="AL261" s="274"/>
      <c r="AM261" s="274"/>
      <c r="AN261" s="274"/>
      <c r="AO261" s="274"/>
      <c r="AP261" s="274"/>
      <c r="AQ261" s="274"/>
      <c r="AR261" s="274"/>
      <c r="AS261" s="274"/>
      <c r="AT261" s="274"/>
    </row>
    <row r="262" ht="14.25" customHeight="1" spans="1:46">
      <c r="A262" s="274"/>
      <c r="B262" s="274"/>
      <c r="C262" s="274"/>
      <c r="D262" s="274"/>
      <c r="E262" s="274"/>
      <c r="F262" s="274"/>
      <c r="G262" s="274"/>
      <c r="H262" s="274"/>
      <c r="I262" s="274"/>
      <c r="J262" s="274"/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  <c r="AA262" s="274"/>
      <c r="AB262" s="274"/>
      <c r="AC262" s="274"/>
      <c r="AD262" s="274"/>
      <c r="AE262" s="274"/>
      <c r="AF262" s="274"/>
      <c r="AG262" s="274"/>
      <c r="AH262" s="274"/>
      <c r="AI262" s="274"/>
      <c r="AJ262" s="274"/>
      <c r="AK262" s="274"/>
      <c r="AL262" s="274"/>
      <c r="AM262" s="274"/>
      <c r="AN262" s="274"/>
      <c r="AO262" s="274"/>
      <c r="AP262" s="274"/>
      <c r="AQ262" s="274"/>
      <c r="AR262" s="274"/>
      <c r="AS262" s="274"/>
      <c r="AT262" s="274"/>
    </row>
    <row r="263" ht="14.25" customHeight="1" spans="1:46">
      <c r="A263" s="274"/>
      <c r="B263" s="274"/>
      <c r="C263" s="274"/>
      <c r="D263" s="274"/>
      <c r="E263" s="274"/>
      <c r="F263" s="274"/>
      <c r="G263" s="274"/>
      <c r="H263" s="274"/>
      <c r="I263" s="274"/>
      <c r="J263" s="274"/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  <c r="AA263" s="274"/>
      <c r="AB263" s="274"/>
      <c r="AC263" s="274"/>
      <c r="AD263" s="274"/>
      <c r="AE263" s="274"/>
      <c r="AF263" s="274"/>
      <c r="AG263" s="274"/>
      <c r="AH263" s="274"/>
      <c r="AI263" s="274"/>
      <c r="AJ263" s="274"/>
      <c r="AK263" s="274"/>
      <c r="AL263" s="274"/>
      <c r="AM263" s="274"/>
      <c r="AN263" s="274"/>
      <c r="AO263" s="274"/>
      <c r="AP263" s="274"/>
      <c r="AQ263" s="274"/>
      <c r="AR263" s="274"/>
      <c r="AS263" s="274"/>
      <c r="AT263" s="274"/>
    </row>
    <row r="264" ht="14.25" customHeight="1" spans="1:46">
      <c r="A264" s="274"/>
      <c r="B264" s="274"/>
      <c r="C264" s="274"/>
      <c r="D264" s="274"/>
      <c r="E264" s="274"/>
      <c r="F264" s="274"/>
      <c r="G264" s="274"/>
      <c r="H264" s="274"/>
      <c r="I264" s="274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  <c r="AA264" s="274"/>
      <c r="AB264" s="274"/>
      <c r="AC264" s="274"/>
      <c r="AD264" s="274"/>
      <c r="AE264" s="274"/>
      <c r="AF264" s="274"/>
      <c r="AG264" s="274"/>
      <c r="AH264" s="274"/>
      <c r="AI264" s="274"/>
      <c r="AJ264" s="274"/>
      <c r="AK264" s="274"/>
      <c r="AL264" s="274"/>
      <c r="AM264" s="274"/>
      <c r="AN264" s="274"/>
      <c r="AO264" s="274"/>
      <c r="AP264" s="274"/>
      <c r="AQ264" s="274"/>
      <c r="AR264" s="274"/>
      <c r="AS264" s="274"/>
      <c r="AT264" s="274"/>
    </row>
    <row r="265" ht="14.25" customHeight="1" spans="1:46">
      <c r="A265" s="274"/>
      <c r="B265" s="274"/>
      <c r="C265" s="274"/>
      <c r="D265" s="274"/>
      <c r="E265" s="274"/>
      <c r="F265" s="274"/>
      <c r="G265" s="274"/>
      <c r="H265" s="274"/>
      <c r="I265" s="274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  <c r="AA265" s="274"/>
      <c r="AB265" s="274"/>
      <c r="AC265" s="274"/>
      <c r="AD265" s="274"/>
      <c r="AE265" s="274"/>
      <c r="AF265" s="274"/>
      <c r="AG265" s="274"/>
      <c r="AH265" s="274"/>
      <c r="AI265" s="274"/>
      <c r="AJ265" s="274"/>
      <c r="AK265" s="274"/>
      <c r="AL265" s="274"/>
      <c r="AM265" s="274"/>
      <c r="AN265" s="274"/>
      <c r="AO265" s="274"/>
      <c r="AP265" s="274"/>
      <c r="AQ265" s="274"/>
      <c r="AR265" s="274"/>
      <c r="AS265" s="274"/>
      <c r="AT265" s="274"/>
    </row>
    <row r="266" ht="14.25" customHeight="1" spans="1:46">
      <c r="A266" s="274"/>
      <c r="B266" s="274"/>
      <c r="C266" s="274"/>
      <c r="D266" s="274"/>
      <c r="E266" s="274"/>
      <c r="F266" s="274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  <c r="AA266" s="274"/>
      <c r="AB266" s="274"/>
      <c r="AC266" s="274"/>
      <c r="AD266" s="274"/>
      <c r="AE266" s="274"/>
      <c r="AF266" s="274"/>
      <c r="AG266" s="274"/>
      <c r="AH266" s="274"/>
      <c r="AI266" s="274"/>
      <c r="AJ266" s="274"/>
      <c r="AK266" s="274"/>
      <c r="AL266" s="274"/>
      <c r="AM266" s="274"/>
      <c r="AN266" s="274"/>
      <c r="AO266" s="274"/>
      <c r="AP266" s="274"/>
      <c r="AQ266" s="274"/>
      <c r="AR266" s="274"/>
      <c r="AS266" s="274"/>
      <c r="AT266" s="274"/>
    </row>
    <row r="267" ht="14.25" customHeight="1" spans="1:46">
      <c r="A267" s="274"/>
      <c r="B267" s="274"/>
      <c r="C267" s="274"/>
      <c r="D267" s="274"/>
      <c r="E267" s="274"/>
      <c r="F267" s="274"/>
      <c r="G267" s="274"/>
      <c r="H267" s="274"/>
      <c r="I267" s="274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  <c r="AA267" s="274"/>
      <c r="AB267" s="274"/>
      <c r="AC267" s="274"/>
      <c r="AD267" s="274"/>
      <c r="AE267" s="274"/>
      <c r="AF267" s="274"/>
      <c r="AG267" s="274"/>
      <c r="AH267" s="274"/>
      <c r="AI267" s="274"/>
      <c r="AJ267" s="274"/>
      <c r="AK267" s="274"/>
      <c r="AL267" s="274"/>
      <c r="AM267" s="274"/>
      <c r="AN267" s="274"/>
      <c r="AO267" s="274"/>
      <c r="AP267" s="274"/>
      <c r="AQ267" s="274"/>
      <c r="AR267" s="274"/>
      <c r="AS267" s="274"/>
      <c r="AT267" s="274"/>
    </row>
    <row r="268" ht="14.25" customHeight="1" spans="1:46">
      <c r="A268" s="274"/>
      <c r="B268" s="274"/>
      <c r="C268" s="274"/>
      <c r="D268" s="274"/>
      <c r="E268" s="274"/>
      <c r="F268" s="274"/>
      <c r="G268" s="274"/>
      <c r="H268" s="274"/>
      <c r="I268" s="274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  <c r="AA268" s="274"/>
      <c r="AB268" s="274"/>
      <c r="AC268" s="274"/>
      <c r="AD268" s="274"/>
      <c r="AE268" s="274"/>
      <c r="AF268" s="274"/>
      <c r="AG268" s="274"/>
      <c r="AH268" s="274"/>
      <c r="AI268" s="274"/>
      <c r="AJ268" s="274"/>
      <c r="AK268" s="274"/>
      <c r="AL268" s="274"/>
      <c r="AM268" s="274"/>
      <c r="AN268" s="274"/>
      <c r="AO268" s="274"/>
      <c r="AP268" s="274"/>
      <c r="AQ268" s="274"/>
      <c r="AR268" s="274"/>
      <c r="AS268" s="274"/>
      <c r="AT268" s="274"/>
    </row>
    <row r="269" ht="14.25" customHeight="1" spans="1:46">
      <c r="A269" s="274"/>
      <c r="B269" s="274"/>
      <c r="C269" s="274"/>
      <c r="D269" s="274"/>
      <c r="E269" s="274"/>
      <c r="F269" s="274"/>
      <c r="G269" s="274"/>
      <c r="H269" s="274"/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  <c r="AA269" s="274"/>
      <c r="AB269" s="274"/>
      <c r="AC269" s="274"/>
      <c r="AD269" s="274"/>
      <c r="AE269" s="274"/>
      <c r="AF269" s="274"/>
      <c r="AG269" s="274"/>
      <c r="AH269" s="274"/>
      <c r="AI269" s="274"/>
      <c r="AJ269" s="274"/>
      <c r="AK269" s="274"/>
      <c r="AL269" s="274"/>
      <c r="AM269" s="274"/>
      <c r="AN269" s="274"/>
      <c r="AO269" s="274"/>
      <c r="AP269" s="274"/>
      <c r="AQ269" s="274"/>
      <c r="AR269" s="274"/>
      <c r="AS269" s="274"/>
      <c r="AT269" s="274"/>
    </row>
    <row r="270" ht="14.25" customHeight="1" spans="1:46">
      <c r="A270" s="274"/>
      <c r="B270" s="274"/>
      <c r="C270" s="274"/>
      <c r="D270" s="274"/>
      <c r="E270" s="274"/>
      <c r="F270" s="274"/>
      <c r="G270" s="274"/>
      <c r="H270" s="274"/>
      <c r="I270" s="274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  <c r="AA270" s="274"/>
      <c r="AB270" s="274"/>
      <c r="AC270" s="274"/>
      <c r="AD270" s="274"/>
      <c r="AE270" s="274"/>
      <c r="AF270" s="274"/>
      <c r="AG270" s="274"/>
      <c r="AH270" s="274"/>
      <c r="AI270" s="274"/>
      <c r="AJ270" s="274"/>
      <c r="AK270" s="274"/>
      <c r="AL270" s="274"/>
      <c r="AM270" s="274"/>
      <c r="AN270" s="274"/>
      <c r="AO270" s="274"/>
      <c r="AP270" s="274"/>
      <c r="AQ270" s="274"/>
      <c r="AR270" s="274"/>
      <c r="AS270" s="274"/>
      <c r="AT270" s="274"/>
    </row>
    <row r="271" ht="14.25" customHeight="1" spans="1:46">
      <c r="A271" s="274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  <c r="AA271" s="274"/>
      <c r="AB271" s="274"/>
      <c r="AC271" s="274"/>
      <c r="AD271" s="274"/>
      <c r="AE271" s="274"/>
      <c r="AF271" s="274"/>
      <c r="AG271" s="274"/>
      <c r="AH271" s="274"/>
      <c r="AI271" s="274"/>
      <c r="AJ271" s="274"/>
      <c r="AK271" s="274"/>
      <c r="AL271" s="274"/>
      <c r="AM271" s="274"/>
      <c r="AN271" s="274"/>
      <c r="AO271" s="274"/>
      <c r="AP271" s="274"/>
      <c r="AQ271" s="274"/>
      <c r="AR271" s="274"/>
      <c r="AS271" s="274"/>
      <c r="AT271" s="274"/>
    </row>
    <row r="272" ht="14.25" customHeight="1" spans="1:46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  <c r="AA272" s="274"/>
      <c r="AB272" s="274"/>
      <c r="AC272" s="274"/>
      <c r="AD272" s="274"/>
      <c r="AE272" s="274"/>
      <c r="AF272" s="274"/>
      <c r="AG272" s="274"/>
      <c r="AH272" s="274"/>
      <c r="AI272" s="274"/>
      <c r="AJ272" s="274"/>
      <c r="AK272" s="274"/>
      <c r="AL272" s="274"/>
      <c r="AM272" s="274"/>
      <c r="AN272" s="274"/>
      <c r="AO272" s="274"/>
      <c r="AP272" s="274"/>
      <c r="AQ272" s="274"/>
      <c r="AR272" s="274"/>
      <c r="AS272" s="274"/>
      <c r="AT272" s="274"/>
    </row>
    <row r="273" ht="14.25" customHeight="1" spans="1:46">
      <c r="A273" s="274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  <c r="AA273" s="274"/>
      <c r="AB273" s="274"/>
      <c r="AC273" s="274"/>
      <c r="AD273" s="274"/>
      <c r="AE273" s="274"/>
      <c r="AF273" s="274"/>
      <c r="AG273" s="274"/>
      <c r="AH273" s="274"/>
      <c r="AI273" s="274"/>
      <c r="AJ273" s="274"/>
      <c r="AK273" s="274"/>
      <c r="AL273" s="274"/>
      <c r="AM273" s="274"/>
      <c r="AN273" s="274"/>
      <c r="AO273" s="274"/>
      <c r="AP273" s="274"/>
      <c r="AQ273" s="274"/>
      <c r="AR273" s="274"/>
      <c r="AS273" s="274"/>
      <c r="AT273" s="274"/>
    </row>
    <row r="274" ht="14.25" customHeight="1" spans="1:46">
      <c r="A274" s="274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4"/>
      <c r="AH274" s="274"/>
      <c r="AI274" s="274"/>
      <c r="AJ274" s="274"/>
      <c r="AK274" s="274"/>
      <c r="AL274" s="274"/>
      <c r="AM274" s="274"/>
      <c r="AN274" s="274"/>
      <c r="AO274" s="274"/>
      <c r="AP274" s="274"/>
      <c r="AQ274" s="274"/>
      <c r="AR274" s="274"/>
      <c r="AS274" s="274"/>
      <c r="AT274" s="274"/>
    </row>
  </sheetData>
  <mergeCells count="95">
    <mergeCell ref="C1:M1"/>
    <mergeCell ref="Q1:AB1"/>
    <mergeCell ref="C2:M2"/>
    <mergeCell ref="Q2:AB2"/>
    <mergeCell ref="C3:M3"/>
    <mergeCell ref="Q3:AB3"/>
    <mergeCell ref="A4:B4"/>
    <mergeCell ref="C4:M4"/>
    <mergeCell ref="O4:P4"/>
    <mergeCell ref="Q4:AB4"/>
    <mergeCell ref="A5:M5"/>
    <mergeCell ref="U5:Z5"/>
    <mergeCell ref="AG5:AT5"/>
    <mergeCell ref="F6:K6"/>
    <mergeCell ref="AG6:AT6"/>
    <mergeCell ref="AG7:AT7"/>
    <mergeCell ref="AK8:AP8"/>
    <mergeCell ref="AS8:AT8"/>
    <mergeCell ref="A11:B11"/>
    <mergeCell ref="A15:M15"/>
    <mergeCell ref="F16:K16"/>
    <mergeCell ref="A21:B21"/>
    <mergeCell ref="AG55:AR55"/>
    <mergeCell ref="AG56:AR56"/>
    <mergeCell ref="T57:V57"/>
    <mergeCell ref="Z57:AB57"/>
    <mergeCell ref="AG57:AR57"/>
    <mergeCell ref="Q58:AB58"/>
    <mergeCell ref="Q59:AB59"/>
    <mergeCell ref="Q60:AB60"/>
    <mergeCell ref="O61:P61"/>
    <mergeCell ref="Q61:AB61"/>
    <mergeCell ref="U62:Z62"/>
    <mergeCell ref="O70:P70"/>
    <mergeCell ref="T74:V74"/>
    <mergeCell ref="Z74:AB74"/>
    <mergeCell ref="A6:A7"/>
    <mergeCell ref="A16:A17"/>
    <mergeCell ref="D6:D7"/>
    <mergeCell ref="D16:D17"/>
    <mergeCell ref="E6:E7"/>
    <mergeCell ref="E16:E17"/>
    <mergeCell ref="L6:L7"/>
    <mergeCell ref="L16:L17"/>
    <mergeCell ref="M6:M7"/>
    <mergeCell ref="M16:M17"/>
    <mergeCell ref="O5:O6"/>
    <mergeCell ref="O7:O22"/>
    <mergeCell ref="O23:O38"/>
    <mergeCell ref="O39:O54"/>
    <mergeCell ref="O62:O63"/>
    <mergeCell ref="O64:O65"/>
    <mergeCell ref="O66:O67"/>
    <mergeCell ref="O68:O69"/>
    <mergeCell ref="P5:P6"/>
    <mergeCell ref="P7:P22"/>
    <mergeCell ref="P23:P38"/>
    <mergeCell ref="P39:P54"/>
    <mergeCell ref="P62:P63"/>
    <mergeCell ref="P64:P65"/>
    <mergeCell ref="P66:P67"/>
    <mergeCell ref="P68:P69"/>
    <mergeCell ref="Q5:Q6"/>
    <mergeCell ref="Q62:Q63"/>
    <mergeCell ref="R5:R6"/>
    <mergeCell ref="R62:R63"/>
    <mergeCell ref="S5:S6"/>
    <mergeCell ref="S62:S63"/>
    <mergeCell ref="T5:T6"/>
    <mergeCell ref="T62:T63"/>
    <mergeCell ref="AA5:AA6"/>
    <mergeCell ref="AA62:AA63"/>
    <mergeCell ref="AB5:AB6"/>
    <mergeCell ref="AB62:AB63"/>
    <mergeCell ref="AE8:AE9"/>
    <mergeCell ref="AE10:AE23"/>
    <mergeCell ref="AE24:AE37"/>
    <mergeCell ref="AE38:AE51"/>
    <mergeCell ref="AF8:AF9"/>
    <mergeCell ref="AF10:AF23"/>
    <mergeCell ref="AF24:AF37"/>
    <mergeCell ref="AF38:AF51"/>
    <mergeCell ref="AG8:AG9"/>
    <mergeCell ref="AH8:AH9"/>
    <mergeCell ref="AI8:AI9"/>
    <mergeCell ref="AJ8:AJ9"/>
    <mergeCell ref="AQ8:AQ9"/>
    <mergeCell ref="AR8:AR9"/>
    <mergeCell ref="O58:P60"/>
    <mergeCell ref="AE55:AF57"/>
    <mergeCell ref="B16:C17"/>
    <mergeCell ref="B6:C7"/>
    <mergeCell ref="AE5:AF7"/>
    <mergeCell ref="A1:B3"/>
    <mergeCell ref="O1:P3"/>
  </mergeCells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148"/>
  <sheetViews>
    <sheetView workbookViewId="0">
      <selection activeCell="K28" sqref="K28"/>
    </sheetView>
  </sheetViews>
  <sheetFormatPr defaultColWidth="9" defaultRowHeight="14.25"/>
  <sheetData>
    <row r="1" ht="33.75" spans="1:98">
      <c r="A1" s="375"/>
      <c r="B1" s="2"/>
      <c r="C1" s="376" t="s">
        <v>0</v>
      </c>
      <c r="D1" s="4"/>
      <c r="E1" s="4"/>
      <c r="F1" s="377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5"/>
      <c r="T1" s="6"/>
      <c r="U1" s="6"/>
      <c r="V1" s="7"/>
      <c r="W1" s="7"/>
      <c r="X1" s="7"/>
      <c r="Y1" s="7"/>
      <c r="Z1" s="6"/>
      <c r="AA1" s="6"/>
      <c r="AB1" s="7"/>
      <c r="AC1" s="7"/>
      <c r="AD1" s="373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</row>
    <row r="2" ht="15.75" spans="1:98">
      <c r="A2" s="8"/>
      <c r="B2" s="9"/>
      <c r="C2" s="378" t="s">
        <v>1</v>
      </c>
      <c r="D2" s="4"/>
      <c r="E2" s="4"/>
      <c r="F2" s="377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5"/>
      <c r="T2" s="6"/>
      <c r="U2" s="6"/>
      <c r="V2" s="7"/>
      <c r="W2" s="7"/>
      <c r="X2" s="7"/>
      <c r="Y2" s="7"/>
      <c r="Z2" s="6"/>
      <c r="AA2" s="6"/>
      <c r="AB2" s="7"/>
      <c r="AC2" s="7"/>
      <c r="AD2" s="373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</row>
    <row r="3" ht="15.75" spans="1:98">
      <c r="A3" s="8"/>
      <c r="B3" s="9"/>
      <c r="C3" s="379" t="s">
        <v>2</v>
      </c>
      <c r="D3" s="4"/>
      <c r="E3" s="4"/>
      <c r="F3" s="37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  <c r="T3" s="6"/>
      <c r="U3" s="6"/>
      <c r="V3" s="7"/>
      <c r="W3" s="7"/>
      <c r="X3" s="7"/>
      <c r="Y3" s="7"/>
      <c r="Z3" s="6"/>
      <c r="AA3" s="6"/>
      <c r="AB3" s="7"/>
      <c r="AC3" s="7"/>
      <c r="AD3" s="373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</row>
    <row r="4" ht="16.5" spans="1:98">
      <c r="A4" s="11"/>
      <c r="B4" s="12"/>
      <c r="C4" s="380" t="s">
        <v>3</v>
      </c>
      <c r="D4" s="4"/>
      <c r="E4" s="4"/>
      <c r="F4" s="377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5"/>
      <c r="T4" s="6"/>
      <c r="U4" s="6"/>
      <c r="V4" s="7"/>
      <c r="W4" s="7"/>
      <c r="X4" s="7"/>
      <c r="Y4" s="7"/>
      <c r="Z4" s="6"/>
      <c r="AA4" s="6"/>
      <c r="AB4" s="7"/>
      <c r="AC4" s="7"/>
      <c r="AD4" s="373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</row>
    <row r="5" ht="15.75" spans="1:98">
      <c r="A5" s="381" t="s">
        <v>995</v>
      </c>
      <c r="B5" s="4"/>
      <c r="C5" s="4"/>
      <c r="D5" s="4"/>
      <c r="E5" s="4"/>
      <c r="F5" s="377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  <c r="T5" s="382" t="str">
        <f>G7</f>
        <v>Intern</v>
      </c>
      <c r="U5" s="382" t="str">
        <f>H7</f>
        <v>Project</v>
      </c>
      <c r="V5" s="382" t="str">
        <f>I7</f>
        <v>TW</v>
      </c>
      <c r="W5" s="382" t="str">
        <f>J7</f>
        <v>SQM</v>
      </c>
      <c r="X5" s="382" t="str">
        <f>K7</f>
        <v>PE</v>
      </c>
      <c r="Y5" s="7"/>
      <c r="Z5" s="7"/>
      <c r="AA5" s="373"/>
      <c r="AB5" s="383" t="e">
        <f>T7+U7+V7+W7+X7+#REF!+#REF!+#REF!</f>
        <v>#REF!</v>
      </c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</row>
    <row r="6" ht="15" spans="1:98">
      <c r="A6" s="384" t="s">
        <v>5</v>
      </c>
      <c r="B6" s="385" t="s">
        <v>6</v>
      </c>
      <c r="C6" s="384" t="s">
        <v>7</v>
      </c>
      <c r="D6" s="386" t="s">
        <v>8</v>
      </c>
      <c r="E6" s="386" t="s">
        <v>9</v>
      </c>
      <c r="F6" s="387" t="s">
        <v>10</v>
      </c>
      <c r="G6" s="388" t="s">
        <v>996</v>
      </c>
      <c r="H6" s="388" t="s">
        <v>997</v>
      </c>
      <c r="I6" s="388" t="s">
        <v>998</v>
      </c>
      <c r="J6" s="388" t="s">
        <v>999</v>
      </c>
      <c r="K6" s="388" t="s">
        <v>1000</v>
      </c>
      <c r="L6" s="389" t="s">
        <v>19</v>
      </c>
      <c r="M6" s="389" t="s">
        <v>20</v>
      </c>
      <c r="N6" s="390" t="s">
        <v>21</v>
      </c>
      <c r="O6" s="391" t="s">
        <v>22</v>
      </c>
      <c r="P6" s="392" t="s">
        <v>23</v>
      </c>
      <c r="Q6" s="393"/>
      <c r="R6" s="394" t="s">
        <v>24</v>
      </c>
      <c r="S6" s="395" t="s">
        <v>25</v>
      </c>
      <c r="T6" s="396" t="str">
        <f>G6</f>
        <v>ES2701</v>
      </c>
      <c r="U6" s="396" t="str">
        <f>H6</f>
        <v>ES2702</v>
      </c>
      <c r="V6" s="396" t="str">
        <f>I6</f>
        <v>HS2703</v>
      </c>
      <c r="W6" s="396" t="str">
        <f>J6</f>
        <v>IT2V26</v>
      </c>
      <c r="X6" s="396" t="str">
        <f>K6</f>
        <v>ME27O1</v>
      </c>
      <c r="Y6" s="397" t="s">
        <v>26</v>
      </c>
      <c r="Z6" s="398" t="s">
        <v>27</v>
      </c>
      <c r="AA6" s="399" t="s">
        <v>22</v>
      </c>
      <c r="AB6" s="400" t="s">
        <v>28</v>
      </c>
      <c r="AC6" s="6"/>
      <c r="AD6" s="6"/>
      <c r="AE6" s="6"/>
      <c r="AF6" s="6"/>
      <c r="AG6" s="6"/>
      <c r="AH6" s="6"/>
      <c r="AI6" s="6"/>
      <c r="AJ6" s="6"/>
      <c r="AK6" s="6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</row>
    <row r="7" ht="45" spans="1:98">
      <c r="A7" s="21"/>
      <c r="B7" s="12"/>
      <c r="C7" s="21"/>
      <c r="D7" s="401"/>
      <c r="E7" s="401"/>
      <c r="F7" s="402"/>
      <c r="G7" s="403" t="s">
        <v>1001</v>
      </c>
      <c r="H7" s="403" t="s">
        <v>1002</v>
      </c>
      <c r="I7" s="403" t="s">
        <v>1003</v>
      </c>
      <c r="J7" s="403" t="s">
        <v>1004</v>
      </c>
      <c r="K7" s="403" t="s">
        <v>1005</v>
      </c>
      <c r="L7" s="21"/>
      <c r="M7" s="21"/>
      <c r="N7" s="11"/>
      <c r="O7" s="21"/>
      <c r="P7" s="12"/>
      <c r="Q7" s="6"/>
      <c r="R7" s="21"/>
      <c r="S7" s="12"/>
      <c r="T7" s="396">
        <v>1</v>
      </c>
      <c r="U7" s="404">
        <v>4</v>
      </c>
      <c r="V7" s="404">
        <v>4</v>
      </c>
      <c r="W7" s="404">
        <v>4</v>
      </c>
      <c r="X7" s="404">
        <v>3</v>
      </c>
      <c r="Y7" s="21"/>
      <c r="Z7" s="21"/>
      <c r="AA7" s="405"/>
      <c r="AB7" s="21"/>
      <c r="AC7" s="406">
        <v>180</v>
      </c>
      <c r="AD7" s="407">
        <v>160</v>
      </c>
      <c r="AE7" s="407">
        <v>140</v>
      </c>
      <c r="AF7" s="407">
        <v>120</v>
      </c>
      <c r="AG7" s="407">
        <v>110</v>
      </c>
      <c r="AH7" s="407">
        <v>100</v>
      </c>
      <c r="AI7" s="407" t="s">
        <v>37</v>
      </c>
      <c r="AJ7" s="6"/>
      <c r="AK7" s="408">
        <f t="shared" ref="AK7:AQ7" si="0">AC7</f>
        <v>180</v>
      </c>
      <c r="AL7" s="408">
        <f t="shared" si="0"/>
        <v>160</v>
      </c>
      <c r="AM7" s="408">
        <f t="shared" si="0"/>
        <v>140</v>
      </c>
      <c r="AN7" s="408">
        <f t="shared" si="0"/>
        <v>120</v>
      </c>
      <c r="AO7" s="408">
        <f t="shared" si="0"/>
        <v>110</v>
      </c>
      <c r="AP7" s="408">
        <f t="shared" si="0"/>
        <v>100</v>
      </c>
      <c r="AQ7" s="408" t="str">
        <f t="shared" si="0"/>
        <v>&lt;100</v>
      </c>
      <c r="AR7" s="409" t="s">
        <v>9</v>
      </c>
      <c r="AS7" s="409" t="s">
        <v>25</v>
      </c>
      <c r="AT7" s="409" t="s">
        <v>38</v>
      </c>
      <c r="AU7" s="409" t="s">
        <v>39</v>
      </c>
      <c r="AV7" s="409" t="s">
        <v>36</v>
      </c>
      <c r="AW7" s="409" t="s">
        <v>40</v>
      </c>
      <c r="AX7" s="409"/>
      <c r="AY7" s="409" t="s">
        <v>38</v>
      </c>
      <c r="AZ7" s="409" t="s">
        <v>39</v>
      </c>
      <c r="BA7" s="409" t="s">
        <v>36</v>
      </c>
      <c r="BB7" s="409" t="s">
        <v>40</v>
      </c>
      <c r="BC7" s="409" t="s">
        <v>41</v>
      </c>
      <c r="BD7" s="409" t="s">
        <v>42</v>
      </c>
      <c r="BE7" s="7"/>
      <c r="BF7" s="7"/>
      <c r="BG7" s="7"/>
      <c r="BH7" s="410" t="s">
        <v>43</v>
      </c>
      <c r="BI7" s="410" t="s">
        <v>44</v>
      </c>
      <c r="BJ7" s="410" t="s">
        <v>45</v>
      </c>
      <c r="BK7" s="410" t="s">
        <v>46</v>
      </c>
      <c r="BL7" s="410" t="s">
        <v>47</v>
      </c>
      <c r="BM7" s="410" t="s">
        <v>48</v>
      </c>
      <c r="BN7" s="410" t="s">
        <v>49</v>
      </c>
      <c r="BO7" s="410" t="s">
        <v>50</v>
      </c>
      <c r="BP7" s="409"/>
      <c r="BQ7" s="410" t="s">
        <v>43</v>
      </c>
      <c r="BR7" s="410" t="s">
        <v>44</v>
      </c>
      <c r="BS7" s="410" t="s">
        <v>45</v>
      </c>
      <c r="BT7" s="410" t="s">
        <v>46</v>
      </c>
      <c r="BU7" s="410" t="s">
        <v>47</v>
      </c>
      <c r="BV7" s="410" t="s">
        <v>48</v>
      </c>
      <c r="BW7" s="410" t="s">
        <v>49</v>
      </c>
      <c r="BX7" s="410" t="s">
        <v>50</v>
      </c>
      <c r="BY7" s="410" t="s">
        <v>41</v>
      </c>
      <c r="BZ7" s="410" t="s">
        <v>42</v>
      </c>
      <c r="CA7" s="7"/>
      <c r="CB7" s="7"/>
      <c r="CC7" s="409" t="str">
        <f>G6</f>
        <v>ES2701</v>
      </c>
      <c r="CD7" s="409" t="str">
        <f>H6</f>
        <v>ES2702</v>
      </c>
      <c r="CE7" s="409" t="str">
        <f>I6</f>
        <v>HS2703</v>
      </c>
      <c r="CF7" s="409" t="str">
        <f>J6</f>
        <v>IT2V26</v>
      </c>
      <c r="CG7" s="409" t="str">
        <f>K6</f>
        <v>ME27O1</v>
      </c>
      <c r="CH7" s="409" t="e">
        <f>#REF!</f>
        <v>#REF!</v>
      </c>
      <c r="CI7" s="409" t="e">
        <f t="array" ref="CI7">#REF!</f>
        <v>#REF!</v>
      </c>
      <c r="CJ7" s="409"/>
      <c r="CK7" s="409"/>
      <c r="CL7" s="409" t="s">
        <v>51</v>
      </c>
      <c r="CM7" s="409" t="str">
        <f t="shared" ref="CM7:CO7" si="1">A6</f>
        <v>Sno</v>
      </c>
      <c r="CN7" s="372" t="str">
        <f t="shared" si="1"/>
        <v>Reg No</v>
      </c>
      <c r="CO7" s="409" t="str">
        <f t="shared" si="1"/>
        <v>Name of the Students</v>
      </c>
      <c r="CP7" s="409" t="s">
        <v>52</v>
      </c>
      <c r="CQ7" s="411" t="s">
        <v>53</v>
      </c>
      <c r="CR7" s="7"/>
      <c r="CS7" s="412" t="s">
        <v>54</v>
      </c>
      <c r="CT7" s="412" t="s">
        <v>55</v>
      </c>
    </row>
    <row r="8" ht="20.25" spans="1:98">
      <c r="A8" s="413">
        <v>1</v>
      </c>
      <c r="B8" s="414" t="s">
        <v>1006</v>
      </c>
      <c r="C8" s="415" t="s">
        <v>1007</v>
      </c>
      <c r="D8" s="416" t="s">
        <v>41</v>
      </c>
      <c r="E8" s="417" t="s">
        <v>55</v>
      </c>
      <c r="F8" s="418">
        <v>192</v>
      </c>
      <c r="G8" s="419" t="s">
        <v>1008</v>
      </c>
      <c r="H8" s="419" t="s">
        <v>1008</v>
      </c>
      <c r="I8" s="420"/>
      <c r="J8" s="420"/>
      <c r="K8" s="420"/>
      <c r="L8" s="421">
        <f>COUNTIF(G8:K8,"U")+COUNTIF(G8:K8,"UA")+COUNTIF(G8:K8,"WH")</f>
        <v>0</v>
      </c>
      <c r="M8" s="422"/>
      <c r="N8" s="423">
        <f t="shared" ref="N8:N71" si="2">Z8</f>
        <v>5</v>
      </c>
      <c r="O8" s="424">
        <v>10</v>
      </c>
      <c r="P8" s="425"/>
      <c r="Q8" s="426"/>
      <c r="R8" s="427"/>
      <c r="S8" s="428" t="s">
        <v>62</v>
      </c>
      <c r="T8" s="429">
        <f>IF(G8="O",10,IF(G8="A+",9,IF(G8="A",8,IF(G8="B+",7,IF(G8="B",6,IF(G8="C",5,IF(G8="RA",0,IF(G8="U",0,IF(G8="UA",0,0)))))))))</f>
        <v>10</v>
      </c>
      <c r="U8" s="429">
        <f>IF(H8="O",10,IF(H8="A+",9,IF(H8="A",8,IF(H8="B+",7,IF(H8="B",6,IF(H8="C",5,IF(H8="RA",0,IF(H8="U",0,IF(H8="UA",0,0)))))))))</f>
        <v>10</v>
      </c>
      <c r="V8" s="429">
        <f>IF(I8="O",10,IF(I8="A+",9,IF(I8="A",8,IF(I8="B+",7,IF(I8="B",6,IF(I8="C",5,IF(I8="RA",0,IF(I8="U",0,IF(I8="UA",0,0)))))))))</f>
        <v>0</v>
      </c>
      <c r="W8" s="429">
        <f>IF(J8="O",10,IF(J8="A+",9,IF(J8="A",8,IF(J8="B+",7,IF(J8="B",6,IF(J8="C",5,IF(J8="RA",0,IF(J8="U",0,IF(J8="UA",0,0)))))))))</f>
        <v>0</v>
      </c>
      <c r="X8" s="429">
        <f>IF(K8="O",10,IF(K8="A+",9,IF(K8="A",8,IF(K8="B+",7,IF(K8="B",6,IF(K8="C",5,IF(K8="RA",0,IF(K8="U",0,IF(K8="UA",0,0)))))))))</f>
        <v>0</v>
      </c>
      <c r="Y8" s="430">
        <f>(T8*T$7)+(U8*U$7)+(V8*V$7)+(W8*W$7)+(X8*X$7)</f>
        <v>50</v>
      </c>
      <c r="Z8" s="430">
        <f>IF(T8=0,0,T$7)+IF(U8=0,0,U$7)+IF(V8=0,0,V$7)+IF(W8=0,0,W$7)+IF(X8=0,0,X$7)</f>
        <v>5</v>
      </c>
      <c r="AA8" s="431">
        <f t="shared" ref="AA8:AA71" si="3">IF(Z8=0,0,Y8/Z8)</f>
        <v>10</v>
      </c>
      <c r="AB8" s="408" t="str">
        <f>IF(Z8=23,"P","F")</f>
        <v>F</v>
      </c>
      <c r="AC8" s="408">
        <f t="shared" ref="AC8:AC71" si="4">IF(F8&gt;179,1,0)</f>
        <v>1</v>
      </c>
      <c r="AD8" s="408">
        <f t="shared" ref="AD8:AD71" si="5">IF(F8&gt;159,1,0)-AC8</f>
        <v>0</v>
      </c>
      <c r="AE8" s="408">
        <f t="shared" ref="AE8:AE71" si="6">IF(F8&gt;139,1,0)-(AC8+AD8)</f>
        <v>0</v>
      </c>
      <c r="AF8" s="408">
        <f t="shared" ref="AF8:AF71" si="7">IF(F8&gt;119,1,0)-(AC8+AD8+AE8)</f>
        <v>0</v>
      </c>
      <c r="AG8" s="408">
        <f t="shared" ref="AG8:AG71" si="8">IF(F8&gt;109,1,0)-(AC8+AD8+AE8+AF8)</f>
        <v>0</v>
      </c>
      <c r="AH8" s="408">
        <f t="shared" ref="AH8:AH71" si="9">IF(F8&gt;=100,1,0)-(AC8+AD8+AE8+AF8+AG8)</f>
        <v>0</v>
      </c>
      <c r="AI8" s="408">
        <f t="shared" ref="AI8:AI71" si="10">IF(F8&lt;100,1,0)</f>
        <v>0</v>
      </c>
      <c r="AJ8" s="6"/>
      <c r="AK8" s="408" t="str">
        <f t="shared" ref="AK8:AK71" si="11">IF(AC8=0,0,AB8)</f>
        <v>F</v>
      </c>
      <c r="AL8" s="408">
        <f t="shared" ref="AL8:AL71" si="12">IF(AD8=0,0,AB8)</f>
        <v>0</v>
      </c>
      <c r="AM8" s="408">
        <f t="shared" ref="AM8:AM71" si="13">IF(AE8=0,0,AB8)</f>
        <v>0</v>
      </c>
      <c r="AN8" s="408">
        <f t="shared" ref="AN8:AN71" si="14">IF(AF8=0,0,AB8)</f>
        <v>0</v>
      </c>
      <c r="AO8" s="408">
        <f t="shared" ref="AO8:AO71" si="15">IF(AG8=0,0,AB8)</f>
        <v>0</v>
      </c>
      <c r="AP8" s="408">
        <f t="shared" ref="AP8:AP71" si="16">IF(AH8=0,0,AB8)</f>
        <v>0</v>
      </c>
      <c r="AQ8" s="408">
        <f t="shared" ref="AQ8:AQ71" si="17">IF(AI8=0,0,AB8)</f>
        <v>0</v>
      </c>
      <c r="AR8" s="409" t="str">
        <f t="shared" ref="AR8:AR71" si="18">CONCATENATE(E8,D8)</f>
        <v>DM</v>
      </c>
      <c r="AS8" s="409" t="str">
        <f t="shared" ref="AS8:AS71" si="19">CONCATENATE(AR8,S8)</f>
        <v>DMT</v>
      </c>
      <c r="AT8" s="409" t="str">
        <f t="shared" ref="AT8:AT71" si="20">IF(AR8="HM",AB8,"#")</f>
        <v>#</v>
      </c>
      <c r="AU8" s="409" t="str">
        <f t="shared" ref="AU8:AU71" si="21">IF(AR8="HF",AB8,"#")</f>
        <v>#</v>
      </c>
      <c r="AV8" s="409" t="str">
        <f t="shared" ref="AV8:AV71" si="22">IF(AR8="DM",AB8,"#")</f>
        <v>F</v>
      </c>
      <c r="AW8" s="409" t="str">
        <f t="shared" ref="AW8:AW71" si="23">IF(AR8="DF",AB8,"#")</f>
        <v>#</v>
      </c>
      <c r="AX8" s="409"/>
      <c r="AY8" s="409" t="str">
        <f t="shared" ref="AY8:AY71" si="24">IF(AR8="HM",L8,"#")</f>
        <v>#</v>
      </c>
      <c r="AZ8" s="409" t="str">
        <f t="shared" ref="AZ8:AZ71" si="25">IF(AR8="HF",L8,"#")</f>
        <v>#</v>
      </c>
      <c r="BA8" s="409">
        <f t="shared" ref="BA8:BA71" si="26">IF(AR8="DM",L8,"#")</f>
        <v>0</v>
      </c>
      <c r="BB8" s="409" t="str">
        <f t="shared" ref="BB8:BB71" si="27">IF(AR8="DF",L8,"#")</f>
        <v>#</v>
      </c>
      <c r="BC8" s="409">
        <f t="shared" ref="BC8:BC71" si="28">IF(D8="M",L8,"#")</f>
        <v>0</v>
      </c>
      <c r="BD8" s="409" t="str">
        <f t="shared" ref="BD8:BD71" si="29">IF(D8="F",L8,"#")</f>
        <v>#</v>
      </c>
      <c r="BE8" s="7"/>
      <c r="BF8" s="7"/>
      <c r="BG8" s="7"/>
      <c r="BH8" s="409" t="str">
        <f t="shared" ref="BH8:BH71" si="30">IF(AS8="HMT",AB8,"#")</f>
        <v>#</v>
      </c>
      <c r="BI8" s="409" t="str">
        <f t="shared" ref="BI8:BI71" si="31">IF(AS8="HFT",AB8,"#")</f>
        <v>#</v>
      </c>
      <c r="BJ8" s="409" t="str">
        <f t="shared" ref="BJ8:BJ71" si="32">IF(AS8="DMT",AB8,"#")</f>
        <v>F</v>
      </c>
      <c r="BK8" s="409" t="str">
        <f t="shared" ref="BK8:BK71" si="33">IF(AS8="DFT",AB8,"#")</f>
        <v>#</v>
      </c>
      <c r="BL8" s="409" t="str">
        <f t="shared" ref="BL8:BL71" si="34">IF(AS8="HMNT",AB8,"#")</f>
        <v>#</v>
      </c>
      <c r="BM8" s="409" t="str">
        <f t="shared" ref="BM8:BM71" si="35">IF(AS8="HFNT",AB8,"#")</f>
        <v>#</v>
      </c>
      <c r="BN8" s="409" t="str">
        <f t="shared" ref="BN8:BN71" si="36">IF(AS8="DMNT",AB8,"#")</f>
        <v>#</v>
      </c>
      <c r="BO8" s="409" t="str">
        <f t="shared" ref="BO8:BO71" si="37">IF(AS8="DFNT",AB8,"#")</f>
        <v>#</v>
      </c>
      <c r="BP8" s="409"/>
      <c r="BQ8" s="409" t="str">
        <f t="shared" ref="BQ8:BQ71" si="38">IF(AS8="HMT",L8,"#")</f>
        <v>#</v>
      </c>
      <c r="BR8" s="409" t="str">
        <f t="shared" ref="BR8:BR71" si="39">IF(AS8="HFT",L8,"#")</f>
        <v>#</v>
      </c>
      <c r="BS8" s="409">
        <f t="shared" ref="BS8:BS71" si="40">IF(AS8="DMT",L8,"#")</f>
        <v>0</v>
      </c>
      <c r="BT8" s="409" t="str">
        <f t="shared" ref="BT8:BT71" si="41">IF(AS8="DFT",L8,"#")</f>
        <v>#</v>
      </c>
      <c r="BU8" s="409" t="str">
        <f t="shared" ref="BU8:BU71" si="42">IF(AS8="HMNT",L8,"#")</f>
        <v>#</v>
      </c>
      <c r="BV8" s="409" t="str">
        <f t="shared" ref="BV8:BV71" si="43">IF(AS8="HFNT",L8,"#")</f>
        <v>#</v>
      </c>
      <c r="BW8" s="409" t="str">
        <f t="shared" ref="BW8:BW71" si="44">IF(AS8="DMNT",L8,"#")</f>
        <v>#</v>
      </c>
      <c r="BX8" s="409" t="str">
        <f t="shared" ref="BX8:BX71" si="45">IF(AS8="DFNT",L8,"#")</f>
        <v>#</v>
      </c>
      <c r="BY8" s="409">
        <f t="shared" ref="BY8:BY71" si="46">IF(D8="M",L8,"#")</f>
        <v>0</v>
      </c>
      <c r="BZ8" s="409" t="str">
        <f t="shared" ref="BZ8:BZ71" si="47">IF(D8="F",L8,"#")</f>
        <v>#</v>
      </c>
      <c r="CA8" s="7"/>
      <c r="CB8" s="7"/>
      <c r="CC8" s="409" t="str">
        <f>IF(T8=0,"EEP,"," ")</f>
        <v> </v>
      </c>
      <c r="CD8" s="409" t="str">
        <f>IF(U8=0,"POC,"," ")</f>
        <v> </v>
      </c>
      <c r="CE8" s="409" t="str">
        <f>IF(V8=0,"DAV,"," ")</f>
        <v>DAV,</v>
      </c>
      <c r="CF8" s="409" t="str">
        <f>IF(W8=0,"EP,"," ")</f>
        <v>EP,</v>
      </c>
      <c r="CG8" s="409" t="str">
        <f>IF(X8=0,"MAD,"," ")</f>
        <v>MAD,</v>
      </c>
      <c r="CH8" s="409" t="e">
        <f>IF(#REF!=0,"CCP,"," ")</f>
        <v>#REF!</v>
      </c>
      <c r="CI8" s="409" t="e">
        <f>IF(#REF!=0,"UIUX,"," ")</f>
        <v>#REF!</v>
      </c>
      <c r="CJ8" s="409" t="e">
        <f>IF(#REF!=0,"DEV,"," ")</f>
        <v>#REF!</v>
      </c>
      <c r="CK8" s="409"/>
      <c r="CL8" s="409">
        <f t="shared" ref="CL8:CL71" si="48">L8</f>
        <v>0</v>
      </c>
      <c r="CM8" s="409">
        <f t="shared" ref="CM8:CO23" si="49">A8</f>
        <v>1</v>
      </c>
      <c r="CN8" s="372" t="str">
        <f t="shared" si="49"/>
        <v>22IT001</v>
      </c>
      <c r="CO8" s="432" t="str">
        <f t="shared" si="49"/>
        <v>A ALBERT RICHARD</v>
      </c>
      <c r="CP8" s="433" t="e">
        <f t="shared" ref="CP8:CP68" si="50">CONCATENATE(CC8,CD8,CE8,CF8,CG8,CH8,CI8,CJ8,CK8)</f>
        <v>#REF!</v>
      </c>
      <c r="CQ8" s="409">
        <f t="shared" ref="CQ8:CQ71" si="51">CL8</f>
        <v>0</v>
      </c>
      <c r="CR8" s="7"/>
      <c r="CS8" s="409" t="str">
        <f t="shared" ref="CS8:CS71" si="52">IF(E8="H",L8,"#")</f>
        <v>#</v>
      </c>
      <c r="CT8" s="409">
        <f t="shared" ref="CT8:CT71" si="53">IF(E8="D",L8,"#")</f>
        <v>0</v>
      </c>
    </row>
    <row r="9" ht="15.75" spans="1:98">
      <c r="A9" s="413">
        <v>2</v>
      </c>
      <c r="B9" s="414" t="s">
        <v>1009</v>
      </c>
      <c r="C9" s="415" t="s">
        <v>1010</v>
      </c>
      <c r="D9" s="416" t="s">
        <v>42</v>
      </c>
      <c r="E9" s="417" t="s">
        <v>55</v>
      </c>
      <c r="F9" s="418">
        <v>119</v>
      </c>
      <c r="G9" s="419" t="s">
        <v>1011</v>
      </c>
      <c r="H9" s="419" t="s">
        <v>1011</v>
      </c>
      <c r="I9" s="434" t="s">
        <v>1011</v>
      </c>
      <c r="J9" s="434" t="s">
        <v>1011</v>
      </c>
      <c r="K9" s="434" t="s">
        <v>1011</v>
      </c>
      <c r="L9" s="421">
        <f t="shared" ref="L9:L72" si="54">COUNTIF(G9:K9,"U")+COUNTIF(G9:K9,"UA")+COUNTIF(G9:K9,"WH")</f>
        <v>0</v>
      </c>
      <c r="M9" s="422"/>
      <c r="N9" s="423">
        <f t="shared" si="2"/>
        <v>16</v>
      </c>
      <c r="O9" s="424">
        <v>8</v>
      </c>
      <c r="P9" s="425"/>
      <c r="Q9" s="426"/>
      <c r="R9" s="427"/>
      <c r="S9" s="428" t="s">
        <v>62</v>
      </c>
      <c r="T9" s="429">
        <f t="shared" ref="T9:X40" si="55">IF(G9="O",10,IF(G9="A+",9,IF(G9="A",8,IF(G9="B+",7,IF(G9="B",6,IF(G9="C",5,IF(G9="RA",0,IF(G9="U",0,IF(G9="UA",0,0)))))))))</f>
        <v>8</v>
      </c>
      <c r="U9" s="429">
        <f t="shared" si="55"/>
        <v>8</v>
      </c>
      <c r="V9" s="429">
        <f t="shared" si="55"/>
        <v>8</v>
      </c>
      <c r="W9" s="429">
        <f t="shared" si="55"/>
        <v>8</v>
      </c>
      <c r="X9" s="429">
        <f t="shared" si="55"/>
        <v>8</v>
      </c>
      <c r="Y9" s="430">
        <f>(T9*T$7)+(U9*U$7)+(V9*V$7)+(W9*W$7)+(X9*X$7)</f>
        <v>128</v>
      </c>
      <c r="Z9" s="430">
        <f>IF(T9=0,0,T$7)+IF(U9=0,0,U$7)+IF(V9=0,0,V$7)+IF(W9=0,0,W$7)+IF(X9=0,0,X$7)</f>
        <v>16</v>
      </c>
      <c r="AA9" s="431">
        <f t="shared" si="3"/>
        <v>8</v>
      </c>
      <c r="AB9" s="408" t="str">
        <f t="shared" ref="AB9:AB72" si="56">IF(Z9=23,"P","F")</f>
        <v>F</v>
      </c>
      <c r="AC9" s="408">
        <f t="shared" si="4"/>
        <v>0</v>
      </c>
      <c r="AD9" s="408">
        <f t="shared" si="5"/>
        <v>0</v>
      </c>
      <c r="AE9" s="408">
        <f t="shared" si="6"/>
        <v>0</v>
      </c>
      <c r="AF9" s="408">
        <f t="shared" si="7"/>
        <v>0</v>
      </c>
      <c r="AG9" s="408">
        <f t="shared" si="8"/>
        <v>1</v>
      </c>
      <c r="AH9" s="408">
        <f t="shared" si="9"/>
        <v>0</v>
      </c>
      <c r="AI9" s="408">
        <f t="shared" si="10"/>
        <v>0</v>
      </c>
      <c r="AJ9" s="6"/>
      <c r="AK9" s="408">
        <f t="shared" si="11"/>
        <v>0</v>
      </c>
      <c r="AL9" s="408">
        <f t="shared" si="12"/>
        <v>0</v>
      </c>
      <c r="AM9" s="408">
        <f t="shared" si="13"/>
        <v>0</v>
      </c>
      <c r="AN9" s="408">
        <f t="shared" si="14"/>
        <v>0</v>
      </c>
      <c r="AO9" s="408" t="str">
        <f t="shared" si="15"/>
        <v>F</v>
      </c>
      <c r="AP9" s="408">
        <f t="shared" si="16"/>
        <v>0</v>
      </c>
      <c r="AQ9" s="408">
        <f t="shared" si="17"/>
        <v>0</v>
      </c>
      <c r="AR9" s="409" t="str">
        <f t="shared" si="18"/>
        <v>DF</v>
      </c>
      <c r="AS9" s="409" t="str">
        <f t="shared" si="19"/>
        <v>DFT</v>
      </c>
      <c r="AT9" s="409" t="str">
        <f t="shared" si="20"/>
        <v>#</v>
      </c>
      <c r="AU9" s="409" t="str">
        <f t="shared" si="21"/>
        <v>#</v>
      </c>
      <c r="AV9" s="409" t="str">
        <f t="shared" si="22"/>
        <v>#</v>
      </c>
      <c r="AW9" s="409" t="str">
        <f t="shared" si="23"/>
        <v>F</v>
      </c>
      <c r="AX9" s="409"/>
      <c r="AY9" s="409" t="str">
        <f t="shared" si="24"/>
        <v>#</v>
      </c>
      <c r="AZ9" s="409" t="str">
        <f t="shared" si="25"/>
        <v>#</v>
      </c>
      <c r="BA9" s="409" t="str">
        <f t="shared" si="26"/>
        <v>#</v>
      </c>
      <c r="BB9" s="409">
        <f t="shared" si="27"/>
        <v>0</v>
      </c>
      <c r="BC9" s="409" t="str">
        <f t="shared" si="28"/>
        <v>#</v>
      </c>
      <c r="BD9" s="409">
        <f t="shared" si="29"/>
        <v>0</v>
      </c>
      <c r="BE9" s="7"/>
      <c r="BF9" s="7"/>
      <c r="BG9" s="7"/>
      <c r="BH9" s="409" t="str">
        <f t="shared" si="30"/>
        <v>#</v>
      </c>
      <c r="BI9" s="409" t="str">
        <f t="shared" si="31"/>
        <v>#</v>
      </c>
      <c r="BJ9" s="409" t="str">
        <f t="shared" si="32"/>
        <v>#</v>
      </c>
      <c r="BK9" s="409" t="str">
        <f t="shared" si="33"/>
        <v>F</v>
      </c>
      <c r="BL9" s="409" t="str">
        <f t="shared" si="34"/>
        <v>#</v>
      </c>
      <c r="BM9" s="409" t="str">
        <f t="shared" si="35"/>
        <v>#</v>
      </c>
      <c r="BN9" s="409" t="str">
        <f t="shared" si="36"/>
        <v>#</v>
      </c>
      <c r="BO9" s="409" t="str">
        <f t="shared" si="37"/>
        <v>#</v>
      </c>
      <c r="BP9" s="409"/>
      <c r="BQ9" s="409" t="str">
        <f t="shared" si="38"/>
        <v>#</v>
      </c>
      <c r="BR9" s="409" t="str">
        <f t="shared" si="39"/>
        <v>#</v>
      </c>
      <c r="BS9" s="409" t="str">
        <f t="shared" si="40"/>
        <v>#</v>
      </c>
      <c r="BT9" s="409">
        <f t="shared" si="41"/>
        <v>0</v>
      </c>
      <c r="BU9" s="409" t="str">
        <f t="shared" si="42"/>
        <v>#</v>
      </c>
      <c r="BV9" s="409" t="str">
        <f t="shared" si="43"/>
        <v>#</v>
      </c>
      <c r="BW9" s="409" t="str">
        <f t="shared" si="44"/>
        <v>#</v>
      </c>
      <c r="BX9" s="409" t="str">
        <f t="shared" si="45"/>
        <v>#</v>
      </c>
      <c r="BY9" s="409" t="str">
        <f t="shared" si="46"/>
        <v>#</v>
      </c>
      <c r="BZ9" s="409">
        <f t="shared" si="47"/>
        <v>0</v>
      </c>
      <c r="CA9" s="7"/>
      <c r="CB9" s="7"/>
      <c r="CC9" s="409" t="str">
        <f t="shared" ref="CC9:CC72" si="57">IF(T9=0,"EEP,"," ")</f>
        <v> </v>
      </c>
      <c r="CD9" s="409" t="str">
        <f t="shared" ref="CD9:CD72" si="58">IF(U9=0,"POC,"," ")</f>
        <v> </v>
      </c>
      <c r="CE9" s="409" t="str">
        <f t="shared" ref="CE9:CE72" si="59">IF(V9=0,"DAV,"," ")</f>
        <v> </v>
      </c>
      <c r="CF9" s="409" t="str">
        <f t="shared" ref="CF9:CF72" si="60">IF(W9=0,"EP,"," ")</f>
        <v> </v>
      </c>
      <c r="CG9" s="409" t="str">
        <f t="shared" ref="CG9:CG72" si="61">IF(X9=0,"MAD,"," ")</f>
        <v> </v>
      </c>
      <c r="CH9" s="409" t="e">
        <f>IF(#REF!=0,"CCP,"," ")</f>
        <v>#REF!</v>
      </c>
      <c r="CI9" s="409" t="e">
        <f>IF(#REF!=0,"UIUX,"," ")</f>
        <v>#REF!</v>
      </c>
      <c r="CJ9" s="409" t="e">
        <f>IF(#REF!=0,"DEV,"," ")</f>
        <v>#REF!</v>
      </c>
      <c r="CK9" s="409"/>
      <c r="CL9" s="409">
        <f t="shared" si="48"/>
        <v>0</v>
      </c>
      <c r="CM9" s="409">
        <f t="shared" si="49"/>
        <v>2</v>
      </c>
      <c r="CN9" s="372" t="str">
        <f t="shared" si="49"/>
        <v>22IT002</v>
      </c>
      <c r="CO9" s="432" t="str">
        <f t="shared" si="49"/>
        <v>A MONISHA</v>
      </c>
      <c r="CP9" s="433" t="e">
        <f t="shared" si="50"/>
        <v>#REF!</v>
      </c>
      <c r="CQ9" s="409">
        <f t="shared" si="51"/>
        <v>0</v>
      </c>
      <c r="CR9" s="7"/>
      <c r="CS9" s="409" t="str">
        <f t="shared" si="52"/>
        <v>#</v>
      </c>
      <c r="CT9" s="409">
        <f t="shared" si="53"/>
        <v>0</v>
      </c>
    </row>
    <row r="10" ht="15.75" spans="1:98">
      <c r="A10" s="413">
        <v>3</v>
      </c>
      <c r="B10" s="414" t="s">
        <v>1012</v>
      </c>
      <c r="C10" s="415" t="s">
        <v>1013</v>
      </c>
      <c r="D10" s="416" t="s">
        <v>42</v>
      </c>
      <c r="E10" s="417" t="s">
        <v>55</v>
      </c>
      <c r="F10" s="418">
        <v>131.5</v>
      </c>
      <c r="G10" s="419" t="s">
        <v>1011</v>
      </c>
      <c r="H10" s="419" t="s">
        <v>1011</v>
      </c>
      <c r="I10" s="434" t="s">
        <v>1011</v>
      </c>
      <c r="J10" s="434" t="s">
        <v>1011</v>
      </c>
      <c r="K10" s="434" t="s">
        <v>1011</v>
      </c>
      <c r="L10" s="421">
        <f t="shared" si="54"/>
        <v>0</v>
      </c>
      <c r="M10" s="422"/>
      <c r="N10" s="423">
        <f t="shared" si="2"/>
        <v>16</v>
      </c>
      <c r="O10" s="424">
        <v>8</v>
      </c>
      <c r="P10" s="425"/>
      <c r="Q10" s="426"/>
      <c r="R10" s="427"/>
      <c r="S10" s="428" t="s">
        <v>62</v>
      </c>
      <c r="T10" s="429">
        <f t="shared" si="55"/>
        <v>8</v>
      </c>
      <c r="U10" s="429">
        <f t="shared" si="55"/>
        <v>8</v>
      </c>
      <c r="V10" s="429">
        <f t="shared" si="55"/>
        <v>8</v>
      </c>
      <c r="W10" s="429">
        <f t="shared" si="55"/>
        <v>8</v>
      </c>
      <c r="X10" s="429">
        <f t="shared" si="55"/>
        <v>8</v>
      </c>
      <c r="Y10" s="430">
        <f t="shared" ref="Y10:Y73" si="62">(T10*T$7)+(U10*U$7)+(V10*V$7)+(W10*W$7)+(X10*X$7)</f>
        <v>128</v>
      </c>
      <c r="Z10" s="430">
        <f>IF(T10=0,0,T$7)+IF(U10=0,0,U$7)+IF(V10=0,0,V$7)+IF(W10=0,0,W$7)+IF(X10=0,0,X$7)</f>
        <v>16</v>
      </c>
      <c r="AA10" s="431">
        <f t="shared" si="3"/>
        <v>8</v>
      </c>
      <c r="AB10" s="408" t="str">
        <f t="shared" si="56"/>
        <v>F</v>
      </c>
      <c r="AC10" s="408">
        <f t="shared" si="4"/>
        <v>0</v>
      </c>
      <c r="AD10" s="408">
        <f t="shared" si="5"/>
        <v>0</v>
      </c>
      <c r="AE10" s="408">
        <f t="shared" si="6"/>
        <v>0</v>
      </c>
      <c r="AF10" s="408">
        <f t="shared" si="7"/>
        <v>1</v>
      </c>
      <c r="AG10" s="408">
        <f t="shared" si="8"/>
        <v>0</v>
      </c>
      <c r="AH10" s="408">
        <f t="shared" si="9"/>
        <v>0</v>
      </c>
      <c r="AI10" s="408">
        <f t="shared" si="10"/>
        <v>0</v>
      </c>
      <c r="AJ10" s="6"/>
      <c r="AK10" s="408">
        <f t="shared" si="11"/>
        <v>0</v>
      </c>
      <c r="AL10" s="408">
        <f t="shared" si="12"/>
        <v>0</v>
      </c>
      <c r="AM10" s="408">
        <f t="shared" si="13"/>
        <v>0</v>
      </c>
      <c r="AN10" s="408" t="str">
        <f t="shared" si="14"/>
        <v>F</v>
      </c>
      <c r="AO10" s="408">
        <f t="shared" si="15"/>
        <v>0</v>
      </c>
      <c r="AP10" s="408">
        <f t="shared" si="16"/>
        <v>0</v>
      </c>
      <c r="AQ10" s="408">
        <f t="shared" si="17"/>
        <v>0</v>
      </c>
      <c r="AR10" s="409" t="str">
        <f t="shared" si="18"/>
        <v>DF</v>
      </c>
      <c r="AS10" s="409" t="str">
        <f t="shared" si="19"/>
        <v>DFT</v>
      </c>
      <c r="AT10" s="409" t="str">
        <f t="shared" si="20"/>
        <v>#</v>
      </c>
      <c r="AU10" s="409" t="str">
        <f t="shared" si="21"/>
        <v>#</v>
      </c>
      <c r="AV10" s="409" t="str">
        <f t="shared" si="22"/>
        <v>#</v>
      </c>
      <c r="AW10" s="409" t="str">
        <f t="shared" si="23"/>
        <v>F</v>
      </c>
      <c r="AX10" s="409"/>
      <c r="AY10" s="409" t="str">
        <f t="shared" si="24"/>
        <v>#</v>
      </c>
      <c r="AZ10" s="409" t="str">
        <f t="shared" si="25"/>
        <v>#</v>
      </c>
      <c r="BA10" s="409" t="str">
        <f t="shared" si="26"/>
        <v>#</v>
      </c>
      <c r="BB10" s="409">
        <f t="shared" si="27"/>
        <v>0</v>
      </c>
      <c r="BC10" s="409" t="str">
        <f t="shared" si="28"/>
        <v>#</v>
      </c>
      <c r="BD10" s="409">
        <f t="shared" si="29"/>
        <v>0</v>
      </c>
      <c r="BE10" s="7"/>
      <c r="BF10" s="7"/>
      <c r="BG10" s="7"/>
      <c r="BH10" s="409" t="str">
        <f t="shared" si="30"/>
        <v>#</v>
      </c>
      <c r="BI10" s="409" t="str">
        <f t="shared" si="31"/>
        <v>#</v>
      </c>
      <c r="BJ10" s="409" t="str">
        <f t="shared" si="32"/>
        <v>#</v>
      </c>
      <c r="BK10" s="409" t="str">
        <f t="shared" si="33"/>
        <v>F</v>
      </c>
      <c r="BL10" s="409" t="str">
        <f t="shared" si="34"/>
        <v>#</v>
      </c>
      <c r="BM10" s="409" t="str">
        <f t="shared" si="35"/>
        <v>#</v>
      </c>
      <c r="BN10" s="409" t="str">
        <f t="shared" si="36"/>
        <v>#</v>
      </c>
      <c r="BO10" s="409" t="str">
        <f t="shared" si="37"/>
        <v>#</v>
      </c>
      <c r="BP10" s="409"/>
      <c r="BQ10" s="409" t="str">
        <f t="shared" si="38"/>
        <v>#</v>
      </c>
      <c r="BR10" s="409" t="str">
        <f t="shared" si="39"/>
        <v>#</v>
      </c>
      <c r="BS10" s="409" t="str">
        <f t="shared" si="40"/>
        <v>#</v>
      </c>
      <c r="BT10" s="409">
        <f t="shared" si="41"/>
        <v>0</v>
      </c>
      <c r="BU10" s="409" t="str">
        <f t="shared" si="42"/>
        <v>#</v>
      </c>
      <c r="BV10" s="409" t="str">
        <f t="shared" si="43"/>
        <v>#</v>
      </c>
      <c r="BW10" s="409" t="str">
        <f t="shared" si="44"/>
        <v>#</v>
      </c>
      <c r="BX10" s="409" t="str">
        <f t="shared" si="45"/>
        <v>#</v>
      </c>
      <c r="BY10" s="409" t="str">
        <f t="shared" si="46"/>
        <v>#</v>
      </c>
      <c r="BZ10" s="409">
        <f t="shared" si="47"/>
        <v>0</v>
      </c>
      <c r="CA10" s="7"/>
      <c r="CB10" s="7"/>
      <c r="CC10" s="409" t="str">
        <f t="shared" si="57"/>
        <v> </v>
      </c>
      <c r="CD10" s="409" t="str">
        <f t="shared" si="58"/>
        <v> </v>
      </c>
      <c r="CE10" s="409" t="str">
        <f t="shared" si="59"/>
        <v> </v>
      </c>
      <c r="CF10" s="409" t="str">
        <f t="shared" si="60"/>
        <v> </v>
      </c>
      <c r="CG10" s="409" t="str">
        <f t="shared" si="61"/>
        <v> </v>
      </c>
      <c r="CH10" s="409" t="e">
        <f>IF(#REF!=0,"CCP,"," ")</f>
        <v>#REF!</v>
      </c>
      <c r="CI10" s="409" t="e">
        <f>IF(#REF!=0,"UIUX,"," ")</f>
        <v>#REF!</v>
      </c>
      <c r="CJ10" s="409" t="e">
        <f>IF(#REF!=0,"DEV,"," ")</f>
        <v>#REF!</v>
      </c>
      <c r="CK10" s="409"/>
      <c r="CL10" s="409">
        <f t="shared" si="48"/>
        <v>0</v>
      </c>
      <c r="CM10" s="409">
        <f t="shared" si="49"/>
        <v>3</v>
      </c>
      <c r="CN10" s="372" t="str">
        <f t="shared" si="49"/>
        <v>22IT003</v>
      </c>
      <c r="CO10" s="432" t="str">
        <f t="shared" si="49"/>
        <v>AARTHI E</v>
      </c>
      <c r="CP10" s="433" t="e">
        <f t="shared" si="50"/>
        <v>#REF!</v>
      </c>
      <c r="CQ10" s="409">
        <f t="shared" si="51"/>
        <v>0</v>
      </c>
      <c r="CR10" s="7"/>
      <c r="CS10" s="409" t="str">
        <f t="shared" si="52"/>
        <v>#</v>
      </c>
      <c r="CT10" s="409">
        <f t="shared" si="53"/>
        <v>0</v>
      </c>
    </row>
    <row r="11" ht="20.25" spans="1:98">
      <c r="A11" s="413">
        <v>4</v>
      </c>
      <c r="B11" s="414" t="s">
        <v>1014</v>
      </c>
      <c r="C11" s="415" t="s">
        <v>1015</v>
      </c>
      <c r="D11" s="416" t="s">
        <v>41</v>
      </c>
      <c r="E11" s="417" t="s">
        <v>54</v>
      </c>
      <c r="F11" s="418">
        <v>145.5</v>
      </c>
      <c r="G11" s="419" t="s">
        <v>1011</v>
      </c>
      <c r="H11" s="419" t="s">
        <v>1016</v>
      </c>
      <c r="I11" s="434" t="s">
        <v>1016</v>
      </c>
      <c r="J11" s="434" t="s">
        <v>1016</v>
      </c>
      <c r="K11" s="434" t="s">
        <v>1011</v>
      </c>
      <c r="L11" s="421">
        <f t="shared" si="54"/>
        <v>0</v>
      </c>
      <c r="M11" s="422"/>
      <c r="N11" s="423">
        <f t="shared" si="2"/>
        <v>16</v>
      </c>
      <c r="O11" s="424">
        <v>7.47</v>
      </c>
      <c r="P11" s="425"/>
      <c r="Q11" s="426"/>
      <c r="R11" s="427"/>
      <c r="S11" s="428" t="s">
        <v>62</v>
      </c>
      <c r="T11" s="429">
        <f t="shared" si="55"/>
        <v>8</v>
      </c>
      <c r="U11" s="429">
        <f t="shared" si="55"/>
        <v>7</v>
      </c>
      <c r="V11" s="429">
        <f t="shared" si="55"/>
        <v>7</v>
      </c>
      <c r="W11" s="429">
        <f t="shared" si="55"/>
        <v>7</v>
      </c>
      <c r="X11" s="429">
        <f t="shared" si="55"/>
        <v>8</v>
      </c>
      <c r="Y11" s="430">
        <f t="shared" si="62"/>
        <v>116</v>
      </c>
      <c r="Z11" s="430">
        <f>IF(T11=0,0,T$7)+IF(U11=0,0,U$7)+IF(V11=0,0,V$7)+IF(W11=0,0,W$7)+IF(X11=0,0,X$7)</f>
        <v>16</v>
      </c>
      <c r="AA11" s="431">
        <f t="shared" si="3"/>
        <v>7.25</v>
      </c>
      <c r="AB11" s="408" t="str">
        <f t="shared" si="56"/>
        <v>F</v>
      </c>
      <c r="AC11" s="408">
        <f t="shared" si="4"/>
        <v>0</v>
      </c>
      <c r="AD11" s="408">
        <f t="shared" si="5"/>
        <v>0</v>
      </c>
      <c r="AE11" s="408">
        <f t="shared" si="6"/>
        <v>1</v>
      </c>
      <c r="AF11" s="408">
        <f t="shared" si="7"/>
        <v>0</v>
      </c>
      <c r="AG11" s="408">
        <f t="shared" si="8"/>
        <v>0</v>
      </c>
      <c r="AH11" s="408">
        <f t="shared" si="9"/>
        <v>0</v>
      </c>
      <c r="AI11" s="408">
        <f t="shared" si="10"/>
        <v>0</v>
      </c>
      <c r="AJ11" s="6"/>
      <c r="AK11" s="408">
        <f t="shared" si="11"/>
        <v>0</v>
      </c>
      <c r="AL11" s="408">
        <f t="shared" si="12"/>
        <v>0</v>
      </c>
      <c r="AM11" s="408" t="str">
        <f t="shared" si="13"/>
        <v>F</v>
      </c>
      <c r="AN11" s="408">
        <f t="shared" si="14"/>
        <v>0</v>
      </c>
      <c r="AO11" s="408">
        <f t="shared" si="15"/>
        <v>0</v>
      </c>
      <c r="AP11" s="408">
        <f t="shared" si="16"/>
        <v>0</v>
      </c>
      <c r="AQ11" s="408">
        <f t="shared" si="17"/>
        <v>0</v>
      </c>
      <c r="AR11" s="409" t="str">
        <f t="shared" si="18"/>
        <v>HM</v>
      </c>
      <c r="AS11" s="409" t="str">
        <f t="shared" si="19"/>
        <v>HMT</v>
      </c>
      <c r="AT11" s="409" t="str">
        <f t="shared" si="20"/>
        <v>F</v>
      </c>
      <c r="AU11" s="409" t="str">
        <f t="shared" si="21"/>
        <v>#</v>
      </c>
      <c r="AV11" s="409" t="str">
        <f t="shared" si="22"/>
        <v>#</v>
      </c>
      <c r="AW11" s="409" t="str">
        <f t="shared" si="23"/>
        <v>#</v>
      </c>
      <c r="AX11" s="409"/>
      <c r="AY11" s="409">
        <f t="shared" si="24"/>
        <v>0</v>
      </c>
      <c r="AZ11" s="409" t="str">
        <f t="shared" si="25"/>
        <v>#</v>
      </c>
      <c r="BA11" s="409" t="str">
        <f t="shared" si="26"/>
        <v>#</v>
      </c>
      <c r="BB11" s="409" t="str">
        <f t="shared" si="27"/>
        <v>#</v>
      </c>
      <c r="BC11" s="409">
        <f t="shared" si="28"/>
        <v>0</v>
      </c>
      <c r="BD11" s="409" t="str">
        <f t="shared" si="29"/>
        <v>#</v>
      </c>
      <c r="BE11" s="7"/>
      <c r="BF11" s="7"/>
      <c r="BG11" s="7"/>
      <c r="BH11" s="409" t="str">
        <f t="shared" si="30"/>
        <v>F</v>
      </c>
      <c r="BI11" s="409" t="str">
        <f t="shared" si="31"/>
        <v>#</v>
      </c>
      <c r="BJ11" s="409" t="str">
        <f t="shared" si="32"/>
        <v>#</v>
      </c>
      <c r="BK11" s="409" t="str">
        <f t="shared" si="33"/>
        <v>#</v>
      </c>
      <c r="BL11" s="409" t="str">
        <f t="shared" si="34"/>
        <v>#</v>
      </c>
      <c r="BM11" s="409" t="str">
        <f t="shared" si="35"/>
        <v>#</v>
      </c>
      <c r="BN11" s="409" t="str">
        <f t="shared" si="36"/>
        <v>#</v>
      </c>
      <c r="BO11" s="409" t="str">
        <f t="shared" si="37"/>
        <v>#</v>
      </c>
      <c r="BP11" s="409"/>
      <c r="BQ11" s="409">
        <f t="shared" si="38"/>
        <v>0</v>
      </c>
      <c r="BR11" s="409" t="str">
        <f t="shared" si="39"/>
        <v>#</v>
      </c>
      <c r="BS11" s="409" t="str">
        <f t="shared" si="40"/>
        <v>#</v>
      </c>
      <c r="BT11" s="409" t="str">
        <f t="shared" si="41"/>
        <v>#</v>
      </c>
      <c r="BU11" s="409" t="str">
        <f t="shared" si="42"/>
        <v>#</v>
      </c>
      <c r="BV11" s="409" t="str">
        <f t="shared" si="43"/>
        <v>#</v>
      </c>
      <c r="BW11" s="409" t="str">
        <f t="shared" si="44"/>
        <v>#</v>
      </c>
      <c r="BX11" s="409" t="str">
        <f t="shared" si="45"/>
        <v>#</v>
      </c>
      <c r="BY11" s="409">
        <f t="shared" si="46"/>
        <v>0</v>
      </c>
      <c r="BZ11" s="409" t="str">
        <f t="shared" si="47"/>
        <v>#</v>
      </c>
      <c r="CA11" s="7"/>
      <c r="CB11" s="7"/>
      <c r="CC11" s="409" t="str">
        <f t="shared" si="57"/>
        <v> </v>
      </c>
      <c r="CD11" s="409" t="str">
        <f t="shared" si="58"/>
        <v> </v>
      </c>
      <c r="CE11" s="409" t="str">
        <f t="shared" si="59"/>
        <v> </v>
      </c>
      <c r="CF11" s="409" t="str">
        <f t="shared" si="60"/>
        <v> </v>
      </c>
      <c r="CG11" s="409" t="str">
        <f t="shared" si="61"/>
        <v> </v>
      </c>
      <c r="CH11" s="409" t="e">
        <f>IF(#REF!=0,"CCP,"," ")</f>
        <v>#REF!</v>
      </c>
      <c r="CI11" s="409" t="e">
        <f>IF(#REF!=0,"UIUX,"," ")</f>
        <v>#REF!</v>
      </c>
      <c r="CJ11" s="409" t="e">
        <f>IF(#REF!=0,"DEV,"," ")</f>
        <v>#REF!</v>
      </c>
      <c r="CK11" s="409"/>
      <c r="CL11" s="409">
        <f t="shared" si="48"/>
        <v>0</v>
      </c>
      <c r="CM11" s="409">
        <f t="shared" si="49"/>
        <v>4</v>
      </c>
      <c r="CN11" s="372" t="str">
        <f t="shared" si="49"/>
        <v>22IT004</v>
      </c>
      <c r="CO11" s="432" t="str">
        <f t="shared" si="49"/>
        <v>ABDUL FATAH K</v>
      </c>
      <c r="CP11" s="433" t="e">
        <f t="shared" si="50"/>
        <v>#REF!</v>
      </c>
      <c r="CQ11" s="409">
        <f t="shared" si="51"/>
        <v>0</v>
      </c>
      <c r="CR11" s="7"/>
      <c r="CS11" s="409">
        <f t="shared" si="52"/>
        <v>0</v>
      </c>
      <c r="CT11" s="409" t="str">
        <f t="shared" si="53"/>
        <v>#</v>
      </c>
    </row>
    <row r="12" ht="15.75" spans="1:98">
      <c r="A12" s="413">
        <v>5</v>
      </c>
      <c r="B12" s="414" t="s">
        <v>1017</v>
      </c>
      <c r="C12" s="415" t="s">
        <v>1018</v>
      </c>
      <c r="D12" s="416" t="s">
        <v>41</v>
      </c>
      <c r="E12" s="417" t="s">
        <v>55</v>
      </c>
      <c r="F12" s="418">
        <v>189</v>
      </c>
      <c r="G12" s="419" t="s">
        <v>1019</v>
      </c>
      <c r="H12" s="419" t="s">
        <v>1019</v>
      </c>
      <c r="I12" s="434" t="s">
        <v>1011</v>
      </c>
      <c r="J12" s="434" t="s">
        <v>1011</v>
      </c>
      <c r="K12" s="434" t="s">
        <v>1011</v>
      </c>
      <c r="L12" s="421">
        <f t="shared" si="54"/>
        <v>0</v>
      </c>
      <c r="M12" s="422"/>
      <c r="N12" s="423">
        <f t="shared" si="2"/>
        <v>16</v>
      </c>
      <c r="O12" s="424">
        <v>8.53</v>
      </c>
      <c r="P12" s="425"/>
      <c r="Q12" s="426"/>
      <c r="R12" s="427"/>
      <c r="S12" s="428" t="s">
        <v>62</v>
      </c>
      <c r="T12" s="429">
        <f t="shared" si="55"/>
        <v>9</v>
      </c>
      <c r="U12" s="429">
        <f t="shared" si="55"/>
        <v>9</v>
      </c>
      <c r="V12" s="429">
        <f t="shared" si="55"/>
        <v>8</v>
      </c>
      <c r="W12" s="429">
        <f t="shared" si="55"/>
        <v>8</v>
      </c>
      <c r="X12" s="429">
        <f t="shared" si="55"/>
        <v>8</v>
      </c>
      <c r="Y12" s="430">
        <f t="shared" si="62"/>
        <v>133</v>
      </c>
      <c r="Z12" s="430">
        <f>IF(T12=0,0,T$7)+IF(U12=0,0,U$7)+IF(V12=0,0,V$7)+IF(W12=0,0,W$7)+IF(X12=0,0,X$7)</f>
        <v>16</v>
      </c>
      <c r="AA12" s="431">
        <f t="shared" si="3"/>
        <v>8.3125</v>
      </c>
      <c r="AB12" s="408" t="str">
        <f t="shared" si="56"/>
        <v>F</v>
      </c>
      <c r="AC12" s="408">
        <f t="shared" si="4"/>
        <v>1</v>
      </c>
      <c r="AD12" s="408">
        <f t="shared" si="5"/>
        <v>0</v>
      </c>
      <c r="AE12" s="408">
        <f t="shared" si="6"/>
        <v>0</v>
      </c>
      <c r="AF12" s="408">
        <f t="shared" si="7"/>
        <v>0</v>
      </c>
      <c r="AG12" s="408">
        <f t="shared" si="8"/>
        <v>0</v>
      </c>
      <c r="AH12" s="408">
        <f t="shared" si="9"/>
        <v>0</v>
      </c>
      <c r="AI12" s="408">
        <f t="shared" si="10"/>
        <v>0</v>
      </c>
      <c r="AJ12" s="6"/>
      <c r="AK12" s="408" t="str">
        <f t="shared" si="11"/>
        <v>F</v>
      </c>
      <c r="AL12" s="408">
        <f t="shared" si="12"/>
        <v>0</v>
      </c>
      <c r="AM12" s="408">
        <f t="shared" si="13"/>
        <v>0</v>
      </c>
      <c r="AN12" s="408">
        <f t="shared" si="14"/>
        <v>0</v>
      </c>
      <c r="AO12" s="408">
        <f t="shared" si="15"/>
        <v>0</v>
      </c>
      <c r="AP12" s="408">
        <f t="shared" si="16"/>
        <v>0</v>
      </c>
      <c r="AQ12" s="408">
        <f t="shared" si="17"/>
        <v>0</v>
      </c>
      <c r="AR12" s="409" t="str">
        <f t="shared" si="18"/>
        <v>DM</v>
      </c>
      <c r="AS12" s="409" t="str">
        <f t="shared" si="19"/>
        <v>DMT</v>
      </c>
      <c r="AT12" s="409" t="str">
        <f t="shared" si="20"/>
        <v>#</v>
      </c>
      <c r="AU12" s="409" t="str">
        <f t="shared" si="21"/>
        <v>#</v>
      </c>
      <c r="AV12" s="409" t="str">
        <f t="shared" si="22"/>
        <v>F</v>
      </c>
      <c r="AW12" s="409" t="str">
        <f t="shared" si="23"/>
        <v>#</v>
      </c>
      <c r="AX12" s="409"/>
      <c r="AY12" s="409" t="str">
        <f t="shared" si="24"/>
        <v>#</v>
      </c>
      <c r="AZ12" s="409" t="str">
        <f t="shared" si="25"/>
        <v>#</v>
      </c>
      <c r="BA12" s="409">
        <f t="shared" si="26"/>
        <v>0</v>
      </c>
      <c r="BB12" s="409" t="str">
        <f t="shared" si="27"/>
        <v>#</v>
      </c>
      <c r="BC12" s="409">
        <f t="shared" si="28"/>
        <v>0</v>
      </c>
      <c r="BD12" s="409" t="str">
        <f t="shared" si="29"/>
        <v>#</v>
      </c>
      <c r="BE12" s="7"/>
      <c r="BF12" s="7"/>
      <c r="BG12" s="7"/>
      <c r="BH12" s="409" t="str">
        <f t="shared" si="30"/>
        <v>#</v>
      </c>
      <c r="BI12" s="409" t="str">
        <f t="shared" si="31"/>
        <v>#</v>
      </c>
      <c r="BJ12" s="409" t="str">
        <f t="shared" si="32"/>
        <v>F</v>
      </c>
      <c r="BK12" s="409" t="str">
        <f t="shared" si="33"/>
        <v>#</v>
      </c>
      <c r="BL12" s="409" t="str">
        <f t="shared" si="34"/>
        <v>#</v>
      </c>
      <c r="BM12" s="409" t="str">
        <f t="shared" si="35"/>
        <v>#</v>
      </c>
      <c r="BN12" s="409" t="str">
        <f t="shared" si="36"/>
        <v>#</v>
      </c>
      <c r="BO12" s="409" t="str">
        <f t="shared" si="37"/>
        <v>#</v>
      </c>
      <c r="BP12" s="409"/>
      <c r="BQ12" s="409" t="str">
        <f t="shared" si="38"/>
        <v>#</v>
      </c>
      <c r="BR12" s="409" t="str">
        <f t="shared" si="39"/>
        <v>#</v>
      </c>
      <c r="BS12" s="409">
        <f t="shared" si="40"/>
        <v>0</v>
      </c>
      <c r="BT12" s="409" t="str">
        <f t="shared" si="41"/>
        <v>#</v>
      </c>
      <c r="BU12" s="409" t="str">
        <f t="shared" si="42"/>
        <v>#</v>
      </c>
      <c r="BV12" s="409" t="str">
        <f t="shared" si="43"/>
        <v>#</v>
      </c>
      <c r="BW12" s="409" t="str">
        <f t="shared" si="44"/>
        <v>#</v>
      </c>
      <c r="BX12" s="409" t="str">
        <f t="shared" si="45"/>
        <v>#</v>
      </c>
      <c r="BY12" s="409">
        <f t="shared" si="46"/>
        <v>0</v>
      </c>
      <c r="BZ12" s="409" t="str">
        <f t="shared" si="47"/>
        <v>#</v>
      </c>
      <c r="CA12" s="7"/>
      <c r="CB12" s="7"/>
      <c r="CC12" s="409" t="str">
        <f t="shared" si="57"/>
        <v> </v>
      </c>
      <c r="CD12" s="409" t="str">
        <f t="shared" si="58"/>
        <v> </v>
      </c>
      <c r="CE12" s="409" t="str">
        <f t="shared" si="59"/>
        <v> </v>
      </c>
      <c r="CF12" s="409" t="str">
        <f t="shared" si="60"/>
        <v> </v>
      </c>
      <c r="CG12" s="409" t="str">
        <f t="shared" si="61"/>
        <v> </v>
      </c>
      <c r="CH12" s="409" t="e">
        <f>IF(#REF!=0,"CCP,"," ")</f>
        <v>#REF!</v>
      </c>
      <c r="CI12" s="409" t="e">
        <f>IF(#REF!=0,"UIUX,"," ")</f>
        <v>#REF!</v>
      </c>
      <c r="CJ12" s="409" t="e">
        <f>IF(#REF!=0,"DEV,"," ")</f>
        <v>#REF!</v>
      </c>
      <c r="CK12" s="409"/>
      <c r="CL12" s="409">
        <f t="shared" si="48"/>
        <v>0</v>
      </c>
      <c r="CM12" s="409">
        <f t="shared" si="49"/>
        <v>5</v>
      </c>
      <c r="CN12" s="372" t="str">
        <f t="shared" si="49"/>
        <v>22IT005</v>
      </c>
      <c r="CO12" s="432" t="str">
        <f t="shared" si="49"/>
        <v>ADHITHYA S</v>
      </c>
      <c r="CP12" s="433" t="e">
        <f t="shared" si="50"/>
        <v>#REF!</v>
      </c>
      <c r="CQ12" s="409">
        <f t="shared" si="51"/>
        <v>0</v>
      </c>
      <c r="CR12" s="7"/>
      <c r="CS12" s="409" t="str">
        <f t="shared" si="52"/>
        <v>#</v>
      </c>
      <c r="CT12" s="409">
        <f t="shared" si="53"/>
        <v>0</v>
      </c>
    </row>
    <row r="13" ht="15.75" spans="1:98">
      <c r="A13" s="413">
        <v>6</v>
      </c>
      <c r="B13" s="414" t="s">
        <v>1020</v>
      </c>
      <c r="C13" s="415" t="s">
        <v>1021</v>
      </c>
      <c r="D13" s="416" t="s">
        <v>41</v>
      </c>
      <c r="E13" s="417" t="s">
        <v>55</v>
      </c>
      <c r="F13" s="418">
        <v>173.5</v>
      </c>
      <c r="G13" s="419" t="s">
        <v>1011</v>
      </c>
      <c r="H13" s="419" t="s">
        <v>1008</v>
      </c>
      <c r="I13" s="434" t="s">
        <v>1016</v>
      </c>
      <c r="J13" s="434" t="s">
        <v>1011</v>
      </c>
      <c r="K13" s="434" t="s">
        <v>1016</v>
      </c>
      <c r="L13" s="421">
        <f t="shared" si="54"/>
        <v>0</v>
      </c>
      <c r="M13" s="422"/>
      <c r="N13" s="423">
        <f t="shared" si="2"/>
        <v>16</v>
      </c>
      <c r="O13" s="424">
        <v>8.11</v>
      </c>
      <c r="P13" s="425"/>
      <c r="Q13" s="426"/>
      <c r="R13" s="427"/>
      <c r="S13" s="428" t="s">
        <v>62</v>
      </c>
      <c r="T13" s="429">
        <f t="shared" si="55"/>
        <v>8</v>
      </c>
      <c r="U13" s="429">
        <f t="shared" si="55"/>
        <v>10</v>
      </c>
      <c r="V13" s="429">
        <f t="shared" si="55"/>
        <v>7</v>
      </c>
      <c r="W13" s="429">
        <f t="shared" si="55"/>
        <v>8</v>
      </c>
      <c r="X13" s="429">
        <f t="shared" si="55"/>
        <v>7</v>
      </c>
      <c r="Y13" s="430">
        <f t="shared" si="62"/>
        <v>129</v>
      </c>
      <c r="Z13" s="430">
        <f t="shared" ref="Z13:Z76" si="63">IF(T13=0,0,T$7)+IF(U13=0,0,U$7)+IF(V13=0,0,V$7)+IF(W13=0,0,W$7)+IF(X13=0,0,X$7)</f>
        <v>16</v>
      </c>
      <c r="AA13" s="431">
        <f t="shared" si="3"/>
        <v>8.0625</v>
      </c>
      <c r="AB13" s="408" t="str">
        <f t="shared" si="56"/>
        <v>F</v>
      </c>
      <c r="AC13" s="408">
        <f t="shared" si="4"/>
        <v>0</v>
      </c>
      <c r="AD13" s="408">
        <f t="shared" si="5"/>
        <v>1</v>
      </c>
      <c r="AE13" s="408">
        <f t="shared" si="6"/>
        <v>0</v>
      </c>
      <c r="AF13" s="408">
        <f t="shared" si="7"/>
        <v>0</v>
      </c>
      <c r="AG13" s="408">
        <f t="shared" si="8"/>
        <v>0</v>
      </c>
      <c r="AH13" s="408">
        <f t="shared" si="9"/>
        <v>0</v>
      </c>
      <c r="AI13" s="408">
        <f t="shared" si="10"/>
        <v>0</v>
      </c>
      <c r="AJ13" s="6"/>
      <c r="AK13" s="408">
        <f t="shared" si="11"/>
        <v>0</v>
      </c>
      <c r="AL13" s="408" t="str">
        <f t="shared" si="12"/>
        <v>F</v>
      </c>
      <c r="AM13" s="408">
        <f t="shared" si="13"/>
        <v>0</v>
      </c>
      <c r="AN13" s="408">
        <f t="shared" si="14"/>
        <v>0</v>
      </c>
      <c r="AO13" s="408">
        <f t="shared" si="15"/>
        <v>0</v>
      </c>
      <c r="AP13" s="408">
        <f t="shared" si="16"/>
        <v>0</v>
      </c>
      <c r="AQ13" s="408">
        <f t="shared" si="17"/>
        <v>0</v>
      </c>
      <c r="AR13" s="409" t="str">
        <f t="shared" si="18"/>
        <v>DM</v>
      </c>
      <c r="AS13" s="409" t="str">
        <f t="shared" si="19"/>
        <v>DMT</v>
      </c>
      <c r="AT13" s="409" t="str">
        <f t="shared" si="20"/>
        <v>#</v>
      </c>
      <c r="AU13" s="409" t="str">
        <f t="shared" si="21"/>
        <v>#</v>
      </c>
      <c r="AV13" s="409" t="str">
        <f t="shared" si="22"/>
        <v>F</v>
      </c>
      <c r="AW13" s="409" t="str">
        <f t="shared" si="23"/>
        <v>#</v>
      </c>
      <c r="AX13" s="409"/>
      <c r="AY13" s="409" t="str">
        <f t="shared" si="24"/>
        <v>#</v>
      </c>
      <c r="AZ13" s="409" t="str">
        <f t="shared" si="25"/>
        <v>#</v>
      </c>
      <c r="BA13" s="409">
        <f t="shared" si="26"/>
        <v>0</v>
      </c>
      <c r="BB13" s="409" t="str">
        <f t="shared" si="27"/>
        <v>#</v>
      </c>
      <c r="BC13" s="409">
        <f t="shared" si="28"/>
        <v>0</v>
      </c>
      <c r="BD13" s="409" t="str">
        <f t="shared" si="29"/>
        <v>#</v>
      </c>
      <c r="BE13" s="7"/>
      <c r="BF13" s="7"/>
      <c r="BG13" s="7"/>
      <c r="BH13" s="409" t="str">
        <f t="shared" si="30"/>
        <v>#</v>
      </c>
      <c r="BI13" s="409" t="str">
        <f t="shared" si="31"/>
        <v>#</v>
      </c>
      <c r="BJ13" s="409" t="str">
        <f t="shared" si="32"/>
        <v>F</v>
      </c>
      <c r="BK13" s="409" t="str">
        <f t="shared" si="33"/>
        <v>#</v>
      </c>
      <c r="BL13" s="409" t="str">
        <f t="shared" si="34"/>
        <v>#</v>
      </c>
      <c r="BM13" s="409" t="str">
        <f t="shared" si="35"/>
        <v>#</v>
      </c>
      <c r="BN13" s="409" t="str">
        <f t="shared" si="36"/>
        <v>#</v>
      </c>
      <c r="BO13" s="409" t="str">
        <f t="shared" si="37"/>
        <v>#</v>
      </c>
      <c r="BP13" s="409"/>
      <c r="BQ13" s="409" t="str">
        <f t="shared" si="38"/>
        <v>#</v>
      </c>
      <c r="BR13" s="409" t="str">
        <f t="shared" si="39"/>
        <v>#</v>
      </c>
      <c r="BS13" s="409">
        <f t="shared" si="40"/>
        <v>0</v>
      </c>
      <c r="BT13" s="409" t="str">
        <f t="shared" si="41"/>
        <v>#</v>
      </c>
      <c r="BU13" s="409" t="str">
        <f t="shared" si="42"/>
        <v>#</v>
      </c>
      <c r="BV13" s="409" t="str">
        <f t="shared" si="43"/>
        <v>#</v>
      </c>
      <c r="BW13" s="409" t="str">
        <f t="shared" si="44"/>
        <v>#</v>
      </c>
      <c r="BX13" s="409" t="str">
        <f t="shared" si="45"/>
        <v>#</v>
      </c>
      <c r="BY13" s="409">
        <f t="shared" si="46"/>
        <v>0</v>
      </c>
      <c r="BZ13" s="409" t="str">
        <f t="shared" si="47"/>
        <v>#</v>
      </c>
      <c r="CA13" s="7"/>
      <c r="CB13" s="7"/>
      <c r="CC13" s="409" t="str">
        <f t="shared" si="57"/>
        <v> </v>
      </c>
      <c r="CD13" s="409" t="str">
        <f t="shared" si="58"/>
        <v> </v>
      </c>
      <c r="CE13" s="409" t="str">
        <f t="shared" si="59"/>
        <v> </v>
      </c>
      <c r="CF13" s="409" t="str">
        <f t="shared" si="60"/>
        <v> </v>
      </c>
      <c r="CG13" s="409" t="str">
        <f t="shared" si="61"/>
        <v> </v>
      </c>
      <c r="CH13" s="409" t="e">
        <f>IF(#REF!=0,"CCP,"," ")</f>
        <v>#REF!</v>
      </c>
      <c r="CI13" s="409" t="e">
        <f>IF(#REF!=0,"UIUX,"," ")</f>
        <v>#REF!</v>
      </c>
      <c r="CJ13" s="409" t="e">
        <f>IF(#REF!=0,"DEV,"," ")</f>
        <v>#REF!</v>
      </c>
      <c r="CK13" s="409"/>
      <c r="CL13" s="409">
        <f t="shared" si="48"/>
        <v>0</v>
      </c>
      <c r="CM13" s="409">
        <f t="shared" si="49"/>
        <v>6</v>
      </c>
      <c r="CN13" s="372" t="str">
        <f t="shared" si="49"/>
        <v>22IT006</v>
      </c>
      <c r="CO13" s="432" t="str">
        <f t="shared" si="49"/>
        <v>AKSHAY R</v>
      </c>
      <c r="CP13" s="433" t="e">
        <f t="shared" si="50"/>
        <v>#REF!</v>
      </c>
      <c r="CQ13" s="409">
        <f t="shared" si="51"/>
        <v>0</v>
      </c>
      <c r="CR13" s="7"/>
      <c r="CS13" s="409" t="str">
        <f t="shared" si="52"/>
        <v>#</v>
      </c>
      <c r="CT13" s="409">
        <f t="shared" si="53"/>
        <v>0</v>
      </c>
    </row>
    <row r="14" ht="30.75" spans="1:98">
      <c r="A14" s="413">
        <v>7</v>
      </c>
      <c r="B14" s="414" t="s">
        <v>1022</v>
      </c>
      <c r="C14" s="415" t="s">
        <v>1023</v>
      </c>
      <c r="D14" s="416" t="s">
        <v>42</v>
      </c>
      <c r="E14" s="417" t="s">
        <v>55</v>
      </c>
      <c r="F14" s="418">
        <v>169</v>
      </c>
      <c r="G14" s="419" t="s">
        <v>1011</v>
      </c>
      <c r="H14" s="419" t="s">
        <v>1019</v>
      </c>
      <c r="I14" s="420"/>
      <c r="J14" s="420"/>
      <c r="K14" s="420"/>
      <c r="L14" s="421">
        <f t="shared" si="54"/>
        <v>0</v>
      </c>
      <c r="M14" s="422"/>
      <c r="N14" s="423">
        <f t="shared" si="2"/>
        <v>5</v>
      </c>
      <c r="O14" s="424">
        <v>8.4</v>
      </c>
      <c r="P14" s="425"/>
      <c r="Q14" s="426"/>
      <c r="R14" s="427"/>
      <c r="S14" s="428" t="s">
        <v>62</v>
      </c>
      <c r="T14" s="429">
        <f t="shared" si="55"/>
        <v>8</v>
      </c>
      <c r="U14" s="429">
        <f t="shared" si="55"/>
        <v>9</v>
      </c>
      <c r="V14" s="429">
        <f t="shared" si="55"/>
        <v>0</v>
      </c>
      <c r="W14" s="429">
        <f t="shared" si="55"/>
        <v>0</v>
      </c>
      <c r="X14" s="429">
        <f t="shared" si="55"/>
        <v>0</v>
      </c>
      <c r="Y14" s="430">
        <f t="shared" si="62"/>
        <v>44</v>
      </c>
      <c r="Z14" s="430">
        <f t="shared" si="63"/>
        <v>5</v>
      </c>
      <c r="AA14" s="431">
        <f t="shared" si="3"/>
        <v>8.8</v>
      </c>
      <c r="AB14" s="408" t="str">
        <f t="shared" si="56"/>
        <v>F</v>
      </c>
      <c r="AC14" s="408">
        <f t="shared" si="4"/>
        <v>0</v>
      </c>
      <c r="AD14" s="408">
        <f t="shared" si="5"/>
        <v>1</v>
      </c>
      <c r="AE14" s="408">
        <f t="shared" si="6"/>
        <v>0</v>
      </c>
      <c r="AF14" s="408">
        <f t="shared" si="7"/>
        <v>0</v>
      </c>
      <c r="AG14" s="408">
        <f t="shared" si="8"/>
        <v>0</v>
      </c>
      <c r="AH14" s="408">
        <f t="shared" si="9"/>
        <v>0</v>
      </c>
      <c r="AI14" s="408">
        <f t="shared" si="10"/>
        <v>0</v>
      </c>
      <c r="AJ14" s="6"/>
      <c r="AK14" s="408">
        <f t="shared" si="11"/>
        <v>0</v>
      </c>
      <c r="AL14" s="408" t="str">
        <f t="shared" si="12"/>
        <v>F</v>
      </c>
      <c r="AM14" s="408">
        <f t="shared" si="13"/>
        <v>0</v>
      </c>
      <c r="AN14" s="408">
        <f t="shared" si="14"/>
        <v>0</v>
      </c>
      <c r="AO14" s="408">
        <f t="shared" si="15"/>
        <v>0</v>
      </c>
      <c r="AP14" s="408">
        <f t="shared" si="16"/>
        <v>0</v>
      </c>
      <c r="AQ14" s="408">
        <f t="shared" si="17"/>
        <v>0</v>
      </c>
      <c r="AR14" s="409" t="str">
        <f t="shared" si="18"/>
        <v>DF</v>
      </c>
      <c r="AS14" s="409" t="str">
        <f t="shared" si="19"/>
        <v>DFT</v>
      </c>
      <c r="AT14" s="409" t="str">
        <f t="shared" si="20"/>
        <v>#</v>
      </c>
      <c r="AU14" s="409" t="str">
        <f t="shared" si="21"/>
        <v>#</v>
      </c>
      <c r="AV14" s="409" t="str">
        <f t="shared" si="22"/>
        <v>#</v>
      </c>
      <c r="AW14" s="409" t="str">
        <f t="shared" si="23"/>
        <v>F</v>
      </c>
      <c r="AX14" s="409"/>
      <c r="AY14" s="409" t="str">
        <f t="shared" si="24"/>
        <v>#</v>
      </c>
      <c r="AZ14" s="409" t="str">
        <f t="shared" si="25"/>
        <v>#</v>
      </c>
      <c r="BA14" s="409" t="str">
        <f t="shared" si="26"/>
        <v>#</v>
      </c>
      <c r="BB14" s="409">
        <f t="shared" si="27"/>
        <v>0</v>
      </c>
      <c r="BC14" s="409" t="str">
        <f t="shared" si="28"/>
        <v>#</v>
      </c>
      <c r="BD14" s="409">
        <f t="shared" si="29"/>
        <v>0</v>
      </c>
      <c r="BE14" s="7"/>
      <c r="BF14" s="7"/>
      <c r="BG14" s="7"/>
      <c r="BH14" s="409" t="str">
        <f t="shared" si="30"/>
        <v>#</v>
      </c>
      <c r="BI14" s="409" t="str">
        <f t="shared" si="31"/>
        <v>#</v>
      </c>
      <c r="BJ14" s="409" t="str">
        <f t="shared" si="32"/>
        <v>#</v>
      </c>
      <c r="BK14" s="409" t="str">
        <f t="shared" si="33"/>
        <v>F</v>
      </c>
      <c r="BL14" s="409" t="str">
        <f t="shared" si="34"/>
        <v>#</v>
      </c>
      <c r="BM14" s="409" t="str">
        <f t="shared" si="35"/>
        <v>#</v>
      </c>
      <c r="BN14" s="409" t="str">
        <f t="shared" si="36"/>
        <v>#</v>
      </c>
      <c r="BO14" s="409" t="str">
        <f t="shared" si="37"/>
        <v>#</v>
      </c>
      <c r="BP14" s="409"/>
      <c r="BQ14" s="409" t="str">
        <f t="shared" si="38"/>
        <v>#</v>
      </c>
      <c r="BR14" s="409" t="str">
        <f t="shared" si="39"/>
        <v>#</v>
      </c>
      <c r="BS14" s="409" t="str">
        <f t="shared" si="40"/>
        <v>#</v>
      </c>
      <c r="BT14" s="409">
        <f t="shared" si="41"/>
        <v>0</v>
      </c>
      <c r="BU14" s="409" t="str">
        <f t="shared" si="42"/>
        <v>#</v>
      </c>
      <c r="BV14" s="409" t="str">
        <f t="shared" si="43"/>
        <v>#</v>
      </c>
      <c r="BW14" s="409" t="str">
        <f t="shared" si="44"/>
        <v>#</v>
      </c>
      <c r="BX14" s="409" t="str">
        <f t="shared" si="45"/>
        <v>#</v>
      </c>
      <c r="BY14" s="409" t="str">
        <f t="shared" si="46"/>
        <v>#</v>
      </c>
      <c r="BZ14" s="409">
        <f t="shared" si="47"/>
        <v>0</v>
      </c>
      <c r="CA14" s="7"/>
      <c r="CB14" s="7"/>
      <c r="CC14" s="409" t="str">
        <f t="shared" si="57"/>
        <v> </v>
      </c>
      <c r="CD14" s="409" t="str">
        <f t="shared" si="58"/>
        <v> </v>
      </c>
      <c r="CE14" s="409" t="str">
        <f t="shared" si="59"/>
        <v>DAV,</v>
      </c>
      <c r="CF14" s="409" t="str">
        <f t="shared" si="60"/>
        <v>EP,</v>
      </c>
      <c r="CG14" s="409" t="str">
        <f t="shared" si="61"/>
        <v>MAD,</v>
      </c>
      <c r="CH14" s="409" t="e">
        <f>IF(#REF!=0,"CCP,"," ")</f>
        <v>#REF!</v>
      </c>
      <c r="CI14" s="409" t="e">
        <f>IF(#REF!=0,"UIUX,"," ")</f>
        <v>#REF!</v>
      </c>
      <c r="CJ14" s="409" t="e">
        <f>IF(#REF!=0,"DEV,"," ")</f>
        <v>#REF!</v>
      </c>
      <c r="CK14" s="409"/>
      <c r="CL14" s="409">
        <f t="shared" si="48"/>
        <v>0</v>
      </c>
      <c r="CM14" s="409">
        <f t="shared" si="49"/>
        <v>7</v>
      </c>
      <c r="CN14" s="372" t="str">
        <f t="shared" si="49"/>
        <v>22IT007</v>
      </c>
      <c r="CO14" s="432" t="str">
        <f t="shared" si="49"/>
        <v>AMALA MAHALAKSHMI P</v>
      </c>
      <c r="CP14" s="433" t="e">
        <f t="shared" si="50"/>
        <v>#REF!</v>
      </c>
      <c r="CQ14" s="409">
        <f t="shared" si="51"/>
        <v>0</v>
      </c>
      <c r="CR14" s="7"/>
      <c r="CS14" s="409" t="str">
        <f t="shared" si="52"/>
        <v>#</v>
      </c>
      <c r="CT14" s="409">
        <f t="shared" si="53"/>
        <v>0</v>
      </c>
    </row>
    <row r="15" ht="15.75" spans="1:98">
      <c r="A15" s="413">
        <v>8</v>
      </c>
      <c r="B15" s="414" t="s">
        <v>1024</v>
      </c>
      <c r="C15" s="415" t="s">
        <v>1025</v>
      </c>
      <c r="D15" s="416" t="s">
        <v>41</v>
      </c>
      <c r="E15" s="417" t="s">
        <v>54</v>
      </c>
      <c r="F15" s="418">
        <v>171.5</v>
      </c>
      <c r="G15" s="419" t="s">
        <v>1019</v>
      </c>
      <c r="H15" s="419" t="s">
        <v>1008</v>
      </c>
      <c r="I15" s="420"/>
      <c r="J15" s="420"/>
      <c r="K15" s="420"/>
      <c r="L15" s="421">
        <f t="shared" si="54"/>
        <v>0</v>
      </c>
      <c r="M15" s="422"/>
      <c r="N15" s="423">
        <f t="shared" si="2"/>
        <v>5</v>
      </c>
      <c r="O15" s="424">
        <v>9.4</v>
      </c>
      <c r="P15" s="425"/>
      <c r="Q15" s="426"/>
      <c r="R15" s="427"/>
      <c r="S15" s="428" t="s">
        <v>62</v>
      </c>
      <c r="T15" s="429">
        <f t="shared" si="55"/>
        <v>9</v>
      </c>
      <c r="U15" s="429">
        <f t="shared" si="55"/>
        <v>10</v>
      </c>
      <c r="V15" s="429">
        <f t="shared" si="55"/>
        <v>0</v>
      </c>
      <c r="W15" s="429">
        <f t="shared" si="55"/>
        <v>0</v>
      </c>
      <c r="X15" s="429">
        <f t="shared" si="55"/>
        <v>0</v>
      </c>
      <c r="Y15" s="430">
        <f t="shared" si="62"/>
        <v>49</v>
      </c>
      <c r="Z15" s="430">
        <f t="shared" si="63"/>
        <v>5</v>
      </c>
      <c r="AA15" s="431">
        <f t="shared" si="3"/>
        <v>9.8</v>
      </c>
      <c r="AB15" s="408" t="str">
        <f t="shared" si="56"/>
        <v>F</v>
      </c>
      <c r="AC15" s="408">
        <f t="shared" si="4"/>
        <v>0</v>
      </c>
      <c r="AD15" s="408">
        <f t="shared" si="5"/>
        <v>1</v>
      </c>
      <c r="AE15" s="408">
        <f t="shared" si="6"/>
        <v>0</v>
      </c>
      <c r="AF15" s="408">
        <f t="shared" si="7"/>
        <v>0</v>
      </c>
      <c r="AG15" s="408">
        <f t="shared" si="8"/>
        <v>0</v>
      </c>
      <c r="AH15" s="408">
        <f t="shared" si="9"/>
        <v>0</v>
      </c>
      <c r="AI15" s="408">
        <f t="shared" si="10"/>
        <v>0</v>
      </c>
      <c r="AJ15" s="6"/>
      <c r="AK15" s="408">
        <f t="shared" si="11"/>
        <v>0</v>
      </c>
      <c r="AL15" s="408" t="str">
        <f t="shared" si="12"/>
        <v>F</v>
      </c>
      <c r="AM15" s="408">
        <f t="shared" si="13"/>
        <v>0</v>
      </c>
      <c r="AN15" s="408">
        <f t="shared" si="14"/>
        <v>0</v>
      </c>
      <c r="AO15" s="408">
        <f t="shared" si="15"/>
        <v>0</v>
      </c>
      <c r="AP15" s="408">
        <f t="shared" si="16"/>
        <v>0</v>
      </c>
      <c r="AQ15" s="408">
        <f t="shared" si="17"/>
        <v>0</v>
      </c>
      <c r="AR15" s="409" t="str">
        <f t="shared" si="18"/>
        <v>HM</v>
      </c>
      <c r="AS15" s="409" t="str">
        <f t="shared" si="19"/>
        <v>HMT</v>
      </c>
      <c r="AT15" s="409" t="str">
        <f t="shared" si="20"/>
        <v>F</v>
      </c>
      <c r="AU15" s="409" t="str">
        <f t="shared" si="21"/>
        <v>#</v>
      </c>
      <c r="AV15" s="409" t="str">
        <f t="shared" si="22"/>
        <v>#</v>
      </c>
      <c r="AW15" s="409" t="str">
        <f t="shared" si="23"/>
        <v>#</v>
      </c>
      <c r="AX15" s="409"/>
      <c r="AY15" s="409">
        <f t="shared" si="24"/>
        <v>0</v>
      </c>
      <c r="AZ15" s="409" t="str">
        <f t="shared" si="25"/>
        <v>#</v>
      </c>
      <c r="BA15" s="409" t="str">
        <f t="shared" si="26"/>
        <v>#</v>
      </c>
      <c r="BB15" s="409" t="str">
        <f t="shared" si="27"/>
        <v>#</v>
      </c>
      <c r="BC15" s="409">
        <f t="shared" si="28"/>
        <v>0</v>
      </c>
      <c r="BD15" s="409" t="str">
        <f t="shared" si="29"/>
        <v>#</v>
      </c>
      <c r="BE15" s="7"/>
      <c r="BF15" s="7"/>
      <c r="BG15" s="7"/>
      <c r="BH15" s="409" t="str">
        <f t="shared" si="30"/>
        <v>F</v>
      </c>
      <c r="BI15" s="409" t="str">
        <f t="shared" si="31"/>
        <v>#</v>
      </c>
      <c r="BJ15" s="409" t="str">
        <f t="shared" si="32"/>
        <v>#</v>
      </c>
      <c r="BK15" s="409" t="str">
        <f t="shared" si="33"/>
        <v>#</v>
      </c>
      <c r="BL15" s="409" t="str">
        <f t="shared" si="34"/>
        <v>#</v>
      </c>
      <c r="BM15" s="409" t="str">
        <f t="shared" si="35"/>
        <v>#</v>
      </c>
      <c r="BN15" s="409" t="str">
        <f t="shared" si="36"/>
        <v>#</v>
      </c>
      <c r="BO15" s="409" t="str">
        <f t="shared" si="37"/>
        <v>#</v>
      </c>
      <c r="BP15" s="409"/>
      <c r="BQ15" s="409">
        <f t="shared" si="38"/>
        <v>0</v>
      </c>
      <c r="BR15" s="409" t="str">
        <f t="shared" si="39"/>
        <v>#</v>
      </c>
      <c r="BS15" s="409" t="str">
        <f t="shared" si="40"/>
        <v>#</v>
      </c>
      <c r="BT15" s="409" t="str">
        <f t="shared" si="41"/>
        <v>#</v>
      </c>
      <c r="BU15" s="409" t="str">
        <f t="shared" si="42"/>
        <v>#</v>
      </c>
      <c r="BV15" s="409" t="str">
        <f t="shared" si="43"/>
        <v>#</v>
      </c>
      <c r="BW15" s="409" t="str">
        <f t="shared" si="44"/>
        <v>#</v>
      </c>
      <c r="BX15" s="409" t="str">
        <f t="shared" si="45"/>
        <v>#</v>
      </c>
      <c r="BY15" s="409">
        <f t="shared" si="46"/>
        <v>0</v>
      </c>
      <c r="BZ15" s="409" t="str">
        <f t="shared" si="47"/>
        <v>#</v>
      </c>
      <c r="CA15" s="7"/>
      <c r="CB15" s="7"/>
      <c r="CC15" s="409" t="str">
        <f t="shared" si="57"/>
        <v> </v>
      </c>
      <c r="CD15" s="409" t="str">
        <f t="shared" si="58"/>
        <v> </v>
      </c>
      <c r="CE15" s="409" t="str">
        <f t="shared" si="59"/>
        <v>DAV,</v>
      </c>
      <c r="CF15" s="409" t="str">
        <f t="shared" si="60"/>
        <v>EP,</v>
      </c>
      <c r="CG15" s="409" t="str">
        <f t="shared" si="61"/>
        <v>MAD,</v>
      </c>
      <c r="CH15" s="409" t="e">
        <f>IF(#REF!=0,"CCP,"," ")</f>
        <v>#REF!</v>
      </c>
      <c r="CI15" s="409" t="e">
        <f>IF(#REF!=0,"UIUX,"," ")</f>
        <v>#REF!</v>
      </c>
      <c r="CJ15" s="409" t="e">
        <f>IF(#REF!=0,"DEV,"," ")</f>
        <v>#REF!</v>
      </c>
      <c r="CK15" s="409"/>
      <c r="CL15" s="409">
        <f t="shared" si="48"/>
        <v>0</v>
      </c>
      <c r="CM15" s="409">
        <f t="shared" si="49"/>
        <v>8</v>
      </c>
      <c r="CN15" s="372" t="str">
        <f t="shared" si="49"/>
        <v>22IT008</v>
      </c>
      <c r="CO15" s="432" t="str">
        <f t="shared" si="49"/>
        <v>AMRIZE J K</v>
      </c>
      <c r="CP15" s="433" t="e">
        <f t="shared" si="50"/>
        <v>#REF!</v>
      </c>
      <c r="CQ15" s="409">
        <f t="shared" si="51"/>
        <v>0</v>
      </c>
      <c r="CR15" s="7"/>
      <c r="CS15" s="409">
        <f t="shared" si="52"/>
        <v>0</v>
      </c>
      <c r="CT15" s="409" t="str">
        <f t="shared" si="53"/>
        <v>#</v>
      </c>
    </row>
    <row r="16" ht="21" spans="1:98">
      <c r="A16" s="413">
        <v>9</v>
      </c>
      <c r="B16" s="414" t="s">
        <v>1026</v>
      </c>
      <c r="C16" s="415" t="s">
        <v>1027</v>
      </c>
      <c r="D16" s="416" t="s">
        <v>41</v>
      </c>
      <c r="E16" s="417" t="s">
        <v>55</v>
      </c>
      <c r="F16" s="418">
        <v>98</v>
      </c>
      <c r="G16" s="419" t="s">
        <v>1011</v>
      </c>
      <c r="H16" s="419" t="s">
        <v>1011</v>
      </c>
      <c r="I16" s="434" t="s">
        <v>1016</v>
      </c>
      <c r="J16" s="434" t="s">
        <v>1016</v>
      </c>
      <c r="K16" s="434" t="s">
        <v>1016</v>
      </c>
      <c r="L16" s="421">
        <f t="shared" si="54"/>
        <v>0</v>
      </c>
      <c r="M16" s="422"/>
      <c r="N16" s="423">
        <f t="shared" si="2"/>
        <v>16</v>
      </c>
      <c r="O16" s="424">
        <v>7.53</v>
      </c>
      <c r="P16" s="425"/>
      <c r="Q16" s="426"/>
      <c r="R16" s="427"/>
      <c r="S16" s="428" t="s">
        <v>62</v>
      </c>
      <c r="T16" s="429">
        <f t="shared" si="55"/>
        <v>8</v>
      </c>
      <c r="U16" s="429">
        <f t="shared" si="55"/>
        <v>8</v>
      </c>
      <c r="V16" s="429">
        <f t="shared" si="55"/>
        <v>7</v>
      </c>
      <c r="W16" s="429">
        <f t="shared" si="55"/>
        <v>7</v>
      </c>
      <c r="X16" s="429">
        <f t="shared" si="55"/>
        <v>7</v>
      </c>
      <c r="Y16" s="430">
        <f t="shared" si="62"/>
        <v>117</v>
      </c>
      <c r="Z16" s="430">
        <f t="shared" si="63"/>
        <v>16</v>
      </c>
      <c r="AA16" s="431">
        <f t="shared" si="3"/>
        <v>7.3125</v>
      </c>
      <c r="AB16" s="408" t="str">
        <f t="shared" si="56"/>
        <v>F</v>
      </c>
      <c r="AC16" s="408">
        <f t="shared" si="4"/>
        <v>0</v>
      </c>
      <c r="AD16" s="408">
        <f t="shared" si="5"/>
        <v>0</v>
      </c>
      <c r="AE16" s="408">
        <f t="shared" si="6"/>
        <v>0</v>
      </c>
      <c r="AF16" s="408">
        <f t="shared" si="7"/>
        <v>0</v>
      </c>
      <c r="AG16" s="408">
        <f t="shared" si="8"/>
        <v>0</v>
      </c>
      <c r="AH16" s="408">
        <f t="shared" si="9"/>
        <v>0</v>
      </c>
      <c r="AI16" s="408">
        <f t="shared" si="10"/>
        <v>1</v>
      </c>
      <c r="AJ16" s="6"/>
      <c r="AK16" s="408">
        <f t="shared" si="11"/>
        <v>0</v>
      </c>
      <c r="AL16" s="408">
        <f t="shared" si="12"/>
        <v>0</v>
      </c>
      <c r="AM16" s="408">
        <f t="shared" si="13"/>
        <v>0</v>
      </c>
      <c r="AN16" s="408">
        <f t="shared" si="14"/>
        <v>0</v>
      </c>
      <c r="AO16" s="408">
        <f t="shared" si="15"/>
        <v>0</v>
      </c>
      <c r="AP16" s="408">
        <f t="shared" si="16"/>
        <v>0</v>
      </c>
      <c r="AQ16" s="408" t="str">
        <f t="shared" si="17"/>
        <v>F</v>
      </c>
      <c r="AR16" s="409" t="str">
        <f t="shared" si="18"/>
        <v>DM</v>
      </c>
      <c r="AS16" s="409" t="str">
        <f t="shared" si="19"/>
        <v>DMT</v>
      </c>
      <c r="AT16" s="409" t="str">
        <f t="shared" si="20"/>
        <v>#</v>
      </c>
      <c r="AU16" s="409" t="str">
        <f t="shared" si="21"/>
        <v>#</v>
      </c>
      <c r="AV16" s="409" t="str">
        <f t="shared" si="22"/>
        <v>F</v>
      </c>
      <c r="AW16" s="409" t="str">
        <f t="shared" si="23"/>
        <v>#</v>
      </c>
      <c r="AX16" s="409"/>
      <c r="AY16" s="409" t="str">
        <f t="shared" si="24"/>
        <v>#</v>
      </c>
      <c r="AZ16" s="409" t="str">
        <f t="shared" si="25"/>
        <v>#</v>
      </c>
      <c r="BA16" s="409">
        <f t="shared" si="26"/>
        <v>0</v>
      </c>
      <c r="BB16" s="409" t="str">
        <f t="shared" si="27"/>
        <v>#</v>
      </c>
      <c r="BC16" s="409">
        <f t="shared" si="28"/>
        <v>0</v>
      </c>
      <c r="BD16" s="409" t="str">
        <f t="shared" si="29"/>
        <v>#</v>
      </c>
      <c r="BE16" s="7"/>
      <c r="BF16" s="7"/>
      <c r="BG16" s="7"/>
      <c r="BH16" s="409" t="str">
        <f t="shared" si="30"/>
        <v>#</v>
      </c>
      <c r="BI16" s="409" t="str">
        <f t="shared" si="31"/>
        <v>#</v>
      </c>
      <c r="BJ16" s="409" t="str">
        <f t="shared" si="32"/>
        <v>F</v>
      </c>
      <c r="BK16" s="409" t="str">
        <f t="shared" si="33"/>
        <v>#</v>
      </c>
      <c r="BL16" s="409" t="str">
        <f t="shared" si="34"/>
        <v>#</v>
      </c>
      <c r="BM16" s="409" t="str">
        <f t="shared" si="35"/>
        <v>#</v>
      </c>
      <c r="BN16" s="409" t="str">
        <f t="shared" si="36"/>
        <v>#</v>
      </c>
      <c r="BO16" s="409" t="str">
        <f t="shared" si="37"/>
        <v>#</v>
      </c>
      <c r="BP16" s="409"/>
      <c r="BQ16" s="409" t="str">
        <f t="shared" si="38"/>
        <v>#</v>
      </c>
      <c r="BR16" s="409" t="str">
        <f t="shared" si="39"/>
        <v>#</v>
      </c>
      <c r="BS16" s="409">
        <f t="shared" si="40"/>
        <v>0</v>
      </c>
      <c r="BT16" s="409" t="str">
        <f t="shared" si="41"/>
        <v>#</v>
      </c>
      <c r="BU16" s="409" t="str">
        <f t="shared" si="42"/>
        <v>#</v>
      </c>
      <c r="BV16" s="409" t="str">
        <f t="shared" si="43"/>
        <v>#</v>
      </c>
      <c r="BW16" s="409" t="str">
        <f t="shared" si="44"/>
        <v>#</v>
      </c>
      <c r="BX16" s="409" t="str">
        <f t="shared" si="45"/>
        <v>#</v>
      </c>
      <c r="BY16" s="409">
        <f t="shared" si="46"/>
        <v>0</v>
      </c>
      <c r="BZ16" s="409" t="str">
        <f t="shared" si="47"/>
        <v>#</v>
      </c>
      <c r="CA16" s="7"/>
      <c r="CB16" s="7"/>
      <c r="CC16" s="409" t="str">
        <f t="shared" si="57"/>
        <v> </v>
      </c>
      <c r="CD16" s="409" t="str">
        <f t="shared" si="58"/>
        <v> </v>
      </c>
      <c r="CE16" s="409" t="str">
        <f t="shared" si="59"/>
        <v> </v>
      </c>
      <c r="CF16" s="409" t="str">
        <f t="shared" si="60"/>
        <v> </v>
      </c>
      <c r="CG16" s="409" t="str">
        <f t="shared" si="61"/>
        <v> </v>
      </c>
      <c r="CH16" s="409" t="e">
        <f>IF(#REF!=0,"CCP,"," ")</f>
        <v>#REF!</v>
      </c>
      <c r="CI16" s="409" t="e">
        <f>IF(#REF!=0,"UIUX,"," ")</f>
        <v>#REF!</v>
      </c>
      <c r="CJ16" s="409" t="e">
        <f>IF(#REF!=0,"DEV,"," ")</f>
        <v>#REF!</v>
      </c>
      <c r="CK16" s="409"/>
      <c r="CL16" s="409">
        <f t="shared" si="48"/>
        <v>0</v>
      </c>
      <c r="CM16" s="409">
        <f t="shared" si="49"/>
        <v>9</v>
      </c>
      <c r="CN16" s="372" t="str">
        <f t="shared" si="49"/>
        <v>22IT009</v>
      </c>
      <c r="CO16" s="432" t="str">
        <f t="shared" si="49"/>
        <v>ANIRUDH VISHAL R</v>
      </c>
      <c r="CP16" s="433" t="e">
        <f t="shared" si="50"/>
        <v>#REF!</v>
      </c>
      <c r="CQ16" s="409">
        <f t="shared" si="51"/>
        <v>0</v>
      </c>
      <c r="CR16" s="7"/>
      <c r="CS16" s="409" t="str">
        <f t="shared" si="52"/>
        <v>#</v>
      </c>
      <c r="CT16" s="409">
        <f t="shared" si="53"/>
        <v>0</v>
      </c>
    </row>
    <row r="17" ht="20.25" spans="1:98">
      <c r="A17" s="413">
        <v>10</v>
      </c>
      <c r="B17" s="414" t="s">
        <v>1028</v>
      </c>
      <c r="C17" s="415" t="s">
        <v>1029</v>
      </c>
      <c r="D17" s="416" t="s">
        <v>41</v>
      </c>
      <c r="E17" s="417" t="s">
        <v>55</v>
      </c>
      <c r="F17" s="418">
        <v>129</v>
      </c>
      <c r="G17" s="419" t="s">
        <v>1030</v>
      </c>
      <c r="H17" s="419" t="s">
        <v>1030</v>
      </c>
      <c r="I17" s="434" t="s">
        <v>1030</v>
      </c>
      <c r="J17" s="434" t="s">
        <v>1030</v>
      </c>
      <c r="K17" s="434" t="s">
        <v>1030</v>
      </c>
      <c r="L17" s="421">
        <f t="shared" si="54"/>
        <v>0</v>
      </c>
      <c r="M17" s="422"/>
      <c r="N17" s="423">
        <f t="shared" si="2"/>
        <v>0</v>
      </c>
      <c r="O17" s="424">
        <v>8</v>
      </c>
      <c r="P17" s="425"/>
      <c r="Q17" s="426"/>
      <c r="R17" s="427"/>
      <c r="S17" s="428" t="s">
        <v>62</v>
      </c>
      <c r="T17" s="429">
        <f t="shared" si="55"/>
        <v>0</v>
      </c>
      <c r="U17" s="429">
        <f t="shared" si="55"/>
        <v>0</v>
      </c>
      <c r="V17" s="429">
        <f t="shared" si="55"/>
        <v>0</v>
      </c>
      <c r="W17" s="429">
        <f t="shared" si="55"/>
        <v>0</v>
      </c>
      <c r="X17" s="429">
        <f t="shared" si="55"/>
        <v>0</v>
      </c>
      <c r="Y17" s="430">
        <f t="shared" si="62"/>
        <v>0</v>
      </c>
      <c r="Z17" s="430">
        <f t="shared" si="63"/>
        <v>0</v>
      </c>
      <c r="AA17" s="431">
        <f t="shared" si="3"/>
        <v>0</v>
      </c>
      <c r="AB17" s="408" t="str">
        <f t="shared" si="56"/>
        <v>F</v>
      </c>
      <c r="AC17" s="408">
        <f t="shared" si="4"/>
        <v>0</v>
      </c>
      <c r="AD17" s="408">
        <f t="shared" si="5"/>
        <v>0</v>
      </c>
      <c r="AE17" s="408">
        <f t="shared" si="6"/>
        <v>0</v>
      </c>
      <c r="AF17" s="408">
        <f t="shared" si="7"/>
        <v>1</v>
      </c>
      <c r="AG17" s="408">
        <f t="shared" si="8"/>
        <v>0</v>
      </c>
      <c r="AH17" s="408">
        <f t="shared" si="9"/>
        <v>0</v>
      </c>
      <c r="AI17" s="408">
        <f t="shared" si="10"/>
        <v>0</v>
      </c>
      <c r="AJ17" s="6"/>
      <c r="AK17" s="408">
        <f t="shared" si="11"/>
        <v>0</v>
      </c>
      <c r="AL17" s="408">
        <f t="shared" si="12"/>
        <v>0</v>
      </c>
      <c r="AM17" s="408">
        <f t="shared" si="13"/>
        <v>0</v>
      </c>
      <c r="AN17" s="408" t="str">
        <f t="shared" si="14"/>
        <v>F</v>
      </c>
      <c r="AO17" s="408">
        <f t="shared" si="15"/>
        <v>0</v>
      </c>
      <c r="AP17" s="408">
        <f t="shared" si="16"/>
        <v>0</v>
      </c>
      <c r="AQ17" s="408">
        <f t="shared" si="17"/>
        <v>0</v>
      </c>
      <c r="AR17" s="409" t="str">
        <f t="shared" si="18"/>
        <v>DM</v>
      </c>
      <c r="AS17" s="409" t="str">
        <f t="shared" si="19"/>
        <v>DMT</v>
      </c>
      <c r="AT17" s="409" t="str">
        <f t="shared" si="20"/>
        <v>#</v>
      </c>
      <c r="AU17" s="409" t="str">
        <f t="shared" si="21"/>
        <v>#</v>
      </c>
      <c r="AV17" s="409" t="str">
        <f t="shared" si="22"/>
        <v>F</v>
      </c>
      <c r="AW17" s="409" t="str">
        <f t="shared" si="23"/>
        <v>#</v>
      </c>
      <c r="AX17" s="409"/>
      <c r="AY17" s="409" t="str">
        <f t="shared" si="24"/>
        <v>#</v>
      </c>
      <c r="AZ17" s="409" t="str">
        <f t="shared" si="25"/>
        <v>#</v>
      </c>
      <c r="BA17" s="409">
        <f t="shared" si="26"/>
        <v>0</v>
      </c>
      <c r="BB17" s="409" t="str">
        <f t="shared" si="27"/>
        <v>#</v>
      </c>
      <c r="BC17" s="409">
        <f t="shared" si="28"/>
        <v>0</v>
      </c>
      <c r="BD17" s="409" t="str">
        <f t="shared" si="29"/>
        <v>#</v>
      </c>
      <c r="BE17" s="7"/>
      <c r="BF17" s="7"/>
      <c r="BG17" s="7"/>
      <c r="BH17" s="409" t="str">
        <f t="shared" si="30"/>
        <v>#</v>
      </c>
      <c r="BI17" s="409" t="str">
        <f t="shared" si="31"/>
        <v>#</v>
      </c>
      <c r="BJ17" s="409" t="str">
        <f t="shared" si="32"/>
        <v>F</v>
      </c>
      <c r="BK17" s="409" t="str">
        <f t="shared" si="33"/>
        <v>#</v>
      </c>
      <c r="BL17" s="409" t="str">
        <f t="shared" si="34"/>
        <v>#</v>
      </c>
      <c r="BM17" s="409" t="str">
        <f t="shared" si="35"/>
        <v>#</v>
      </c>
      <c r="BN17" s="409" t="str">
        <f t="shared" si="36"/>
        <v>#</v>
      </c>
      <c r="BO17" s="409" t="str">
        <f t="shared" si="37"/>
        <v>#</v>
      </c>
      <c r="BP17" s="409"/>
      <c r="BQ17" s="409" t="str">
        <f t="shared" si="38"/>
        <v>#</v>
      </c>
      <c r="BR17" s="409" t="str">
        <f t="shared" si="39"/>
        <v>#</v>
      </c>
      <c r="BS17" s="409">
        <f t="shared" si="40"/>
        <v>0</v>
      </c>
      <c r="BT17" s="409" t="str">
        <f t="shared" si="41"/>
        <v>#</v>
      </c>
      <c r="BU17" s="409" t="str">
        <f t="shared" si="42"/>
        <v>#</v>
      </c>
      <c r="BV17" s="409" t="str">
        <f t="shared" si="43"/>
        <v>#</v>
      </c>
      <c r="BW17" s="409" t="str">
        <f t="shared" si="44"/>
        <v>#</v>
      </c>
      <c r="BX17" s="409" t="str">
        <f t="shared" si="45"/>
        <v>#</v>
      </c>
      <c r="BY17" s="409">
        <f t="shared" si="46"/>
        <v>0</v>
      </c>
      <c r="BZ17" s="409" t="str">
        <f t="shared" si="47"/>
        <v>#</v>
      </c>
      <c r="CA17" s="7"/>
      <c r="CB17" s="7"/>
      <c r="CC17" s="409" t="str">
        <f t="shared" si="57"/>
        <v>EEP,</v>
      </c>
      <c r="CD17" s="409" t="str">
        <f t="shared" si="58"/>
        <v>POC,</v>
      </c>
      <c r="CE17" s="409" t="str">
        <f t="shared" si="59"/>
        <v>DAV,</v>
      </c>
      <c r="CF17" s="409" t="str">
        <f t="shared" si="60"/>
        <v>EP,</v>
      </c>
      <c r="CG17" s="409" t="str">
        <f t="shared" si="61"/>
        <v>MAD,</v>
      </c>
      <c r="CH17" s="409" t="e">
        <f>IF(#REF!=0,"CCP,"," ")</f>
        <v>#REF!</v>
      </c>
      <c r="CI17" s="409" t="e">
        <f>IF(#REF!=0,"UIUX,"," ")</f>
        <v>#REF!</v>
      </c>
      <c r="CJ17" s="409" t="e">
        <f>IF(#REF!=0,"DEV,"," ")</f>
        <v>#REF!</v>
      </c>
      <c r="CK17" s="409"/>
      <c r="CL17" s="409">
        <f t="shared" si="48"/>
        <v>0</v>
      </c>
      <c r="CM17" s="409">
        <f t="shared" si="49"/>
        <v>10</v>
      </c>
      <c r="CN17" s="372" t="str">
        <f t="shared" si="49"/>
        <v>22IT010</v>
      </c>
      <c r="CO17" s="432" t="str">
        <f t="shared" si="49"/>
        <v>ANISH KUMAR T</v>
      </c>
      <c r="CP17" s="433" t="e">
        <f t="shared" si="50"/>
        <v>#REF!</v>
      </c>
      <c r="CQ17" s="409">
        <f t="shared" si="51"/>
        <v>0</v>
      </c>
      <c r="CR17" s="7"/>
      <c r="CS17" s="409" t="str">
        <f t="shared" si="52"/>
        <v>#</v>
      </c>
      <c r="CT17" s="409">
        <f t="shared" si="53"/>
        <v>0</v>
      </c>
    </row>
    <row r="18" ht="20.25" spans="1:98">
      <c r="A18" s="413">
        <v>11</v>
      </c>
      <c r="B18" s="414" t="s">
        <v>1031</v>
      </c>
      <c r="C18" s="415" t="s">
        <v>1032</v>
      </c>
      <c r="D18" s="416" t="s">
        <v>41</v>
      </c>
      <c r="E18" s="417" t="s">
        <v>54</v>
      </c>
      <c r="F18" s="418">
        <v>191.035</v>
      </c>
      <c r="G18" s="419" t="s">
        <v>1011</v>
      </c>
      <c r="H18" s="419" t="s">
        <v>1019</v>
      </c>
      <c r="I18" s="420"/>
      <c r="J18" s="420"/>
      <c r="K18" s="420"/>
      <c r="L18" s="421">
        <f t="shared" si="54"/>
        <v>0</v>
      </c>
      <c r="M18" s="422"/>
      <c r="N18" s="423">
        <f t="shared" si="2"/>
        <v>5</v>
      </c>
      <c r="O18" s="424">
        <v>8.4</v>
      </c>
      <c r="P18" s="425"/>
      <c r="Q18" s="426"/>
      <c r="R18" s="427"/>
      <c r="S18" s="428" t="s">
        <v>62</v>
      </c>
      <c r="T18" s="429">
        <f t="shared" si="55"/>
        <v>8</v>
      </c>
      <c r="U18" s="429">
        <f t="shared" si="55"/>
        <v>9</v>
      </c>
      <c r="V18" s="429">
        <f t="shared" si="55"/>
        <v>0</v>
      </c>
      <c r="W18" s="429">
        <f t="shared" si="55"/>
        <v>0</v>
      </c>
      <c r="X18" s="429">
        <f t="shared" si="55"/>
        <v>0</v>
      </c>
      <c r="Y18" s="430">
        <f t="shared" si="62"/>
        <v>44</v>
      </c>
      <c r="Z18" s="430">
        <f t="shared" si="63"/>
        <v>5</v>
      </c>
      <c r="AA18" s="431">
        <f t="shared" si="3"/>
        <v>8.8</v>
      </c>
      <c r="AB18" s="408" t="str">
        <f t="shared" si="56"/>
        <v>F</v>
      </c>
      <c r="AC18" s="408">
        <f t="shared" si="4"/>
        <v>1</v>
      </c>
      <c r="AD18" s="408">
        <f t="shared" si="5"/>
        <v>0</v>
      </c>
      <c r="AE18" s="408">
        <f t="shared" si="6"/>
        <v>0</v>
      </c>
      <c r="AF18" s="408">
        <f t="shared" si="7"/>
        <v>0</v>
      </c>
      <c r="AG18" s="408">
        <f t="shared" si="8"/>
        <v>0</v>
      </c>
      <c r="AH18" s="408">
        <f t="shared" si="9"/>
        <v>0</v>
      </c>
      <c r="AI18" s="408">
        <f t="shared" si="10"/>
        <v>0</v>
      </c>
      <c r="AJ18" s="6"/>
      <c r="AK18" s="408" t="str">
        <f t="shared" si="11"/>
        <v>F</v>
      </c>
      <c r="AL18" s="408">
        <f t="shared" si="12"/>
        <v>0</v>
      </c>
      <c r="AM18" s="408">
        <f t="shared" si="13"/>
        <v>0</v>
      </c>
      <c r="AN18" s="408">
        <f t="shared" si="14"/>
        <v>0</v>
      </c>
      <c r="AO18" s="408">
        <f t="shared" si="15"/>
        <v>0</v>
      </c>
      <c r="AP18" s="408">
        <f t="shared" si="16"/>
        <v>0</v>
      </c>
      <c r="AQ18" s="408">
        <f t="shared" si="17"/>
        <v>0</v>
      </c>
      <c r="AR18" s="409" t="str">
        <f t="shared" si="18"/>
        <v>HM</v>
      </c>
      <c r="AS18" s="409" t="str">
        <f t="shared" si="19"/>
        <v>HMT</v>
      </c>
      <c r="AT18" s="409" t="str">
        <f t="shared" si="20"/>
        <v>F</v>
      </c>
      <c r="AU18" s="409" t="str">
        <f t="shared" si="21"/>
        <v>#</v>
      </c>
      <c r="AV18" s="409" t="str">
        <f t="shared" si="22"/>
        <v>#</v>
      </c>
      <c r="AW18" s="409" t="str">
        <f t="shared" si="23"/>
        <v>#</v>
      </c>
      <c r="AX18" s="409"/>
      <c r="AY18" s="409">
        <f t="shared" si="24"/>
        <v>0</v>
      </c>
      <c r="AZ18" s="409" t="str">
        <f t="shared" si="25"/>
        <v>#</v>
      </c>
      <c r="BA18" s="409" t="str">
        <f t="shared" si="26"/>
        <v>#</v>
      </c>
      <c r="BB18" s="409" t="str">
        <f t="shared" si="27"/>
        <v>#</v>
      </c>
      <c r="BC18" s="409">
        <f t="shared" si="28"/>
        <v>0</v>
      </c>
      <c r="BD18" s="409" t="str">
        <f t="shared" si="29"/>
        <v>#</v>
      </c>
      <c r="BE18" s="7"/>
      <c r="BF18" s="7"/>
      <c r="BG18" s="7"/>
      <c r="BH18" s="409" t="str">
        <f t="shared" si="30"/>
        <v>F</v>
      </c>
      <c r="BI18" s="409" t="str">
        <f t="shared" si="31"/>
        <v>#</v>
      </c>
      <c r="BJ18" s="409" t="str">
        <f t="shared" si="32"/>
        <v>#</v>
      </c>
      <c r="BK18" s="409" t="str">
        <f t="shared" si="33"/>
        <v>#</v>
      </c>
      <c r="BL18" s="409" t="str">
        <f t="shared" si="34"/>
        <v>#</v>
      </c>
      <c r="BM18" s="409" t="str">
        <f t="shared" si="35"/>
        <v>#</v>
      </c>
      <c r="BN18" s="409" t="str">
        <f t="shared" si="36"/>
        <v>#</v>
      </c>
      <c r="BO18" s="409" t="str">
        <f t="shared" si="37"/>
        <v>#</v>
      </c>
      <c r="BP18" s="409"/>
      <c r="BQ18" s="409">
        <f t="shared" si="38"/>
        <v>0</v>
      </c>
      <c r="BR18" s="409" t="str">
        <f t="shared" si="39"/>
        <v>#</v>
      </c>
      <c r="BS18" s="409" t="str">
        <f t="shared" si="40"/>
        <v>#</v>
      </c>
      <c r="BT18" s="409" t="str">
        <f t="shared" si="41"/>
        <v>#</v>
      </c>
      <c r="BU18" s="409" t="str">
        <f t="shared" si="42"/>
        <v>#</v>
      </c>
      <c r="BV18" s="409" t="str">
        <f t="shared" si="43"/>
        <v>#</v>
      </c>
      <c r="BW18" s="409" t="str">
        <f t="shared" si="44"/>
        <v>#</v>
      </c>
      <c r="BX18" s="409" t="str">
        <f t="shared" si="45"/>
        <v>#</v>
      </c>
      <c r="BY18" s="409">
        <f t="shared" si="46"/>
        <v>0</v>
      </c>
      <c r="BZ18" s="409" t="str">
        <f t="shared" si="47"/>
        <v>#</v>
      </c>
      <c r="CA18" s="7"/>
      <c r="CB18" s="7"/>
      <c r="CC18" s="409" t="str">
        <f t="shared" si="57"/>
        <v> </v>
      </c>
      <c r="CD18" s="409" t="str">
        <f t="shared" si="58"/>
        <v> </v>
      </c>
      <c r="CE18" s="409" t="str">
        <f t="shared" si="59"/>
        <v>DAV,</v>
      </c>
      <c r="CF18" s="409" t="str">
        <f t="shared" si="60"/>
        <v>EP,</v>
      </c>
      <c r="CG18" s="409" t="str">
        <f t="shared" si="61"/>
        <v>MAD,</v>
      </c>
      <c r="CH18" s="409" t="e">
        <f>IF(#REF!=0,"CCP,"," ")</f>
        <v>#REF!</v>
      </c>
      <c r="CI18" s="409" t="e">
        <f>IF(#REF!=0,"UIUX,"," ")</f>
        <v>#REF!</v>
      </c>
      <c r="CJ18" s="409" t="e">
        <f>IF(#REF!=0,"DEV,"," ")</f>
        <v>#REF!</v>
      </c>
      <c r="CK18" s="409"/>
      <c r="CL18" s="409">
        <f t="shared" si="48"/>
        <v>0</v>
      </c>
      <c r="CM18" s="409">
        <f t="shared" si="49"/>
        <v>11</v>
      </c>
      <c r="CN18" s="372" t="str">
        <f t="shared" si="49"/>
        <v>22IT012</v>
      </c>
      <c r="CO18" s="432" t="str">
        <f t="shared" si="49"/>
        <v>ARUL SELVAN S</v>
      </c>
      <c r="CP18" s="433" t="e">
        <f t="shared" si="50"/>
        <v>#REF!</v>
      </c>
      <c r="CQ18" s="409">
        <f t="shared" si="51"/>
        <v>0</v>
      </c>
      <c r="CR18" s="7"/>
      <c r="CS18" s="409">
        <f t="shared" si="52"/>
        <v>0</v>
      </c>
      <c r="CT18" s="409" t="str">
        <f t="shared" si="53"/>
        <v>#</v>
      </c>
    </row>
    <row r="19" ht="21" spans="1:98">
      <c r="A19" s="413">
        <v>12</v>
      </c>
      <c r="B19" s="414" t="s">
        <v>1033</v>
      </c>
      <c r="C19" s="415" t="s">
        <v>1034</v>
      </c>
      <c r="D19" s="416" t="s">
        <v>41</v>
      </c>
      <c r="E19" s="417" t="s">
        <v>55</v>
      </c>
      <c r="F19" s="418">
        <v>194</v>
      </c>
      <c r="G19" s="419" t="s">
        <v>1008</v>
      </c>
      <c r="H19" s="419" t="s">
        <v>1008</v>
      </c>
      <c r="I19" s="420"/>
      <c r="J19" s="420"/>
      <c r="K19" s="420"/>
      <c r="L19" s="421">
        <f t="shared" si="54"/>
        <v>0</v>
      </c>
      <c r="M19" s="422"/>
      <c r="N19" s="423">
        <f t="shared" si="2"/>
        <v>5</v>
      </c>
      <c r="O19" s="424">
        <v>10</v>
      </c>
      <c r="P19" s="425"/>
      <c r="Q19" s="426"/>
      <c r="R19" s="427"/>
      <c r="S19" s="428" t="s">
        <v>62</v>
      </c>
      <c r="T19" s="429">
        <f t="shared" si="55"/>
        <v>10</v>
      </c>
      <c r="U19" s="429">
        <f t="shared" si="55"/>
        <v>10</v>
      </c>
      <c r="V19" s="429">
        <f t="shared" si="55"/>
        <v>0</v>
      </c>
      <c r="W19" s="429">
        <f t="shared" si="55"/>
        <v>0</v>
      </c>
      <c r="X19" s="429">
        <f t="shared" si="55"/>
        <v>0</v>
      </c>
      <c r="Y19" s="430">
        <f t="shared" si="62"/>
        <v>50</v>
      </c>
      <c r="Z19" s="430">
        <f t="shared" si="63"/>
        <v>5</v>
      </c>
      <c r="AA19" s="431">
        <f t="shared" si="3"/>
        <v>10</v>
      </c>
      <c r="AB19" s="408" t="str">
        <f t="shared" si="56"/>
        <v>F</v>
      </c>
      <c r="AC19" s="408">
        <f t="shared" si="4"/>
        <v>1</v>
      </c>
      <c r="AD19" s="408">
        <f t="shared" si="5"/>
        <v>0</v>
      </c>
      <c r="AE19" s="408">
        <f t="shared" si="6"/>
        <v>0</v>
      </c>
      <c r="AF19" s="408">
        <f t="shared" si="7"/>
        <v>0</v>
      </c>
      <c r="AG19" s="408">
        <f t="shared" si="8"/>
        <v>0</v>
      </c>
      <c r="AH19" s="408">
        <f t="shared" si="9"/>
        <v>0</v>
      </c>
      <c r="AI19" s="408">
        <f t="shared" si="10"/>
        <v>0</v>
      </c>
      <c r="AJ19" s="6"/>
      <c r="AK19" s="408" t="str">
        <f t="shared" si="11"/>
        <v>F</v>
      </c>
      <c r="AL19" s="408">
        <f t="shared" si="12"/>
        <v>0</v>
      </c>
      <c r="AM19" s="408">
        <f t="shared" si="13"/>
        <v>0</v>
      </c>
      <c r="AN19" s="408">
        <f t="shared" si="14"/>
        <v>0</v>
      </c>
      <c r="AO19" s="408">
        <f t="shared" si="15"/>
        <v>0</v>
      </c>
      <c r="AP19" s="408">
        <f t="shared" si="16"/>
        <v>0</v>
      </c>
      <c r="AQ19" s="408">
        <f t="shared" si="17"/>
        <v>0</v>
      </c>
      <c r="AR19" s="409" t="str">
        <f t="shared" si="18"/>
        <v>DM</v>
      </c>
      <c r="AS19" s="409" t="str">
        <f t="shared" si="19"/>
        <v>DMT</v>
      </c>
      <c r="AT19" s="409" t="str">
        <f t="shared" si="20"/>
        <v>#</v>
      </c>
      <c r="AU19" s="409" t="str">
        <f t="shared" si="21"/>
        <v>#</v>
      </c>
      <c r="AV19" s="409" t="str">
        <f t="shared" si="22"/>
        <v>F</v>
      </c>
      <c r="AW19" s="409" t="str">
        <f t="shared" si="23"/>
        <v>#</v>
      </c>
      <c r="AX19" s="409"/>
      <c r="AY19" s="409" t="str">
        <f t="shared" si="24"/>
        <v>#</v>
      </c>
      <c r="AZ19" s="409" t="str">
        <f t="shared" si="25"/>
        <v>#</v>
      </c>
      <c r="BA19" s="409">
        <f t="shared" si="26"/>
        <v>0</v>
      </c>
      <c r="BB19" s="409" t="str">
        <f t="shared" si="27"/>
        <v>#</v>
      </c>
      <c r="BC19" s="409">
        <f t="shared" si="28"/>
        <v>0</v>
      </c>
      <c r="BD19" s="409" t="str">
        <f t="shared" si="29"/>
        <v>#</v>
      </c>
      <c r="BE19" s="7"/>
      <c r="BF19" s="7"/>
      <c r="BG19" s="7"/>
      <c r="BH19" s="409" t="str">
        <f t="shared" si="30"/>
        <v>#</v>
      </c>
      <c r="BI19" s="409" t="str">
        <f t="shared" si="31"/>
        <v>#</v>
      </c>
      <c r="BJ19" s="409" t="str">
        <f t="shared" si="32"/>
        <v>F</v>
      </c>
      <c r="BK19" s="409" t="str">
        <f t="shared" si="33"/>
        <v>#</v>
      </c>
      <c r="BL19" s="409" t="str">
        <f t="shared" si="34"/>
        <v>#</v>
      </c>
      <c r="BM19" s="409" t="str">
        <f t="shared" si="35"/>
        <v>#</v>
      </c>
      <c r="BN19" s="409" t="str">
        <f t="shared" si="36"/>
        <v>#</v>
      </c>
      <c r="BO19" s="409" t="str">
        <f t="shared" si="37"/>
        <v>#</v>
      </c>
      <c r="BP19" s="409"/>
      <c r="BQ19" s="409" t="str">
        <f t="shared" si="38"/>
        <v>#</v>
      </c>
      <c r="BR19" s="409" t="str">
        <f t="shared" si="39"/>
        <v>#</v>
      </c>
      <c r="BS19" s="409">
        <f t="shared" si="40"/>
        <v>0</v>
      </c>
      <c r="BT19" s="409" t="str">
        <f t="shared" si="41"/>
        <v>#</v>
      </c>
      <c r="BU19" s="409" t="str">
        <f t="shared" si="42"/>
        <v>#</v>
      </c>
      <c r="BV19" s="409" t="str">
        <f t="shared" si="43"/>
        <v>#</v>
      </c>
      <c r="BW19" s="409" t="str">
        <f t="shared" si="44"/>
        <v>#</v>
      </c>
      <c r="BX19" s="409" t="str">
        <f t="shared" si="45"/>
        <v>#</v>
      </c>
      <c r="BY19" s="409">
        <f t="shared" si="46"/>
        <v>0</v>
      </c>
      <c r="BZ19" s="409" t="str">
        <f t="shared" si="47"/>
        <v>#</v>
      </c>
      <c r="CA19" s="7"/>
      <c r="CB19" s="7"/>
      <c r="CC19" s="409" t="str">
        <f t="shared" si="57"/>
        <v> </v>
      </c>
      <c r="CD19" s="409" t="str">
        <f t="shared" si="58"/>
        <v> </v>
      </c>
      <c r="CE19" s="409" t="str">
        <f t="shared" si="59"/>
        <v>DAV,</v>
      </c>
      <c r="CF19" s="409" t="str">
        <f t="shared" si="60"/>
        <v>EP,</v>
      </c>
      <c r="CG19" s="409" t="str">
        <f t="shared" si="61"/>
        <v>MAD,</v>
      </c>
      <c r="CH19" s="409" t="e">
        <f>IF(#REF!=0,"CCP,"," ")</f>
        <v>#REF!</v>
      </c>
      <c r="CI19" s="409" t="e">
        <f>IF(#REF!=0,"UIUX,"," ")</f>
        <v>#REF!</v>
      </c>
      <c r="CJ19" s="409" t="e">
        <f>IF(#REF!=0,"DEV,"," ")</f>
        <v>#REF!</v>
      </c>
      <c r="CK19" s="409"/>
      <c r="CL19" s="409">
        <f t="shared" si="48"/>
        <v>0</v>
      </c>
      <c r="CM19" s="409">
        <f t="shared" si="49"/>
        <v>12</v>
      </c>
      <c r="CN19" s="372" t="str">
        <f t="shared" si="49"/>
        <v>22IT013</v>
      </c>
      <c r="CO19" s="432" t="str">
        <f t="shared" si="49"/>
        <v>ARUN PRANAV A T</v>
      </c>
      <c r="CP19" s="433" t="e">
        <f t="shared" si="50"/>
        <v>#REF!</v>
      </c>
      <c r="CQ19" s="409">
        <f t="shared" si="51"/>
        <v>0</v>
      </c>
      <c r="CR19" s="7"/>
      <c r="CS19" s="409" t="str">
        <f t="shared" si="52"/>
        <v>#</v>
      </c>
      <c r="CT19" s="409">
        <f t="shared" si="53"/>
        <v>0</v>
      </c>
    </row>
    <row r="20" ht="20.25" spans="1:98">
      <c r="A20" s="413">
        <v>13</v>
      </c>
      <c r="B20" s="414" t="s">
        <v>1035</v>
      </c>
      <c r="C20" s="415" t="s">
        <v>1036</v>
      </c>
      <c r="D20" s="416" t="s">
        <v>42</v>
      </c>
      <c r="E20" s="417" t="s">
        <v>55</v>
      </c>
      <c r="F20" s="418">
        <v>179</v>
      </c>
      <c r="G20" s="419" t="s">
        <v>1011</v>
      </c>
      <c r="H20" s="419" t="s">
        <v>1019</v>
      </c>
      <c r="I20" s="420"/>
      <c r="J20" s="420"/>
      <c r="K20" s="420"/>
      <c r="L20" s="421">
        <f t="shared" si="54"/>
        <v>0</v>
      </c>
      <c r="M20" s="422"/>
      <c r="N20" s="423">
        <f t="shared" si="2"/>
        <v>5</v>
      </c>
      <c r="O20" s="424">
        <v>8.4</v>
      </c>
      <c r="P20" s="425"/>
      <c r="Q20" s="426"/>
      <c r="R20" s="427"/>
      <c r="S20" s="428" t="s">
        <v>62</v>
      </c>
      <c r="T20" s="429">
        <f t="shared" si="55"/>
        <v>8</v>
      </c>
      <c r="U20" s="429">
        <f t="shared" si="55"/>
        <v>9</v>
      </c>
      <c r="V20" s="429">
        <f t="shared" si="55"/>
        <v>0</v>
      </c>
      <c r="W20" s="429">
        <f t="shared" si="55"/>
        <v>0</v>
      </c>
      <c r="X20" s="429">
        <f t="shared" si="55"/>
        <v>0</v>
      </c>
      <c r="Y20" s="430">
        <f t="shared" si="62"/>
        <v>44</v>
      </c>
      <c r="Z20" s="430">
        <f t="shared" si="63"/>
        <v>5</v>
      </c>
      <c r="AA20" s="431">
        <f t="shared" si="3"/>
        <v>8.8</v>
      </c>
      <c r="AB20" s="408" t="str">
        <f t="shared" si="56"/>
        <v>F</v>
      </c>
      <c r="AC20" s="408">
        <f t="shared" si="4"/>
        <v>0</v>
      </c>
      <c r="AD20" s="408">
        <f t="shared" si="5"/>
        <v>1</v>
      </c>
      <c r="AE20" s="408">
        <f t="shared" si="6"/>
        <v>0</v>
      </c>
      <c r="AF20" s="408">
        <f t="shared" si="7"/>
        <v>0</v>
      </c>
      <c r="AG20" s="408">
        <f t="shared" si="8"/>
        <v>0</v>
      </c>
      <c r="AH20" s="408">
        <f t="shared" si="9"/>
        <v>0</v>
      </c>
      <c r="AI20" s="408">
        <f t="shared" si="10"/>
        <v>0</v>
      </c>
      <c r="AJ20" s="6"/>
      <c r="AK20" s="408">
        <f t="shared" si="11"/>
        <v>0</v>
      </c>
      <c r="AL20" s="408" t="str">
        <f t="shared" si="12"/>
        <v>F</v>
      </c>
      <c r="AM20" s="408">
        <f t="shared" si="13"/>
        <v>0</v>
      </c>
      <c r="AN20" s="408">
        <f t="shared" si="14"/>
        <v>0</v>
      </c>
      <c r="AO20" s="408">
        <f t="shared" si="15"/>
        <v>0</v>
      </c>
      <c r="AP20" s="408">
        <f t="shared" si="16"/>
        <v>0</v>
      </c>
      <c r="AQ20" s="408">
        <f t="shared" si="17"/>
        <v>0</v>
      </c>
      <c r="AR20" s="409" t="str">
        <f t="shared" si="18"/>
        <v>DF</v>
      </c>
      <c r="AS20" s="409" t="str">
        <f t="shared" si="19"/>
        <v>DFT</v>
      </c>
      <c r="AT20" s="409" t="str">
        <f t="shared" si="20"/>
        <v>#</v>
      </c>
      <c r="AU20" s="409" t="str">
        <f t="shared" si="21"/>
        <v>#</v>
      </c>
      <c r="AV20" s="409" t="str">
        <f t="shared" si="22"/>
        <v>#</v>
      </c>
      <c r="AW20" s="409" t="str">
        <f t="shared" si="23"/>
        <v>F</v>
      </c>
      <c r="AX20" s="409"/>
      <c r="AY20" s="409" t="str">
        <f t="shared" si="24"/>
        <v>#</v>
      </c>
      <c r="AZ20" s="409" t="str">
        <f t="shared" si="25"/>
        <v>#</v>
      </c>
      <c r="BA20" s="409" t="str">
        <f t="shared" si="26"/>
        <v>#</v>
      </c>
      <c r="BB20" s="409">
        <f t="shared" si="27"/>
        <v>0</v>
      </c>
      <c r="BC20" s="409" t="str">
        <f t="shared" si="28"/>
        <v>#</v>
      </c>
      <c r="BD20" s="409">
        <f t="shared" si="29"/>
        <v>0</v>
      </c>
      <c r="BE20" s="7"/>
      <c r="BF20" s="7"/>
      <c r="BG20" s="7"/>
      <c r="BH20" s="409" t="str">
        <f t="shared" si="30"/>
        <v>#</v>
      </c>
      <c r="BI20" s="409" t="str">
        <f t="shared" si="31"/>
        <v>#</v>
      </c>
      <c r="BJ20" s="409" t="str">
        <f t="shared" si="32"/>
        <v>#</v>
      </c>
      <c r="BK20" s="409" t="str">
        <f t="shared" si="33"/>
        <v>F</v>
      </c>
      <c r="BL20" s="409" t="str">
        <f t="shared" si="34"/>
        <v>#</v>
      </c>
      <c r="BM20" s="409" t="str">
        <f t="shared" si="35"/>
        <v>#</v>
      </c>
      <c r="BN20" s="409" t="str">
        <f t="shared" si="36"/>
        <v>#</v>
      </c>
      <c r="BO20" s="409" t="str">
        <f t="shared" si="37"/>
        <v>#</v>
      </c>
      <c r="BP20" s="409"/>
      <c r="BQ20" s="409" t="str">
        <f t="shared" si="38"/>
        <v>#</v>
      </c>
      <c r="BR20" s="409" t="str">
        <f t="shared" si="39"/>
        <v>#</v>
      </c>
      <c r="BS20" s="409" t="str">
        <f t="shared" si="40"/>
        <v>#</v>
      </c>
      <c r="BT20" s="409">
        <f t="shared" si="41"/>
        <v>0</v>
      </c>
      <c r="BU20" s="409" t="str">
        <f t="shared" si="42"/>
        <v>#</v>
      </c>
      <c r="BV20" s="409" t="str">
        <f t="shared" si="43"/>
        <v>#</v>
      </c>
      <c r="BW20" s="409" t="str">
        <f t="shared" si="44"/>
        <v>#</v>
      </c>
      <c r="BX20" s="409" t="str">
        <f t="shared" si="45"/>
        <v>#</v>
      </c>
      <c r="BY20" s="409" t="str">
        <f t="shared" si="46"/>
        <v>#</v>
      </c>
      <c r="BZ20" s="409">
        <f t="shared" si="47"/>
        <v>0</v>
      </c>
      <c r="CA20" s="7"/>
      <c r="CB20" s="7"/>
      <c r="CC20" s="409" t="str">
        <f t="shared" si="57"/>
        <v> </v>
      </c>
      <c r="CD20" s="409" t="str">
        <f t="shared" si="58"/>
        <v> </v>
      </c>
      <c r="CE20" s="409" t="str">
        <f t="shared" si="59"/>
        <v>DAV,</v>
      </c>
      <c r="CF20" s="409" t="str">
        <f t="shared" si="60"/>
        <v>EP,</v>
      </c>
      <c r="CG20" s="409" t="str">
        <f t="shared" si="61"/>
        <v>MAD,</v>
      </c>
      <c r="CH20" s="409" t="e">
        <f>IF(#REF!=0,"CCP,"," ")</f>
        <v>#REF!</v>
      </c>
      <c r="CI20" s="409" t="e">
        <f>IF(#REF!=0,"UIUX,"," ")</f>
        <v>#REF!</v>
      </c>
      <c r="CJ20" s="409" t="e">
        <f>IF(#REF!=0,"DEV,"," ")</f>
        <v>#REF!</v>
      </c>
      <c r="CK20" s="409"/>
      <c r="CL20" s="409">
        <f t="shared" si="48"/>
        <v>0</v>
      </c>
      <c r="CM20" s="409">
        <f t="shared" si="49"/>
        <v>13</v>
      </c>
      <c r="CN20" s="372" t="str">
        <f t="shared" si="49"/>
        <v>22IT014</v>
      </c>
      <c r="CO20" s="432" t="str">
        <f t="shared" si="49"/>
        <v>CHARULATHA N</v>
      </c>
      <c r="CP20" s="433" t="e">
        <f t="shared" si="50"/>
        <v>#REF!</v>
      </c>
      <c r="CQ20" s="409">
        <f t="shared" si="51"/>
        <v>0</v>
      </c>
      <c r="CR20" s="7"/>
      <c r="CS20" s="409" t="str">
        <f t="shared" si="52"/>
        <v>#</v>
      </c>
      <c r="CT20" s="409">
        <f t="shared" si="53"/>
        <v>0</v>
      </c>
    </row>
    <row r="21" ht="15.75" spans="1:98">
      <c r="A21" s="413">
        <v>14</v>
      </c>
      <c r="B21" s="414" t="s">
        <v>1037</v>
      </c>
      <c r="C21" s="415" t="s">
        <v>1038</v>
      </c>
      <c r="D21" s="416" t="s">
        <v>42</v>
      </c>
      <c r="E21" s="417" t="s">
        <v>54</v>
      </c>
      <c r="F21" s="418">
        <v>120</v>
      </c>
      <c r="G21" s="419" t="s">
        <v>1030</v>
      </c>
      <c r="H21" s="419" t="s">
        <v>1030</v>
      </c>
      <c r="I21" s="420"/>
      <c r="J21" s="420"/>
      <c r="K21" s="420"/>
      <c r="L21" s="421">
        <f t="shared" si="54"/>
        <v>0</v>
      </c>
      <c r="M21" s="422"/>
      <c r="N21" s="423">
        <f t="shared" si="2"/>
        <v>0</v>
      </c>
      <c r="O21" s="424">
        <v>8.8</v>
      </c>
      <c r="P21" s="425"/>
      <c r="Q21" s="426"/>
      <c r="R21" s="427"/>
      <c r="S21" s="428" t="s">
        <v>62</v>
      </c>
      <c r="T21" s="429">
        <f t="shared" si="55"/>
        <v>0</v>
      </c>
      <c r="U21" s="429">
        <f t="shared" si="55"/>
        <v>0</v>
      </c>
      <c r="V21" s="429">
        <f t="shared" si="55"/>
        <v>0</v>
      </c>
      <c r="W21" s="429">
        <f t="shared" si="55"/>
        <v>0</v>
      </c>
      <c r="X21" s="429">
        <f t="shared" si="55"/>
        <v>0</v>
      </c>
      <c r="Y21" s="430">
        <f t="shared" si="62"/>
        <v>0</v>
      </c>
      <c r="Z21" s="430">
        <f t="shared" si="63"/>
        <v>0</v>
      </c>
      <c r="AA21" s="431">
        <f t="shared" si="3"/>
        <v>0</v>
      </c>
      <c r="AB21" s="408" t="str">
        <f t="shared" si="56"/>
        <v>F</v>
      </c>
      <c r="AC21" s="408">
        <f t="shared" si="4"/>
        <v>0</v>
      </c>
      <c r="AD21" s="408">
        <f t="shared" si="5"/>
        <v>0</v>
      </c>
      <c r="AE21" s="408">
        <f t="shared" si="6"/>
        <v>0</v>
      </c>
      <c r="AF21" s="408">
        <f t="shared" si="7"/>
        <v>1</v>
      </c>
      <c r="AG21" s="408">
        <f t="shared" si="8"/>
        <v>0</v>
      </c>
      <c r="AH21" s="408">
        <f t="shared" si="9"/>
        <v>0</v>
      </c>
      <c r="AI21" s="408">
        <f t="shared" si="10"/>
        <v>0</v>
      </c>
      <c r="AJ21" s="6"/>
      <c r="AK21" s="408">
        <f t="shared" si="11"/>
        <v>0</v>
      </c>
      <c r="AL21" s="408">
        <f t="shared" si="12"/>
        <v>0</v>
      </c>
      <c r="AM21" s="408">
        <f t="shared" si="13"/>
        <v>0</v>
      </c>
      <c r="AN21" s="408" t="str">
        <f t="shared" si="14"/>
        <v>F</v>
      </c>
      <c r="AO21" s="408">
        <f t="shared" si="15"/>
        <v>0</v>
      </c>
      <c r="AP21" s="408">
        <f t="shared" si="16"/>
        <v>0</v>
      </c>
      <c r="AQ21" s="408">
        <f t="shared" si="17"/>
        <v>0</v>
      </c>
      <c r="AR21" s="409" t="str">
        <f t="shared" si="18"/>
        <v>HF</v>
      </c>
      <c r="AS21" s="409" t="str">
        <f t="shared" si="19"/>
        <v>HFT</v>
      </c>
      <c r="AT21" s="409" t="str">
        <f t="shared" si="20"/>
        <v>#</v>
      </c>
      <c r="AU21" s="409" t="str">
        <f t="shared" si="21"/>
        <v>F</v>
      </c>
      <c r="AV21" s="409" t="str">
        <f t="shared" si="22"/>
        <v>#</v>
      </c>
      <c r="AW21" s="409" t="str">
        <f t="shared" si="23"/>
        <v>#</v>
      </c>
      <c r="AX21" s="409"/>
      <c r="AY21" s="409" t="str">
        <f t="shared" si="24"/>
        <v>#</v>
      </c>
      <c r="AZ21" s="409">
        <f t="shared" si="25"/>
        <v>0</v>
      </c>
      <c r="BA21" s="409" t="str">
        <f t="shared" si="26"/>
        <v>#</v>
      </c>
      <c r="BB21" s="409" t="str">
        <f t="shared" si="27"/>
        <v>#</v>
      </c>
      <c r="BC21" s="409" t="str">
        <f t="shared" si="28"/>
        <v>#</v>
      </c>
      <c r="BD21" s="409">
        <f t="shared" si="29"/>
        <v>0</v>
      </c>
      <c r="BE21" s="7"/>
      <c r="BF21" s="7"/>
      <c r="BG21" s="7"/>
      <c r="BH21" s="409" t="str">
        <f t="shared" si="30"/>
        <v>#</v>
      </c>
      <c r="BI21" s="409" t="str">
        <f t="shared" si="31"/>
        <v>F</v>
      </c>
      <c r="BJ21" s="409" t="str">
        <f t="shared" si="32"/>
        <v>#</v>
      </c>
      <c r="BK21" s="409" t="str">
        <f t="shared" si="33"/>
        <v>#</v>
      </c>
      <c r="BL21" s="409" t="str">
        <f t="shared" si="34"/>
        <v>#</v>
      </c>
      <c r="BM21" s="409" t="str">
        <f t="shared" si="35"/>
        <v>#</v>
      </c>
      <c r="BN21" s="409" t="str">
        <f t="shared" si="36"/>
        <v>#</v>
      </c>
      <c r="BO21" s="409" t="str">
        <f t="shared" si="37"/>
        <v>#</v>
      </c>
      <c r="BP21" s="409"/>
      <c r="BQ21" s="409" t="str">
        <f t="shared" si="38"/>
        <v>#</v>
      </c>
      <c r="BR21" s="409">
        <f t="shared" si="39"/>
        <v>0</v>
      </c>
      <c r="BS21" s="409" t="str">
        <f t="shared" si="40"/>
        <v>#</v>
      </c>
      <c r="BT21" s="409" t="str">
        <f t="shared" si="41"/>
        <v>#</v>
      </c>
      <c r="BU21" s="409" t="str">
        <f t="shared" si="42"/>
        <v>#</v>
      </c>
      <c r="BV21" s="409" t="str">
        <f t="shared" si="43"/>
        <v>#</v>
      </c>
      <c r="BW21" s="409" t="str">
        <f t="shared" si="44"/>
        <v>#</v>
      </c>
      <c r="BX21" s="409" t="str">
        <f t="shared" si="45"/>
        <v>#</v>
      </c>
      <c r="BY21" s="409" t="str">
        <f t="shared" si="46"/>
        <v>#</v>
      </c>
      <c r="BZ21" s="409">
        <f t="shared" si="47"/>
        <v>0</v>
      </c>
      <c r="CA21" s="7"/>
      <c r="CB21" s="7"/>
      <c r="CC21" s="409" t="str">
        <f t="shared" si="57"/>
        <v>EEP,</v>
      </c>
      <c r="CD21" s="409" t="str">
        <f t="shared" si="58"/>
        <v>POC,</v>
      </c>
      <c r="CE21" s="409" t="str">
        <f t="shared" si="59"/>
        <v>DAV,</v>
      </c>
      <c r="CF21" s="409" t="str">
        <f t="shared" si="60"/>
        <v>EP,</v>
      </c>
      <c r="CG21" s="409" t="str">
        <f t="shared" si="61"/>
        <v>MAD,</v>
      </c>
      <c r="CH21" s="409" t="e">
        <f>IF(#REF!=0,"CCP,"," ")</f>
        <v>#REF!</v>
      </c>
      <c r="CI21" s="409" t="e">
        <f>IF(#REF!=0,"UIUX,"," ")</f>
        <v>#REF!</v>
      </c>
      <c r="CJ21" s="409" t="e">
        <f>IF(#REF!=0,"DEV,"," ")</f>
        <v>#REF!</v>
      </c>
      <c r="CK21" s="409"/>
      <c r="CL21" s="409">
        <f t="shared" si="48"/>
        <v>0</v>
      </c>
      <c r="CM21" s="409">
        <f t="shared" si="49"/>
        <v>14</v>
      </c>
      <c r="CN21" s="372" t="str">
        <f t="shared" si="49"/>
        <v>22IT016</v>
      </c>
      <c r="CO21" s="432" t="str">
        <f t="shared" si="49"/>
        <v>CHETANA G</v>
      </c>
      <c r="CP21" s="433" t="e">
        <f t="shared" si="50"/>
        <v>#REF!</v>
      </c>
      <c r="CQ21" s="409">
        <f t="shared" si="51"/>
        <v>0</v>
      </c>
      <c r="CR21" s="7"/>
      <c r="CS21" s="409">
        <f t="shared" si="52"/>
        <v>0</v>
      </c>
      <c r="CT21" s="409" t="str">
        <f t="shared" si="53"/>
        <v>#</v>
      </c>
    </row>
    <row r="22" ht="21" spans="1:98">
      <c r="A22" s="413">
        <v>15</v>
      </c>
      <c r="B22" s="414" t="s">
        <v>1039</v>
      </c>
      <c r="C22" s="415" t="s">
        <v>1040</v>
      </c>
      <c r="D22" s="416" t="s">
        <v>41</v>
      </c>
      <c r="E22" s="417" t="s">
        <v>55</v>
      </c>
      <c r="F22" s="418">
        <v>171</v>
      </c>
      <c r="G22" s="419" t="s">
        <v>1011</v>
      </c>
      <c r="H22" s="419" t="s">
        <v>1019</v>
      </c>
      <c r="I22" s="434" t="s">
        <v>1011</v>
      </c>
      <c r="J22" s="434" t="s">
        <v>1019</v>
      </c>
      <c r="K22" s="434" t="s">
        <v>1011</v>
      </c>
      <c r="L22" s="421">
        <f t="shared" si="54"/>
        <v>0</v>
      </c>
      <c r="M22" s="422"/>
      <c r="N22" s="423">
        <f t="shared" si="2"/>
        <v>16</v>
      </c>
      <c r="O22" s="424">
        <v>8.37</v>
      </c>
      <c r="P22" s="425"/>
      <c r="Q22" s="426"/>
      <c r="R22" s="427"/>
      <c r="S22" s="428" t="s">
        <v>94</v>
      </c>
      <c r="T22" s="429">
        <f t="shared" si="55"/>
        <v>8</v>
      </c>
      <c r="U22" s="429">
        <f t="shared" si="55"/>
        <v>9</v>
      </c>
      <c r="V22" s="429">
        <f t="shared" si="55"/>
        <v>8</v>
      </c>
      <c r="W22" s="429">
        <f t="shared" si="55"/>
        <v>9</v>
      </c>
      <c r="X22" s="429">
        <f t="shared" si="55"/>
        <v>8</v>
      </c>
      <c r="Y22" s="430">
        <f t="shared" si="62"/>
        <v>136</v>
      </c>
      <c r="Z22" s="430">
        <f t="shared" si="63"/>
        <v>16</v>
      </c>
      <c r="AA22" s="431">
        <f t="shared" si="3"/>
        <v>8.5</v>
      </c>
      <c r="AB22" s="408" t="str">
        <f t="shared" si="56"/>
        <v>F</v>
      </c>
      <c r="AC22" s="408">
        <f t="shared" si="4"/>
        <v>0</v>
      </c>
      <c r="AD22" s="408">
        <f t="shared" si="5"/>
        <v>1</v>
      </c>
      <c r="AE22" s="408">
        <f t="shared" si="6"/>
        <v>0</v>
      </c>
      <c r="AF22" s="408">
        <f t="shared" si="7"/>
        <v>0</v>
      </c>
      <c r="AG22" s="408">
        <f t="shared" si="8"/>
        <v>0</v>
      </c>
      <c r="AH22" s="408">
        <f t="shared" si="9"/>
        <v>0</v>
      </c>
      <c r="AI22" s="408">
        <f t="shared" si="10"/>
        <v>0</v>
      </c>
      <c r="AJ22" s="6"/>
      <c r="AK22" s="408">
        <f t="shared" si="11"/>
        <v>0</v>
      </c>
      <c r="AL22" s="408" t="str">
        <f t="shared" si="12"/>
        <v>F</v>
      </c>
      <c r="AM22" s="408">
        <f t="shared" si="13"/>
        <v>0</v>
      </c>
      <c r="AN22" s="408">
        <f t="shared" si="14"/>
        <v>0</v>
      </c>
      <c r="AO22" s="408">
        <f t="shared" si="15"/>
        <v>0</v>
      </c>
      <c r="AP22" s="408">
        <f t="shared" si="16"/>
        <v>0</v>
      </c>
      <c r="AQ22" s="408">
        <f t="shared" si="17"/>
        <v>0</v>
      </c>
      <c r="AR22" s="409" t="str">
        <f t="shared" si="18"/>
        <v>DM</v>
      </c>
      <c r="AS22" s="409" t="str">
        <f t="shared" si="19"/>
        <v>DMNT</v>
      </c>
      <c r="AT22" s="409" t="str">
        <f t="shared" si="20"/>
        <v>#</v>
      </c>
      <c r="AU22" s="409" t="str">
        <f t="shared" si="21"/>
        <v>#</v>
      </c>
      <c r="AV22" s="409" t="str">
        <f t="shared" si="22"/>
        <v>F</v>
      </c>
      <c r="AW22" s="409" t="str">
        <f t="shared" si="23"/>
        <v>#</v>
      </c>
      <c r="AX22" s="409"/>
      <c r="AY22" s="409" t="str">
        <f t="shared" si="24"/>
        <v>#</v>
      </c>
      <c r="AZ22" s="409" t="str">
        <f t="shared" si="25"/>
        <v>#</v>
      </c>
      <c r="BA22" s="409">
        <f t="shared" si="26"/>
        <v>0</v>
      </c>
      <c r="BB22" s="409" t="str">
        <f t="shared" si="27"/>
        <v>#</v>
      </c>
      <c r="BC22" s="409">
        <f t="shared" si="28"/>
        <v>0</v>
      </c>
      <c r="BD22" s="409" t="str">
        <f t="shared" si="29"/>
        <v>#</v>
      </c>
      <c r="BE22" s="7"/>
      <c r="BF22" s="7"/>
      <c r="BG22" s="7"/>
      <c r="BH22" s="409" t="str">
        <f t="shared" si="30"/>
        <v>#</v>
      </c>
      <c r="BI22" s="409" t="str">
        <f t="shared" si="31"/>
        <v>#</v>
      </c>
      <c r="BJ22" s="409" t="str">
        <f t="shared" si="32"/>
        <v>#</v>
      </c>
      <c r="BK22" s="409" t="str">
        <f t="shared" si="33"/>
        <v>#</v>
      </c>
      <c r="BL22" s="409" t="str">
        <f t="shared" si="34"/>
        <v>#</v>
      </c>
      <c r="BM22" s="409" t="str">
        <f t="shared" si="35"/>
        <v>#</v>
      </c>
      <c r="BN22" s="409" t="str">
        <f t="shared" si="36"/>
        <v>F</v>
      </c>
      <c r="BO22" s="409" t="str">
        <f t="shared" si="37"/>
        <v>#</v>
      </c>
      <c r="BP22" s="409"/>
      <c r="BQ22" s="409" t="str">
        <f t="shared" si="38"/>
        <v>#</v>
      </c>
      <c r="BR22" s="409" t="str">
        <f t="shared" si="39"/>
        <v>#</v>
      </c>
      <c r="BS22" s="409" t="str">
        <f t="shared" si="40"/>
        <v>#</v>
      </c>
      <c r="BT22" s="409" t="str">
        <f t="shared" si="41"/>
        <v>#</v>
      </c>
      <c r="BU22" s="409" t="str">
        <f t="shared" si="42"/>
        <v>#</v>
      </c>
      <c r="BV22" s="409" t="str">
        <f t="shared" si="43"/>
        <v>#</v>
      </c>
      <c r="BW22" s="409">
        <f t="shared" si="44"/>
        <v>0</v>
      </c>
      <c r="BX22" s="409" t="str">
        <f t="shared" si="45"/>
        <v>#</v>
      </c>
      <c r="BY22" s="409">
        <f t="shared" si="46"/>
        <v>0</v>
      </c>
      <c r="BZ22" s="409" t="str">
        <f t="shared" si="47"/>
        <v>#</v>
      </c>
      <c r="CA22" s="7"/>
      <c r="CB22" s="7"/>
      <c r="CC22" s="409" t="str">
        <f t="shared" si="57"/>
        <v> </v>
      </c>
      <c r="CD22" s="409" t="str">
        <f t="shared" si="58"/>
        <v> </v>
      </c>
      <c r="CE22" s="409" t="str">
        <f t="shared" si="59"/>
        <v> </v>
      </c>
      <c r="CF22" s="409" t="str">
        <f t="shared" si="60"/>
        <v> </v>
      </c>
      <c r="CG22" s="409" t="str">
        <f t="shared" si="61"/>
        <v> </v>
      </c>
      <c r="CH22" s="409" t="e">
        <f>IF(#REF!=0,"CCP,"," ")</f>
        <v>#REF!</v>
      </c>
      <c r="CI22" s="409" t="e">
        <f>IF(#REF!=0,"UIUX,"," ")</f>
        <v>#REF!</v>
      </c>
      <c r="CJ22" s="409" t="e">
        <f>IF(#REF!=0,"DEV,"," ")</f>
        <v>#REF!</v>
      </c>
      <c r="CK22" s="409"/>
      <c r="CL22" s="409">
        <f t="shared" si="48"/>
        <v>0</v>
      </c>
      <c r="CM22" s="409">
        <f t="shared" si="49"/>
        <v>15</v>
      </c>
      <c r="CN22" s="372" t="str">
        <f t="shared" si="49"/>
        <v>22IT017</v>
      </c>
      <c r="CO22" s="432" t="str">
        <f t="shared" si="49"/>
        <v>DEEPAK KUMAR L</v>
      </c>
      <c r="CP22" s="433" t="e">
        <f t="shared" si="50"/>
        <v>#REF!</v>
      </c>
      <c r="CQ22" s="409">
        <f t="shared" si="51"/>
        <v>0</v>
      </c>
      <c r="CR22" s="7"/>
      <c r="CS22" s="409" t="str">
        <f t="shared" si="52"/>
        <v>#</v>
      </c>
      <c r="CT22" s="409">
        <f t="shared" si="53"/>
        <v>0</v>
      </c>
    </row>
    <row r="23" ht="15.75" spans="1:98">
      <c r="A23" s="413">
        <v>16</v>
      </c>
      <c r="B23" s="414" t="s">
        <v>1041</v>
      </c>
      <c r="C23" s="415" t="s">
        <v>1042</v>
      </c>
      <c r="D23" s="416" t="s">
        <v>41</v>
      </c>
      <c r="E23" s="417" t="s">
        <v>55</v>
      </c>
      <c r="F23" s="418">
        <v>132</v>
      </c>
      <c r="G23" s="419" t="s">
        <v>1011</v>
      </c>
      <c r="H23" s="419" t="s">
        <v>1019</v>
      </c>
      <c r="I23" s="434" t="s">
        <v>1016</v>
      </c>
      <c r="J23" s="434" t="s">
        <v>1011</v>
      </c>
      <c r="K23" s="434" t="s">
        <v>1016</v>
      </c>
      <c r="L23" s="421">
        <f t="shared" si="54"/>
        <v>0</v>
      </c>
      <c r="M23" s="422"/>
      <c r="N23" s="423">
        <f t="shared" si="2"/>
        <v>16</v>
      </c>
      <c r="O23" s="424">
        <v>7.89</v>
      </c>
      <c r="P23" s="425"/>
      <c r="Q23" s="426"/>
      <c r="R23" s="427"/>
      <c r="S23" s="428" t="s">
        <v>62</v>
      </c>
      <c r="T23" s="429">
        <f t="shared" si="55"/>
        <v>8</v>
      </c>
      <c r="U23" s="429">
        <f t="shared" si="55"/>
        <v>9</v>
      </c>
      <c r="V23" s="429">
        <f t="shared" si="55"/>
        <v>7</v>
      </c>
      <c r="W23" s="429">
        <f t="shared" si="55"/>
        <v>8</v>
      </c>
      <c r="X23" s="429">
        <f t="shared" si="55"/>
        <v>7</v>
      </c>
      <c r="Y23" s="430">
        <f t="shared" si="62"/>
        <v>125</v>
      </c>
      <c r="Z23" s="430">
        <f t="shared" si="63"/>
        <v>16</v>
      </c>
      <c r="AA23" s="431">
        <f t="shared" si="3"/>
        <v>7.8125</v>
      </c>
      <c r="AB23" s="408" t="str">
        <f t="shared" si="56"/>
        <v>F</v>
      </c>
      <c r="AC23" s="408">
        <f t="shared" si="4"/>
        <v>0</v>
      </c>
      <c r="AD23" s="408">
        <f t="shared" si="5"/>
        <v>0</v>
      </c>
      <c r="AE23" s="408">
        <f t="shared" si="6"/>
        <v>0</v>
      </c>
      <c r="AF23" s="408">
        <f t="shared" si="7"/>
        <v>1</v>
      </c>
      <c r="AG23" s="408">
        <f t="shared" si="8"/>
        <v>0</v>
      </c>
      <c r="AH23" s="408">
        <f t="shared" si="9"/>
        <v>0</v>
      </c>
      <c r="AI23" s="408">
        <f t="shared" si="10"/>
        <v>0</v>
      </c>
      <c r="AJ23" s="6"/>
      <c r="AK23" s="408">
        <f t="shared" si="11"/>
        <v>0</v>
      </c>
      <c r="AL23" s="408">
        <f t="shared" si="12"/>
        <v>0</v>
      </c>
      <c r="AM23" s="408">
        <f t="shared" si="13"/>
        <v>0</v>
      </c>
      <c r="AN23" s="408" t="str">
        <f t="shared" si="14"/>
        <v>F</v>
      </c>
      <c r="AO23" s="408">
        <f t="shared" si="15"/>
        <v>0</v>
      </c>
      <c r="AP23" s="408">
        <f t="shared" si="16"/>
        <v>0</v>
      </c>
      <c r="AQ23" s="408">
        <f t="shared" si="17"/>
        <v>0</v>
      </c>
      <c r="AR23" s="409" t="str">
        <f t="shared" si="18"/>
        <v>DM</v>
      </c>
      <c r="AS23" s="409" t="str">
        <f t="shared" si="19"/>
        <v>DMT</v>
      </c>
      <c r="AT23" s="409" t="str">
        <f t="shared" si="20"/>
        <v>#</v>
      </c>
      <c r="AU23" s="409" t="str">
        <f t="shared" si="21"/>
        <v>#</v>
      </c>
      <c r="AV23" s="409" t="str">
        <f t="shared" si="22"/>
        <v>F</v>
      </c>
      <c r="AW23" s="409" t="str">
        <f t="shared" si="23"/>
        <v>#</v>
      </c>
      <c r="AX23" s="409"/>
      <c r="AY23" s="409" t="str">
        <f t="shared" si="24"/>
        <v>#</v>
      </c>
      <c r="AZ23" s="409" t="str">
        <f t="shared" si="25"/>
        <v>#</v>
      </c>
      <c r="BA23" s="409">
        <f t="shared" si="26"/>
        <v>0</v>
      </c>
      <c r="BB23" s="409" t="str">
        <f t="shared" si="27"/>
        <v>#</v>
      </c>
      <c r="BC23" s="409">
        <f t="shared" si="28"/>
        <v>0</v>
      </c>
      <c r="BD23" s="409" t="str">
        <f t="shared" si="29"/>
        <v>#</v>
      </c>
      <c r="BE23" s="7"/>
      <c r="BF23" s="7"/>
      <c r="BG23" s="7"/>
      <c r="BH23" s="409" t="str">
        <f t="shared" si="30"/>
        <v>#</v>
      </c>
      <c r="BI23" s="409" t="str">
        <f t="shared" si="31"/>
        <v>#</v>
      </c>
      <c r="BJ23" s="409" t="str">
        <f t="shared" si="32"/>
        <v>F</v>
      </c>
      <c r="BK23" s="409" t="str">
        <f t="shared" si="33"/>
        <v>#</v>
      </c>
      <c r="BL23" s="409" t="str">
        <f t="shared" si="34"/>
        <v>#</v>
      </c>
      <c r="BM23" s="409" t="str">
        <f t="shared" si="35"/>
        <v>#</v>
      </c>
      <c r="BN23" s="409" t="str">
        <f t="shared" si="36"/>
        <v>#</v>
      </c>
      <c r="BO23" s="409" t="str">
        <f t="shared" si="37"/>
        <v>#</v>
      </c>
      <c r="BP23" s="409"/>
      <c r="BQ23" s="409" t="str">
        <f t="shared" si="38"/>
        <v>#</v>
      </c>
      <c r="BR23" s="409" t="str">
        <f t="shared" si="39"/>
        <v>#</v>
      </c>
      <c r="BS23" s="409">
        <f t="shared" si="40"/>
        <v>0</v>
      </c>
      <c r="BT23" s="409" t="str">
        <f t="shared" si="41"/>
        <v>#</v>
      </c>
      <c r="BU23" s="409" t="str">
        <f t="shared" si="42"/>
        <v>#</v>
      </c>
      <c r="BV23" s="409" t="str">
        <f t="shared" si="43"/>
        <v>#</v>
      </c>
      <c r="BW23" s="409" t="str">
        <f t="shared" si="44"/>
        <v>#</v>
      </c>
      <c r="BX23" s="409" t="str">
        <f t="shared" si="45"/>
        <v>#</v>
      </c>
      <c r="BY23" s="409">
        <f t="shared" si="46"/>
        <v>0</v>
      </c>
      <c r="BZ23" s="409" t="str">
        <f t="shared" si="47"/>
        <v>#</v>
      </c>
      <c r="CA23" s="7"/>
      <c r="CB23" s="7"/>
      <c r="CC23" s="409" t="str">
        <f t="shared" si="57"/>
        <v> </v>
      </c>
      <c r="CD23" s="409" t="str">
        <f t="shared" si="58"/>
        <v> </v>
      </c>
      <c r="CE23" s="409" t="str">
        <f t="shared" si="59"/>
        <v> </v>
      </c>
      <c r="CF23" s="409" t="str">
        <f t="shared" si="60"/>
        <v> </v>
      </c>
      <c r="CG23" s="409" t="str">
        <f t="shared" si="61"/>
        <v> </v>
      </c>
      <c r="CH23" s="409" t="e">
        <f>IF(#REF!=0,"CCP,"," ")</f>
        <v>#REF!</v>
      </c>
      <c r="CI23" s="409" t="e">
        <f>IF(#REF!=0,"UIUX,"," ")</f>
        <v>#REF!</v>
      </c>
      <c r="CJ23" s="409" t="e">
        <f>IF(#REF!=0,"DEV,"," ")</f>
        <v>#REF!</v>
      </c>
      <c r="CK23" s="409"/>
      <c r="CL23" s="409">
        <f t="shared" si="48"/>
        <v>0</v>
      </c>
      <c r="CM23" s="409">
        <f t="shared" si="49"/>
        <v>16</v>
      </c>
      <c r="CN23" s="372" t="str">
        <f t="shared" si="49"/>
        <v>22IT018</v>
      </c>
      <c r="CO23" s="432" t="str">
        <f t="shared" si="49"/>
        <v>DEEPAK S</v>
      </c>
      <c r="CP23" s="433" t="e">
        <f t="shared" si="50"/>
        <v>#REF!</v>
      </c>
      <c r="CQ23" s="409">
        <f t="shared" si="51"/>
        <v>0</v>
      </c>
      <c r="CR23" s="7"/>
      <c r="CS23" s="409" t="str">
        <f t="shared" si="52"/>
        <v>#</v>
      </c>
      <c r="CT23" s="409">
        <f t="shared" si="53"/>
        <v>0</v>
      </c>
    </row>
    <row r="24" ht="15.75" spans="1:98">
      <c r="A24" s="413">
        <v>17</v>
      </c>
      <c r="B24" s="414" t="s">
        <v>1043</v>
      </c>
      <c r="C24" s="415" t="s">
        <v>1044</v>
      </c>
      <c r="D24" s="416" t="s">
        <v>42</v>
      </c>
      <c r="E24" s="417" t="s">
        <v>54</v>
      </c>
      <c r="F24" s="418">
        <v>191.5</v>
      </c>
      <c r="G24" s="419" t="s">
        <v>1030</v>
      </c>
      <c r="H24" s="419" t="s">
        <v>1030</v>
      </c>
      <c r="I24" s="420"/>
      <c r="J24" s="420"/>
      <c r="K24" s="420"/>
      <c r="L24" s="421">
        <f t="shared" si="54"/>
        <v>0</v>
      </c>
      <c r="M24" s="422"/>
      <c r="N24" s="423">
        <f t="shared" si="2"/>
        <v>0</v>
      </c>
      <c r="O24" s="424">
        <v>8.8</v>
      </c>
      <c r="P24" s="425"/>
      <c r="Q24" s="426"/>
      <c r="R24" s="427"/>
      <c r="S24" s="428" t="s">
        <v>62</v>
      </c>
      <c r="T24" s="429">
        <f t="shared" si="55"/>
        <v>0</v>
      </c>
      <c r="U24" s="429">
        <f t="shared" si="55"/>
        <v>0</v>
      </c>
      <c r="V24" s="429">
        <f t="shared" si="55"/>
        <v>0</v>
      </c>
      <c r="W24" s="429">
        <f t="shared" si="55"/>
        <v>0</v>
      </c>
      <c r="X24" s="429">
        <f t="shared" si="55"/>
        <v>0</v>
      </c>
      <c r="Y24" s="430">
        <f t="shared" si="62"/>
        <v>0</v>
      </c>
      <c r="Z24" s="430">
        <f t="shared" si="63"/>
        <v>0</v>
      </c>
      <c r="AA24" s="431">
        <f t="shared" si="3"/>
        <v>0</v>
      </c>
      <c r="AB24" s="408" t="str">
        <f t="shared" si="56"/>
        <v>F</v>
      </c>
      <c r="AC24" s="408">
        <f t="shared" si="4"/>
        <v>1</v>
      </c>
      <c r="AD24" s="408">
        <f t="shared" si="5"/>
        <v>0</v>
      </c>
      <c r="AE24" s="408">
        <f t="shared" si="6"/>
        <v>0</v>
      </c>
      <c r="AF24" s="408">
        <f t="shared" si="7"/>
        <v>0</v>
      </c>
      <c r="AG24" s="408">
        <f t="shared" si="8"/>
        <v>0</v>
      </c>
      <c r="AH24" s="408">
        <f t="shared" si="9"/>
        <v>0</v>
      </c>
      <c r="AI24" s="408">
        <f t="shared" si="10"/>
        <v>0</v>
      </c>
      <c r="AJ24" s="6"/>
      <c r="AK24" s="408" t="str">
        <f t="shared" si="11"/>
        <v>F</v>
      </c>
      <c r="AL24" s="408">
        <f t="shared" si="12"/>
        <v>0</v>
      </c>
      <c r="AM24" s="408">
        <f t="shared" si="13"/>
        <v>0</v>
      </c>
      <c r="AN24" s="408">
        <f t="shared" si="14"/>
        <v>0</v>
      </c>
      <c r="AO24" s="408">
        <f t="shared" si="15"/>
        <v>0</v>
      </c>
      <c r="AP24" s="408">
        <f t="shared" si="16"/>
        <v>0</v>
      </c>
      <c r="AQ24" s="408">
        <f t="shared" si="17"/>
        <v>0</v>
      </c>
      <c r="AR24" s="409" t="str">
        <f t="shared" si="18"/>
        <v>HF</v>
      </c>
      <c r="AS24" s="409" t="str">
        <f t="shared" si="19"/>
        <v>HFT</v>
      </c>
      <c r="AT24" s="409" t="str">
        <f t="shared" si="20"/>
        <v>#</v>
      </c>
      <c r="AU24" s="409" t="str">
        <f t="shared" si="21"/>
        <v>F</v>
      </c>
      <c r="AV24" s="409" t="str">
        <f t="shared" si="22"/>
        <v>#</v>
      </c>
      <c r="AW24" s="409" t="str">
        <f t="shared" si="23"/>
        <v>#</v>
      </c>
      <c r="AX24" s="409"/>
      <c r="AY24" s="409" t="str">
        <f t="shared" si="24"/>
        <v>#</v>
      </c>
      <c r="AZ24" s="409">
        <f t="shared" si="25"/>
        <v>0</v>
      </c>
      <c r="BA24" s="409" t="str">
        <f t="shared" si="26"/>
        <v>#</v>
      </c>
      <c r="BB24" s="409" t="str">
        <f t="shared" si="27"/>
        <v>#</v>
      </c>
      <c r="BC24" s="409" t="str">
        <f t="shared" si="28"/>
        <v>#</v>
      </c>
      <c r="BD24" s="409">
        <f t="shared" si="29"/>
        <v>0</v>
      </c>
      <c r="BE24" s="7"/>
      <c r="BF24" s="7"/>
      <c r="BG24" s="7"/>
      <c r="BH24" s="409" t="str">
        <f t="shared" si="30"/>
        <v>#</v>
      </c>
      <c r="BI24" s="409" t="str">
        <f t="shared" si="31"/>
        <v>F</v>
      </c>
      <c r="BJ24" s="409" t="str">
        <f t="shared" si="32"/>
        <v>#</v>
      </c>
      <c r="BK24" s="409" t="str">
        <f t="shared" si="33"/>
        <v>#</v>
      </c>
      <c r="BL24" s="409" t="str">
        <f t="shared" si="34"/>
        <v>#</v>
      </c>
      <c r="BM24" s="409" t="str">
        <f t="shared" si="35"/>
        <v>#</v>
      </c>
      <c r="BN24" s="409" t="str">
        <f t="shared" si="36"/>
        <v>#</v>
      </c>
      <c r="BO24" s="409" t="str">
        <f t="shared" si="37"/>
        <v>#</v>
      </c>
      <c r="BP24" s="409"/>
      <c r="BQ24" s="409" t="str">
        <f t="shared" si="38"/>
        <v>#</v>
      </c>
      <c r="BR24" s="409">
        <f t="shared" si="39"/>
        <v>0</v>
      </c>
      <c r="BS24" s="409" t="str">
        <f t="shared" si="40"/>
        <v>#</v>
      </c>
      <c r="BT24" s="409" t="str">
        <f t="shared" si="41"/>
        <v>#</v>
      </c>
      <c r="BU24" s="409" t="str">
        <f t="shared" si="42"/>
        <v>#</v>
      </c>
      <c r="BV24" s="409" t="str">
        <f t="shared" si="43"/>
        <v>#</v>
      </c>
      <c r="BW24" s="409" t="str">
        <f t="shared" si="44"/>
        <v>#</v>
      </c>
      <c r="BX24" s="409" t="str">
        <f t="shared" si="45"/>
        <v>#</v>
      </c>
      <c r="BY24" s="409" t="str">
        <f t="shared" si="46"/>
        <v>#</v>
      </c>
      <c r="BZ24" s="409">
        <f t="shared" si="47"/>
        <v>0</v>
      </c>
      <c r="CA24" s="7"/>
      <c r="CB24" s="7"/>
      <c r="CC24" s="409" t="str">
        <f t="shared" si="57"/>
        <v>EEP,</v>
      </c>
      <c r="CD24" s="409" t="str">
        <f t="shared" si="58"/>
        <v>POC,</v>
      </c>
      <c r="CE24" s="409" t="str">
        <f t="shared" si="59"/>
        <v>DAV,</v>
      </c>
      <c r="CF24" s="409" t="str">
        <f t="shared" si="60"/>
        <v>EP,</v>
      </c>
      <c r="CG24" s="409" t="str">
        <f t="shared" si="61"/>
        <v>MAD,</v>
      </c>
      <c r="CH24" s="409" t="e">
        <f>IF(#REF!=0,"CCP,"," ")</f>
        <v>#REF!</v>
      </c>
      <c r="CI24" s="409" t="e">
        <f>IF(#REF!=0,"UIUX,"," ")</f>
        <v>#REF!</v>
      </c>
      <c r="CJ24" s="409" t="e">
        <f>IF(#REF!=0,"DEV,"," ")</f>
        <v>#REF!</v>
      </c>
      <c r="CK24" s="409"/>
      <c r="CL24" s="409">
        <f t="shared" si="48"/>
        <v>0</v>
      </c>
      <c r="CM24" s="409">
        <f t="shared" ref="CM24:CO39" si="64">A24</f>
        <v>17</v>
      </c>
      <c r="CN24" s="372" t="str">
        <f t="shared" si="64"/>
        <v>22IT019</v>
      </c>
      <c r="CO24" s="432" t="str">
        <f t="shared" si="64"/>
        <v>DEVISRI S</v>
      </c>
      <c r="CP24" s="433" t="e">
        <f t="shared" si="50"/>
        <v>#REF!</v>
      </c>
      <c r="CQ24" s="409">
        <f t="shared" si="51"/>
        <v>0</v>
      </c>
      <c r="CR24" s="7"/>
      <c r="CS24" s="409">
        <f t="shared" si="52"/>
        <v>0</v>
      </c>
      <c r="CT24" s="409" t="str">
        <f t="shared" si="53"/>
        <v>#</v>
      </c>
    </row>
    <row r="25" ht="20.25" spans="1:98">
      <c r="A25" s="413">
        <v>18</v>
      </c>
      <c r="B25" s="414" t="s">
        <v>1045</v>
      </c>
      <c r="C25" s="415" t="s">
        <v>1046</v>
      </c>
      <c r="D25" s="416" t="s">
        <v>41</v>
      </c>
      <c r="E25" s="417" t="s">
        <v>54</v>
      </c>
      <c r="F25" s="418">
        <v>170</v>
      </c>
      <c r="G25" s="419" t="s">
        <v>1011</v>
      </c>
      <c r="H25" s="419" t="s">
        <v>1019</v>
      </c>
      <c r="I25" s="434" t="s">
        <v>1011</v>
      </c>
      <c r="J25" s="434" t="s">
        <v>1019</v>
      </c>
      <c r="K25" s="434" t="s">
        <v>1016</v>
      </c>
      <c r="L25" s="421">
        <f t="shared" si="54"/>
        <v>0</v>
      </c>
      <c r="M25" s="422"/>
      <c r="N25" s="423">
        <f t="shared" si="2"/>
        <v>16</v>
      </c>
      <c r="O25" s="424">
        <v>8.21</v>
      </c>
      <c r="P25" s="425"/>
      <c r="Q25" s="426"/>
      <c r="R25" s="427"/>
      <c r="S25" s="428" t="s">
        <v>62</v>
      </c>
      <c r="T25" s="429">
        <f t="shared" si="55"/>
        <v>8</v>
      </c>
      <c r="U25" s="429">
        <f t="shared" si="55"/>
        <v>9</v>
      </c>
      <c r="V25" s="429">
        <f t="shared" si="55"/>
        <v>8</v>
      </c>
      <c r="W25" s="429">
        <f t="shared" si="55"/>
        <v>9</v>
      </c>
      <c r="X25" s="429">
        <f t="shared" si="55"/>
        <v>7</v>
      </c>
      <c r="Y25" s="430">
        <f t="shared" si="62"/>
        <v>133</v>
      </c>
      <c r="Z25" s="430">
        <f t="shared" si="63"/>
        <v>16</v>
      </c>
      <c r="AA25" s="431">
        <f t="shared" si="3"/>
        <v>8.3125</v>
      </c>
      <c r="AB25" s="408" t="str">
        <f t="shared" si="56"/>
        <v>F</v>
      </c>
      <c r="AC25" s="408">
        <f t="shared" si="4"/>
        <v>0</v>
      </c>
      <c r="AD25" s="408">
        <f t="shared" si="5"/>
        <v>1</v>
      </c>
      <c r="AE25" s="408">
        <f t="shared" si="6"/>
        <v>0</v>
      </c>
      <c r="AF25" s="408">
        <f t="shared" si="7"/>
        <v>0</v>
      </c>
      <c r="AG25" s="408">
        <f t="shared" si="8"/>
        <v>0</v>
      </c>
      <c r="AH25" s="408">
        <f t="shared" si="9"/>
        <v>0</v>
      </c>
      <c r="AI25" s="408">
        <f t="shared" si="10"/>
        <v>0</v>
      </c>
      <c r="AJ25" s="6"/>
      <c r="AK25" s="408">
        <f t="shared" si="11"/>
        <v>0</v>
      </c>
      <c r="AL25" s="408" t="str">
        <f t="shared" si="12"/>
        <v>F</v>
      </c>
      <c r="AM25" s="408">
        <f t="shared" si="13"/>
        <v>0</v>
      </c>
      <c r="AN25" s="408">
        <f t="shared" si="14"/>
        <v>0</v>
      </c>
      <c r="AO25" s="408">
        <f t="shared" si="15"/>
        <v>0</v>
      </c>
      <c r="AP25" s="408">
        <f t="shared" si="16"/>
        <v>0</v>
      </c>
      <c r="AQ25" s="408">
        <f t="shared" si="17"/>
        <v>0</v>
      </c>
      <c r="AR25" s="409" t="str">
        <f t="shared" si="18"/>
        <v>HM</v>
      </c>
      <c r="AS25" s="409" t="str">
        <f t="shared" si="19"/>
        <v>HMT</v>
      </c>
      <c r="AT25" s="409" t="str">
        <f t="shared" si="20"/>
        <v>F</v>
      </c>
      <c r="AU25" s="409" t="str">
        <f t="shared" si="21"/>
        <v>#</v>
      </c>
      <c r="AV25" s="409" t="str">
        <f t="shared" si="22"/>
        <v>#</v>
      </c>
      <c r="AW25" s="409" t="str">
        <f t="shared" si="23"/>
        <v>#</v>
      </c>
      <c r="AX25" s="409"/>
      <c r="AY25" s="409">
        <f t="shared" si="24"/>
        <v>0</v>
      </c>
      <c r="AZ25" s="409" t="str">
        <f t="shared" si="25"/>
        <v>#</v>
      </c>
      <c r="BA25" s="409" t="str">
        <f t="shared" si="26"/>
        <v>#</v>
      </c>
      <c r="BB25" s="409" t="str">
        <f t="shared" si="27"/>
        <v>#</v>
      </c>
      <c r="BC25" s="409">
        <f t="shared" si="28"/>
        <v>0</v>
      </c>
      <c r="BD25" s="409" t="str">
        <f t="shared" si="29"/>
        <v>#</v>
      </c>
      <c r="BE25" s="7"/>
      <c r="BF25" s="7"/>
      <c r="BG25" s="7"/>
      <c r="BH25" s="409" t="str">
        <f t="shared" si="30"/>
        <v>F</v>
      </c>
      <c r="BI25" s="409" t="str">
        <f t="shared" si="31"/>
        <v>#</v>
      </c>
      <c r="BJ25" s="409" t="str">
        <f t="shared" si="32"/>
        <v>#</v>
      </c>
      <c r="BK25" s="409" t="str">
        <f t="shared" si="33"/>
        <v>#</v>
      </c>
      <c r="BL25" s="409" t="str">
        <f t="shared" si="34"/>
        <v>#</v>
      </c>
      <c r="BM25" s="409" t="str">
        <f t="shared" si="35"/>
        <v>#</v>
      </c>
      <c r="BN25" s="409" t="str">
        <f t="shared" si="36"/>
        <v>#</v>
      </c>
      <c r="BO25" s="409" t="str">
        <f t="shared" si="37"/>
        <v>#</v>
      </c>
      <c r="BP25" s="409"/>
      <c r="BQ25" s="409">
        <f t="shared" si="38"/>
        <v>0</v>
      </c>
      <c r="BR25" s="409" t="str">
        <f t="shared" si="39"/>
        <v>#</v>
      </c>
      <c r="BS25" s="409" t="str">
        <f t="shared" si="40"/>
        <v>#</v>
      </c>
      <c r="BT25" s="409" t="str">
        <f t="shared" si="41"/>
        <v>#</v>
      </c>
      <c r="BU25" s="409" t="str">
        <f t="shared" si="42"/>
        <v>#</v>
      </c>
      <c r="BV25" s="409" t="str">
        <f t="shared" si="43"/>
        <v>#</v>
      </c>
      <c r="BW25" s="409" t="str">
        <f t="shared" si="44"/>
        <v>#</v>
      </c>
      <c r="BX25" s="409" t="str">
        <f t="shared" si="45"/>
        <v>#</v>
      </c>
      <c r="BY25" s="409">
        <f t="shared" si="46"/>
        <v>0</v>
      </c>
      <c r="BZ25" s="409" t="str">
        <f t="shared" si="47"/>
        <v>#</v>
      </c>
      <c r="CA25" s="7"/>
      <c r="CB25" s="7"/>
      <c r="CC25" s="409" t="str">
        <f t="shared" si="57"/>
        <v> </v>
      </c>
      <c r="CD25" s="409" t="str">
        <f t="shared" si="58"/>
        <v> </v>
      </c>
      <c r="CE25" s="409" t="str">
        <f t="shared" si="59"/>
        <v> </v>
      </c>
      <c r="CF25" s="409" t="str">
        <f t="shared" si="60"/>
        <v> </v>
      </c>
      <c r="CG25" s="409" t="str">
        <f t="shared" si="61"/>
        <v> </v>
      </c>
      <c r="CH25" s="409" t="e">
        <f>IF(#REF!=0,"CCP,"," ")</f>
        <v>#REF!</v>
      </c>
      <c r="CI25" s="409" t="e">
        <f>IF(#REF!=0,"UIUX,"," ")</f>
        <v>#REF!</v>
      </c>
      <c r="CJ25" s="409" t="e">
        <f>IF(#REF!=0,"DEV,"," ")</f>
        <v>#REF!</v>
      </c>
      <c r="CK25" s="409"/>
      <c r="CL25" s="409">
        <f t="shared" si="48"/>
        <v>0</v>
      </c>
      <c r="CM25" s="409">
        <f t="shared" si="64"/>
        <v>18</v>
      </c>
      <c r="CN25" s="372" t="str">
        <f t="shared" si="64"/>
        <v>22IT020</v>
      </c>
      <c r="CO25" s="432" t="str">
        <f t="shared" si="64"/>
        <v>DHAKSHINAMOORTHY S</v>
      </c>
      <c r="CP25" s="433" t="e">
        <f t="shared" si="50"/>
        <v>#REF!</v>
      </c>
      <c r="CQ25" s="409">
        <f t="shared" si="51"/>
        <v>0</v>
      </c>
      <c r="CR25" s="7"/>
      <c r="CS25" s="409">
        <f t="shared" si="52"/>
        <v>0</v>
      </c>
      <c r="CT25" s="409" t="str">
        <f t="shared" si="53"/>
        <v>#</v>
      </c>
    </row>
    <row r="26" ht="15.75" spans="1:98">
      <c r="A26" s="413">
        <v>19</v>
      </c>
      <c r="B26" s="414" t="s">
        <v>1047</v>
      </c>
      <c r="C26" s="415" t="s">
        <v>1048</v>
      </c>
      <c r="D26" s="416" t="s">
        <v>41</v>
      </c>
      <c r="E26" s="417" t="s">
        <v>54</v>
      </c>
      <c r="F26" s="418">
        <v>193.5</v>
      </c>
      <c r="G26" s="419" t="s">
        <v>1011</v>
      </c>
      <c r="H26" s="419" t="s">
        <v>1019</v>
      </c>
      <c r="I26" s="434" t="s">
        <v>1011</v>
      </c>
      <c r="J26" s="434" t="s">
        <v>1011</v>
      </c>
      <c r="K26" s="434" t="s">
        <v>1016</v>
      </c>
      <c r="L26" s="421">
        <f t="shared" si="54"/>
        <v>0</v>
      </c>
      <c r="M26" s="422"/>
      <c r="N26" s="423">
        <f t="shared" si="2"/>
        <v>16</v>
      </c>
      <c r="O26" s="424">
        <v>8.05</v>
      </c>
      <c r="P26" s="425"/>
      <c r="Q26" s="426"/>
      <c r="R26" s="427"/>
      <c r="S26" s="428" t="s">
        <v>62</v>
      </c>
      <c r="T26" s="429">
        <f t="shared" si="55"/>
        <v>8</v>
      </c>
      <c r="U26" s="429">
        <f t="shared" si="55"/>
        <v>9</v>
      </c>
      <c r="V26" s="429">
        <f t="shared" si="55"/>
        <v>8</v>
      </c>
      <c r="W26" s="429">
        <f t="shared" si="55"/>
        <v>8</v>
      </c>
      <c r="X26" s="429">
        <f t="shared" si="55"/>
        <v>7</v>
      </c>
      <c r="Y26" s="430">
        <f t="shared" si="62"/>
        <v>129</v>
      </c>
      <c r="Z26" s="430">
        <f t="shared" si="63"/>
        <v>16</v>
      </c>
      <c r="AA26" s="431">
        <f t="shared" si="3"/>
        <v>8.0625</v>
      </c>
      <c r="AB26" s="408" t="str">
        <f t="shared" si="56"/>
        <v>F</v>
      </c>
      <c r="AC26" s="408">
        <f t="shared" si="4"/>
        <v>1</v>
      </c>
      <c r="AD26" s="408">
        <f t="shared" si="5"/>
        <v>0</v>
      </c>
      <c r="AE26" s="408">
        <f t="shared" si="6"/>
        <v>0</v>
      </c>
      <c r="AF26" s="408">
        <f t="shared" si="7"/>
        <v>0</v>
      </c>
      <c r="AG26" s="408">
        <f t="shared" si="8"/>
        <v>0</v>
      </c>
      <c r="AH26" s="408">
        <f t="shared" si="9"/>
        <v>0</v>
      </c>
      <c r="AI26" s="408">
        <f t="shared" si="10"/>
        <v>0</v>
      </c>
      <c r="AJ26" s="6"/>
      <c r="AK26" s="408" t="str">
        <f t="shared" si="11"/>
        <v>F</v>
      </c>
      <c r="AL26" s="408">
        <f t="shared" si="12"/>
        <v>0</v>
      </c>
      <c r="AM26" s="408">
        <f t="shared" si="13"/>
        <v>0</v>
      </c>
      <c r="AN26" s="408">
        <f t="shared" si="14"/>
        <v>0</v>
      </c>
      <c r="AO26" s="408">
        <f t="shared" si="15"/>
        <v>0</v>
      </c>
      <c r="AP26" s="408">
        <f t="shared" si="16"/>
        <v>0</v>
      </c>
      <c r="AQ26" s="408">
        <f t="shared" si="17"/>
        <v>0</v>
      </c>
      <c r="AR26" s="409" t="str">
        <f t="shared" si="18"/>
        <v>HM</v>
      </c>
      <c r="AS26" s="409" t="str">
        <f t="shared" si="19"/>
        <v>HMT</v>
      </c>
      <c r="AT26" s="409" t="str">
        <f t="shared" si="20"/>
        <v>F</v>
      </c>
      <c r="AU26" s="409" t="str">
        <f t="shared" si="21"/>
        <v>#</v>
      </c>
      <c r="AV26" s="409" t="str">
        <f t="shared" si="22"/>
        <v>#</v>
      </c>
      <c r="AW26" s="409" t="str">
        <f t="shared" si="23"/>
        <v>#</v>
      </c>
      <c r="AX26" s="409"/>
      <c r="AY26" s="409">
        <f t="shared" si="24"/>
        <v>0</v>
      </c>
      <c r="AZ26" s="409" t="str">
        <f t="shared" si="25"/>
        <v>#</v>
      </c>
      <c r="BA26" s="409" t="str">
        <f t="shared" si="26"/>
        <v>#</v>
      </c>
      <c r="BB26" s="409" t="str">
        <f t="shared" si="27"/>
        <v>#</v>
      </c>
      <c r="BC26" s="409">
        <f t="shared" si="28"/>
        <v>0</v>
      </c>
      <c r="BD26" s="409" t="str">
        <f t="shared" si="29"/>
        <v>#</v>
      </c>
      <c r="BE26" s="7"/>
      <c r="BF26" s="7"/>
      <c r="BG26" s="7"/>
      <c r="BH26" s="409" t="str">
        <f t="shared" si="30"/>
        <v>F</v>
      </c>
      <c r="BI26" s="409" t="str">
        <f t="shared" si="31"/>
        <v>#</v>
      </c>
      <c r="BJ26" s="409" t="str">
        <f t="shared" si="32"/>
        <v>#</v>
      </c>
      <c r="BK26" s="409" t="str">
        <f t="shared" si="33"/>
        <v>#</v>
      </c>
      <c r="BL26" s="409" t="str">
        <f t="shared" si="34"/>
        <v>#</v>
      </c>
      <c r="BM26" s="409" t="str">
        <f t="shared" si="35"/>
        <v>#</v>
      </c>
      <c r="BN26" s="409" t="str">
        <f t="shared" si="36"/>
        <v>#</v>
      </c>
      <c r="BO26" s="409" t="str">
        <f t="shared" si="37"/>
        <v>#</v>
      </c>
      <c r="BP26" s="409"/>
      <c r="BQ26" s="409">
        <f t="shared" si="38"/>
        <v>0</v>
      </c>
      <c r="BR26" s="409" t="str">
        <f t="shared" si="39"/>
        <v>#</v>
      </c>
      <c r="BS26" s="409" t="str">
        <f t="shared" si="40"/>
        <v>#</v>
      </c>
      <c r="BT26" s="409" t="str">
        <f t="shared" si="41"/>
        <v>#</v>
      </c>
      <c r="BU26" s="409" t="str">
        <f t="shared" si="42"/>
        <v>#</v>
      </c>
      <c r="BV26" s="409" t="str">
        <f t="shared" si="43"/>
        <v>#</v>
      </c>
      <c r="BW26" s="409" t="str">
        <f t="shared" si="44"/>
        <v>#</v>
      </c>
      <c r="BX26" s="409" t="str">
        <f t="shared" si="45"/>
        <v>#</v>
      </c>
      <c r="BY26" s="409">
        <f t="shared" si="46"/>
        <v>0</v>
      </c>
      <c r="BZ26" s="409" t="str">
        <f t="shared" si="47"/>
        <v>#</v>
      </c>
      <c r="CA26" s="7"/>
      <c r="CB26" s="7"/>
      <c r="CC26" s="409" t="str">
        <f t="shared" si="57"/>
        <v> </v>
      </c>
      <c r="CD26" s="409" t="str">
        <f t="shared" si="58"/>
        <v> </v>
      </c>
      <c r="CE26" s="409" t="str">
        <f t="shared" si="59"/>
        <v> </v>
      </c>
      <c r="CF26" s="409" t="str">
        <f t="shared" si="60"/>
        <v> </v>
      </c>
      <c r="CG26" s="409" t="str">
        <f t="shared" si="61"/>
        <v> </v>
      </c>
      <c r="CH26" s="409" t="e">
        <f>IF(#REF!=0,"CCP,"," ")</f>
        <v>#REF!</v>
      </c>
      <c r="CI26" s="409" t="e">
        <f>IF(#REF!=0,"UIUX,"," ")</f>
        <v>#REF!</v>
      </c>
      <c r="CJ26" s="409" t="e">
        <f>IF(#REF!=0,"DEV,"," ")</f>
        <v>#REF!</v>
      </c>
      <c r="CK26" s="409"/>
      <c r="CL26" s="409">
        <f t="shared" si="48"/>
        <v>0</v>
      </c>
      <c r="CM26" s="409">
        <f t="shared" si="64"/>
        <v>19</v>
      </c>
      <c r="CN26" s="372" t="str">
        <f t="shared" si="64"/>
        <v>22IT021</v>
      </c>
      <c r="CO26" s="432" t="str">
        <f t="shared" si="64"/>
        <v>DHANUSH P</v>
      </c>
      <c r="CP26" s="433" t="e">
        <f t="shared" si="50"/>
        <v>#REF!</v>
      </c>
      <c r="CQ26" s="409">
        <f t="shared" si="51"/>
        <v>0</v>
      </c>
      <c r="CR26" s="7"/>
      <c r="CS26" s="409">
        <f t="shared" si="52"/>
        <v>0</v>
      </c>
      <c r="CT26" s="409" t="str">
        <f t="shared" si="53"/>
        <v>#</v>
      </c>
    </row>
    <row r="27" ht="15.75" spans="1:98">
      <c r="A27" s="413">
        <v>20</v>
      </c>
      <c r="B27" s="414" t="s">
        <v>1049</v>
      </c>
      <c r="C27" s="415" t="s">
        <v>1050</v>
      </c>
      <c r="D27" s="416" t="s">
        <v>41</v>
      </c>
      <c r="E27" s="417" t="s">
        <v>55</v>
      </c>
      <c r="F27" s="418">
        <v>174.5</v>
      </c>
      <c r="G27" s="419" t="s">
        <v>1008</v>
      </c>
      <c r="H27" s="419" t="s">
        <v>1019</v>
      </c>
      <c r="I27" s="420"/>
      <c r="J27" s="420"/>
      <c r="K27" s="420"/>
      <c r="L27" s="421">
        <f t="shared" si="54"/>
        <v>0</v>
      </c>
      <c r="M27" s="422"/>
      <c r="N27" s="423">
        <f t="shared" si="2"/>
        <v>5</v>
      </c>
      <c r="O27" s="424">
        <v>9.6</v>
      </c>
      <c r="P27" s="425"/>
      <c r="Q27" s="426"/>
      <c r="R27" s="427"/>
      <c r="S27" s="428" t="s">
        <v>62</v>
      </c>
      <c r="T27" s="429">
        <f t="shared" si="55"/>
        <v>10</v>
      </c>
      <c r="U27" s="429">
        <f t="shared" si="55"/>
        <v>9</v>
      </c>
      <c r="V27" s="429">
        <f t="shared" si="55"/>
        <v>0</v>
      </c>
      <c r="W27" s="429">
        <f t="shared" si="55"/>
        <v>0</v>
      </c>
      <c r="X27" s="429">
        <f t="shared" si="55"/>
        <v>0</v>
      </c>
      <c r="Y27" s="430">
        <f t="shared" si="62"/>
        <v>46</v>
      </c>
      <c r="Z27" s="430">
        <f t="shared" si="63"/>
        <v>5</v>
      </c>
      <c r="AA27" s="431">
        <f t="shared" si="3"/>
        <v>9.2</v>
      </c>
      <c r="AB27" s="408" t="str">
        <f t="shared" si="56"/>
        <v>F</v>
      </c>
      <c r="AC27" s="408">
        <f t="shared" si="4"/>
        <v>0</v>
      </c>
      <c r="AD27" s="408">
        <f t="shared" si="5"/>
        <v>1</v>
      </c>
      <c r="AE27" s="408">
        <f t="shared" si="6"/>
        <v>0</v>
      </c>
      <c r="AF27" s="408">
        <f t="shared" si="7"/>
        <v>0</v>
      </c>
      <c r="AG27" s="408">
        <f t="shared" si="8"/>
        <v>0</v>
      </c>
      <c r="AH27" s="408">
        <f t="shared" si="9"/>
        <v>0</v>
      </c>
      <c r="AI27" s="408">
        <f t="shared" si="10"/>
        <v>0</v>
      </c>
      <c r="AJ27" s="6"/>
      <c r="AK27" s="408">
        <f t="shared" si="11"/>
        <v>0</v>
      </c>
      <c r="AL27" s="408" t="str">
        <f t="shared" si="12"/>
        <v>F</v>
      </c>
      <c r="AM27" s="408">
        <f t="shared" si="13"/>
        <v>0</v>
      </c>
      <c r="AN27" s="408">
        <f t="shared" si="14"/>
        <v>0</v>
      </c>
      <c r="AO27" s="408">
        <f t="shared" si="15"/>
        <v>0</v>
      </c>
      <c r="AP27" s="408">
        <f t="shared" si="16"/>
        <v>0</v>
      </c>
      <c r="AQ27" s="408">
        <f t="shared" si="17"/>
        <v>0</v>
      </c>
      <c r="AR27" s="409" t="str">
        <f t="shared" si="18"/>
        <v>DM</v>
      </c>
      <c r="AS27" s="409" t="str">
        <f t="shared" si="19"/>
        <v>DMT</v>
      </c>
      <c r="AT27" s="409" t="str">
        <f t="shared" si="20"/>
        <v>#</v>
      </c>
      <c r="AU27" s="409" t="str">
        <f t="shared" si="21"/>
        <v>#</v>
      </c>
      <c r="AV27" s="409" t="str">
        <f t="shared" si="22"/>
        <v>F</v>
      </c>
      <c r="AW27" s="409" t="str">
        <f t="shared" si="23"/>
        <v>#</v>
      </c>
      <c r="AX27" s="409"/>
      <c r="AY27" s="409" t="str">
        <f t="shared" si="24"/>
        <v>#</v>
      </c>
      <c r="AZ27" s="409" t="str">
        <f t="shared" si="25"/>
        <v>#</v>
      </c>
      <c r="BA27" s="409">
        <f t="shared" si="26"/>
        <v>0</v>
      </c>
      <c r="BB27" s="409" t="str">
        <f t="shared" si="27"/>
        <v>#</v>
      </c>
      <c r="BC27" s="409">
        <f t="shared" si="28"/>
        <v>0</v>
      </c>
      <c r="BD27" s="409" t="str">
        <f t="shared" si="29"/>
        <v>#</v>
      </c>
      <c r="BE27" s="7"/>
      <c r="BF27" s="7"/>
      <c r="BG27" s="7"/>
      <c r="BH27" s="409" t="str">
        <f t="shared" si="30"/>
        <v>#</v>
      </c>
      <c r="BI27" s="409" t="str">
        <f t="shared" si="31"/>
        <v>#</v>
      </c>
      <c r="BJ27" s="409" t="str">
        <f t="shared" si="32"/>
        <v>F</v>
      </c>
      <c r="BK27" s="409" t="str">
        <f t="shared" si="33"/>
        <v>#</v>
      </c>
      <c r="BL27" s="409" t="str">
        <f t="shared" si="34"/>
        <v>#</v>
      </c>
      <c r="BM27" s="409" t="str">
        <f t="shared" si="35"/>
        <v>#</v>
      </c>
      <c r="BN27" s="409" t="str">
        <f t="shared" si="36"/>
        <v>#</v>
      </c>
      <c r="BO27" s="409" t="str">
        <f t="shared" si="37"/>
        <v>#</v>
      </c>
      <c r="BP27" s="409"/>
      <c r="BQ27" s="409" t="str">
        <f t="shared" si="38"/>
        <v>#</v>
      </c>
      <c r="BR27" s="409" t="str">
        <f t="shared" si="39"/>
        <v>#</v>
      </c>
      <c r="BS27" s="409">
        <f t="shared" si="40"/>
        <v>0</v>
      </c>
      <c r="BT27" s="409" t="str">
        <f t="shared" si="41"/>
        <v>#</v>
      </c>
      <c r="BU27" s="409" t="str">
        <f t="shared" si="42"/>
        <v>#</v>
      </c>
      <c r="BV27" s="409" t="str">
        <f t="shared" si="43"/>
        <v>#</v>
      </c>
      <c r="BW27" s="409" t="str">
        <f t="shared" si="44"/>
        <v>#</v>
      </c>
      <c r="BX27" s="409" t="str">
        <f t="shared" si="45"/>
        <v>#</v>
      </c>
      <c r="BY27" s="409">
        <f t="shared" si="46"/>
        <v>0</v>
      </c>
      <c r="BZ27" s="409" t="str">
        <f t="shared" si="47"/>
        <v>#</v>
      </c>
      <c r="CA27" s="7"/>
      <c r="CB27" s="7"/>
      <c r="CC27" s="409" t="str">
        <f t="shared" si="57"/>
        <v> </v>
      </c>
      <c r="CD27" s="409" t="str">
        <f t="shared" si="58"/>
        <v> </v>
      </c>
      <c r="CE27" s="409" t="str">
        <f t="shared" si="59"/>
        <v>DAV,</v>
      </c>
      <c r="CF27" s="409" t="str">
        <f t="shared" si="60"/>
        <v>EP,</v>
      </c>
      <c r="CG27" s="409" t="str">
        <f t="shared" si="61"/>
        <v>MAD,</v>
      </c>
      <c r="CH27" s="409" t="e">
        <f>IF(#REF!=0,"CCP,"," ")</f>
        <v>#REF!</v>
      </c>
      <c r="CI27" s="409" t="e">
        <f>IF(#REF!=0,"UIUX,"," ")</f>
        <v>#REF!</v>
      </c>
      <c r="CJ27" s="409" t="e">
        <f>IF(#REF!=0,"DEV,"," ")</f>
        <v>#REF!</v>
      </c>
      <c r="CK27" s="409"/>
      <c r="CL27" s="409">
        <f t="shared" si="48"/>
        <v>0</v>
      </c>
      <c r="CM27" s="409">
        <f t="shared" si="64"/>
        <v>20</v>
      </c>
      <c r="CN27" s="372" t="str">
        <f t="shared" si="64"/>
        <v>22IT022</v>
      </c>
      <c r="CO27" s="432" t="str">
        <f t="shared" si="64"/>
        <v>DHEJAN R</v>
      </c>
      <c r="CP27" s="433" t="e">
        <f t="shared" si="50"/>
        <v>#REF!</v>
      </c>
      <c r="CQ27" s="409">
        <f t="shared" si="51"/>
        <v>0</v>
      </c>
      <c r="CR27" s="7"/>
      <c r="CS27" s="409" t="str">
        <f t="shared" si="52"/>
        <v>#</v>
      </c>
      <c r="CT27" s="409">
        <f t="shared" si="53"/>
        <v>0</v>
      </c>
    </row>
    <row r="28" ht="15.75" spans="1:98">
      <c r="A28" s="413">
        <v>21</v>
      </c>
      <c r="B28" s="414" t="s">
        <v>1051</v>
      </c>
      <c r="C28" s="415" t="s">
        <v>1052</v>
      </c>
      <c r="D28" s="416" t="s">
        <v>41</v>
      </c>
      <c r="E28" s="417" t="s">
        <v>54</v>
      </c>
      <c r="F28" s="418">
        <v>150.5</v>
      </c>
      <c r="G28" s="419" t="s">
        <v>1011</v>
      </c>
      <c r="H28" s="419" t="s">
        <v>1019</v>
      </c>
      <c r="I28" s="434" t="s">
        <v>1016</v>
      </c>
      <c r="J28" s="434" t="s">
        <v>1008</v>
      </c>
      <c r="K28" s="434" t="s">
        <v>1011</v>
      </c>
      <c r="L28" s="421">
        <f t="shared" si="54"/>
        <v>0</v>
      </c>
      <c r="M28" s="422"/>
      <c r="N28" s="423">
        <f t="shared" si="2"/>
        <v>16</v>
      </c>
      <c r="O28" s="424">
        <v>8.37</v>
      </c>
      <c r="P28" s="425"/>
      <c r="Q28" s="426"/>
      <c r="R28" s="427"/>
      <c r="S28" s="428" t="s">
        <v>62</v>
      </c>
      <c r="T28" s="429">
        <f t="shared" si="55"/>
        <v>8</v>
      </c>
      <c r="U28" s="429">
        <f t="shared" si="55"/>
        <v>9</v>
      </c>
      <c r="V28" s="429">
        <f t="shared" si="55"/>
        <v>7</v>
      </c>
      <c r="W28" s="429">
        <f t="shared" si="55"/>
        <v>10</v>
      </c>
      <c r="X28" s="429">
        <f t="shared" si="55"/>
        <v>8</v>
      </c>
      <c r="Y28" s="430">
        <f t="shared" si="62"/>
        <v>136</v>
      </c>
      <c r="Z28" s="430">
        <f t="shared" si="63"/>
        <v>16</v>
      </c>
      <c r="AA28" s="431">
        <f t="shared" si="3"/>
        <v>8.5</v>
      </c>
      <c r="AB28" s="408" t="str">
        <f t="shared" si="56"/>
        <v>F</v>
      </c>
      <c r="AC28" s="408">
        <f t="shared" si="4"/>
        <v>0</v>
      </c>
      <c r="AD28" s="408">
        <f t="shared" si="5"/>
        <v>0</v>
      </c>
      <c r="AE28" s="408">
        <f t="shared" si="6"/>
        <v>1</v>
      </c>
      <c r="AF28" s="408">
        <f t="shared" si="7"/>
        <v>0</v>
      </c>
      <c r="AG28" s="408">
        <f t="shared" si="8"/>
        <v>0</v>
      </c>
      <c r="AH28" s="408">
        <f t="shared" si="9"/>
        <v>0</v>
      </c>
      <c r="AI28" s="408">
        <f t="shared" si="10"/>
        <v>0</v>
      </c>
      <c r="AJ28" s="6"/>
      <c r="AK28" s="408">
        <f t="shared" si="11"/>
        <v>0</v>
      </c>
      <c r="AL28" s="408">
        <f t="shared" si="12"/>
        <v>0</v>
      </c>
      <c r="AM28" s="408" t="str">
        <f t="shared" si="13"/>
        <v>F</v>
      </c>
      <c r="AN28" s="408">
        <f t="shared" si="14"/>
        <v>0</v>
      </c>
      <c r="AO28" s="408">
        <f t="shared" si="15"/>
        <v>0</v>
      </c>
      <c r="AP28" s="408">
        <f t="shared" si="16"/>
        <v>0</v>
      </c>
      <c r="AQ28" s="408">
        <f t="shared" si="17"/>
        <v>0</v>
      </c>
      <c r="AR28" s="409" t="str">
        <f t="shared" si="18"/>
        <v>HM</v>
      </c>
      <c r="AS28" s="409" t="str">
        <f t="shared" si="19"/>
        <v>HMT</v>
      </c>
      <c r="AT28" s="409" t="str">
        <f t="shared" si="20"/>
        <v>F</v>
      </c>
      <c r="AU28" s="409" t="str">
        <f t="shared" si="21"/>
        <v>#</v>
      </c>
      <c r="AV28" s="409" t="str">
        <f t="shared" si="22"/>
        <v>#</v>
      </c>
      <c r="AW28" s="409" t="str">
        <f t="shared" si="23"/>
        <v>#</v>
      </c>
      <c r="AX28" s="409"/>
      <c r="AY28" s="409">
        <f t="shared" si="24"/>
        <v>0</v>
      </c>
      <c r="AZ28" s="409" t="str">
        <f t="shared" si="25"/>
        <v>#</v>
      </c>
      <c r="BA28" s="409" t="str">
        <f t="shared" si="26"/>
        <v>#</v>
      </c>
      <c r="BB28" s="409" t="str">
        <f t="shared" si="27"/>
        <v>#</v>
      </c>
      <c r="BC28" s="409">
        <f t="shared" si="28"/>
        <v>0</v>
      </c>
      <c r="BD28" s="409" t="str">
        <f t="shared" si="29"/>
        <v>#</v>
      </c>
      <c r="BE28" s="7"/>
      <c r="BF28" s="7"/>
      <c r="BG28" s="7"/>
      <c r="BH28" s="409" t="str">
        <f t="shared" si="30"/>
        <v>F</v>
      </c>
      <c r="BI28" s="409" t="str">
        <f t="shared" si="31"/>
        <v>#</v>
      </c>
      <c r="BJ28" s="409" t="str">
        <f t="shared" si="32"/>
        <v>#</v>
      </c>
      <c r="BK28" s="409" t="str">
        <f t="shared" si="33"/>
        <v>#</v>
      </c>
      <c r="BL28" s="409" t="str">
        <f t="shared" si="34"/>
        <v>#</v>
      </c>
      <c r="BM28" s="409" t="str">
        <f t="shared" si="35"/>
        <v>#</v>
      </c>
      <c r="BN28" s="409" t="str">
        <f t="shared" si="36"/>
        <v>#</v>
      </c>
      <c r="BO28" s="409" t="str">
        <f t="shared" si="37"/>
        <v>#</v>
      </c>
      <c r="BP28" s="409"/>
      <c r="BQ28" s="409">
        <f t="shared" si="38"/>
        <v>0</v>
      </c>
      <c r="BR28" s="409" t="str">
        <f t="shared" si="39"/>
        <v>#</v>
      </c>
      <c r="BS28" s="409" t="str">
        <f t="shared" si="40"/>
        <v>#</v>
      </c>
      <c r="BT28" s="409" t="str">
        <f t="shared" si="41"/>
        <v>#</v>
      </c>
      <c r="BU28" s="409" t="str">
        <f t="shared" si="42"/>
        <v>#</v>
      </c>
      <c r="BV28" s="409" t="str">
        <f t="shared" si="43"/>
        <v>#</v>
      </c>
      <c r="BW28" s="409" t="str">
        <f t="shared" si="44"/>
        <v>#</v>
      </c>
      <c r="BX28" s="409" t="str">
        <f t="shared" si="45"/>
        <v>#</v>
      </c>
      <c r="BY28" s="409">
        <f t="shared" si="46"/>
        <v>0</v>
      </c>
      <c r="BZ28" s="409" t="str">
        <f t="shared" si="47"/>
        <v>#</v>
      </c>
      <c r="CA28" s="7"/>
      <c r="CB28" s="7"/>
      <c r="CC28" s="409" t="str">
        <f t="shared" si="57"/>
        <v> </v>
      </c>
      <c r="CD28" s="409" t="str">
        <f t="shared" si="58"/>
        <v> </v>
      </c>
      <c r="CE28" s="409" t="str">
        <f t="shared" si="59"/>
        <v> </v>
      </c>
      <c r="CF28" s="409" t="str">
        <f t="shared" si="60"/>
        <v> </v>
      </c>
      <c r="CG28" s="409" t="str">
        <f t="shared" si="61"/>
        <v> </v>
      </c>
      <c r="CH28" s="409" t="e">
        <f>IF(#REF!=0,"CCP,"," ")</f>
        <v>#REF!</v>
      </c>
      <c r="CI28" s="409" t="e">
        <f>IF(#REF!=0,"UIUX,"," ")</f>
        <v>#REF!</v>
      </c>
      <c r="CJ28" s="409" t="e">
        <f>IF(#REF!=0,"DEV,"," ")</f>
        <v>#REF!</v>
      </c>
      <c r="CK28" s="409"/>
      <c r="CL28" s="409">
        <f t="shared" si="48"/>
        <v>0</v>
      </c>
      <c r="CM28" s="409">
        <f t="shared" si="64"/>
        <v>21</v>
      </c>
      <c r="CN28" s="372" t="str">
        <f t="shared" si="64"/>
        <v>22IT023</v>
      </c>
      <c r="CO28" s="432" t="str">
        <f t="shared" si="64"/>
        <v>DHONI R</v>
      </c>
      <c r="CP28" s="433" t="e">
        <f t="shared" si="50"/>
        <v>#REF!</v>
      </c>
      <c r="CQ28" s="409">
        <f t="shared" si="51"/>
        <v>0</v>
      </c>
      <c r="CR28" s="7"/>
      <c r="CS28" s="409">
        <f t="shared" si="52"/>
        <v>0</v>
      </c>
      <c r="CT28" s="409" t="str">
        <f t="shared" si="53"/>
        <v>#</v>
      </c>
    </row>
    <row r="29" ht="20.25" spans="1:98">
      <c r="A29" s="413">
        <v>22</v>
      </c>
      <c r="B29" s="414" t="s">
        <v>1053</v>
      </c>
      <c r="C29" s="415" t="s">
        <v>1054</v>
      </c>
      <c r="D29" s="416" t="s">
        <v>41</v>
      </c>
      <c r="E29" s="417" t="s">
        <v>55</v>
      </c>
      <c r="F29" s="418">
        <v>169.5</v>
      </c>
      <c r="G29" s="419" t="s">
        <v>1011</v>
      </c>
      <c r="H29" s="419" t="s">
        <v>1019</v>
      </c>
      <c r="I29" s="420"/>
      <c r="J29" s="420"/>
      <c r="K29" s="420"/>
      <c r="L29" s="421">
        <f t="shared" si="54"/>
        <v>0</v>
      </c>
      <c r="M29" s="422"/>
      <c r="N29" s="423">
        <f t="shared" si="2"/>
        <v>5</v>
      </c>
      <c r="O29" s="424">
        <v>8.4</v>
      </c>
      <c r="P29" s="425"/>
      <c r="Q29" s="426"/>
      <c r="R29" s="427"/>
      <c r="S29" s="428" t="s">
        <v>62</v>
      </c>
      <c r="T29" s="429">
        <f t="shared" si="55"/>
        <v>8</v>
      </c>
      <c r="U29" s="429">
        <f t="shared" si="55"/>
        <v>9</v>
      </c>
      <c r="V29" s="429">
        <f t="shared" si="55"/>
        <v>0</v>
      </c>
      <c r="W29" s="429">
        <f t="shared" si="55"/>
        <v>0</v>
      </c>
      <c r="X29" s="429">
        <f t="shared" si="55"/>
        <v>0</v>
      </c>
      <c r="Y29" s="430">
        <f t="shared" si="62"/>
        <v>44</v>
      </c>
      <c r="Z29" s="430">
        <f t="shared" si="63"/>
        <v>5</v>
      </c>
      <c r="AA29" s="431">
        <f t="shared" si="3"/>
        <v>8.8</v>
      </c>
      <c r="AB29" s="408" t="str">
        <f t="shared" si="56"/>
        <v>F</v>
      </c>
      <c r="AC29" s="408">
        <f t="shared" si="4"/>
        <v>0</v>
      </c>
      <c r="AD29" s="408">
        <f t="shared" si="5"/>
        <v>1</v>
      </c>
      <c r="AE29" s="408">
        <f t="shared" si="6"/>
        <v>0</v>
      </c>
      <c r="AF29" s="408">
        <f t="shared" si="7"/>
        <v>0</v>
      </c>
      <c r="AG29" s="408">
        <f t="shared" si="8"/>
        <v>0</v>
      </c>
      <c r="AH29" s="408">
        <f t="shared" si="9"/>
        <v>0</v>
      </c>
      <c r="AI29" s="408">
        <f t="shared" si="10"/>
        <v>0</v>
      </c>
      <c r="AJ29" s="6"/>
      <c r="AK29" s="408">
        <f t="shared" si="11"/>
        <v>0</v>
      </c>
      <c r="AL29" s="408" t="str">
        <f t="shared" si="12"/>
        <v>F</v>
      </c>
      <c r="AM29" s="408">
        <f t="shared" si="13"/>
        <v>0</v>
      </c>
      <c r="AN29" s="408">
        <f t="shared" si="14"/>
        <v>0</v>
      </c>
      <c r="AO29" s="408">
        <f t="shared" si="15"/>
        <v>0</v>
      </c>
      <c r="AP29" s="408">
        <f t="shared" si="16"/>
        <v>0</v>
      </c>
      <c r="AQ29" s="408">
        <f t="shared" si="17"/>
        <v>0</v>
      </c>
      <c r="AR29" s="409" t="str">
        <f t="shared" si="18"/>
        <v>DM</v>
      </c>
      <c r="AS29" s="409" t="str">
        <f t="shared" si="19"/>
        <v>DMT</v>
      </c>
      <c r="AT29" s="409" t="str">
        <f t="shared" si="20"/>
        <v>#</v>
      </c>
      <c r="AU29" s="409" t="str">
        <f t="shared" si="21"/>
        <v>#</v>
      </c>
      <c r="AV29" s="409" t="str">
        <f t="shared" si="22"/>
        <v>F</v>
      </c>
      <c r="AW29" s="409" t="str">
        <f t="shared" si="23"/>
        <v>#</v>
      </c>
      <c r="AX29" s="409"/>
      <c r="AY29" s="409" t="str">
        <f t="shared" si="24"/>
        <v>#</v>
      </c>
      <c r="AZ29" s="409" t="str">
        <f t="shared" si="25"/>
        <v>#</v>
      </c>
      <c r="BA29" s="409">
        <f t="shared" si="26"/>
        <v>0</v>
      </c>
      <c r="BB29" s="409" t="str">
        <f t="shared" si="27"/>
        <v>#</v>
      </c>
      <c r="BC29" s="409">
        <f t="shared" si="28"/>
        <v>0</v>
      </c>
      <c r="BD29" s="409" t="str">
        <f t="shared" si="29"/>
        <v>#</v>
      </c>
      <c r="BE29" s="7"/>
      <c r="BF29" s="7"/>
      <c r="BG29" s="7"/>
      <c r="BH29" s="409" t="str">
        <f t="shared" si="30"/>
        <v>#</v>
      </c>
      <c r="BI29" s="409" t="str">
        <f t="shared" si="31"/>
        <v>#</v>
      </c>
      <c r="BJ29" s="409" t="str">
        <f t="shared" si="32"/>
        <v>F</v>
      </c>
      <c r="BK29" s="409" t="str">
        <f t="shared" si="33"/>
        <v>#</v>
      </c>
      <c r="BL29" s="409" t="str">
        <f t="shared" si="34"/>
        <v>#</v>
      </c>
      <c r="BM29" s="409" t="str">
        <f t="shared" si="35"/>
        <v>#</v>
      </c>
      <c r="BN29" s="409" t="str">
        <f t="shared" si="36"/>
        <v>#</v>
      </c>
      <c r="BO29" s="409" t="str">
        <f t="shared" si="37"/>
        <v>#</v>
      </c>
      <c r="BP29" s="409"/>
      <c r="BQ29" s="409" t="str">
        <f t="shared" si="38"/>
        <v>#</v>
      </c>
      <c r="BR29" s="409" t="str">
        <f t="shared" si="39"/>
        <v>#</v>
      </c>
      <c r="BS29" s="409">
        <f t="shared" si="40"/>
        <v>0</v>
      </c>
      <c r="BT29" s="409" t="str">
        <f t="shared" si="41"/>
        <v>#</v>
      </c>
      <c r="BU29" s="409" t="str">
        <f t="shared" si="42"/>
        <v>#</v>
      </c>
      <c r="BV29" s="409" t="str">
        <f t="shared" si="43"/>
        <v>#</v>
      </c>
      <c r="BW29" s="409" t="str">
        <f t="shared" si="44"/>
        <v>#</v>
      </c>
      <c r="BX29" s="409" t="str">
        <f t="shared" si="45"/>
        <v>#</v>
      </c>
      <c r="BY29" s="409">
        <f t="shared" si="46"/>
        <v>0</v>
      </c>
      <c r="BZ29" s="409" t="str">
        <f t="shared" si="47"/>
        <v>#</v>
      </c>
      <c r="CA29" s="7"/>
      <c r="CB29" s="7"/>
      <c r="CC29" s="409" t="str">
        <f t="shared" si="57"/>
        <v> </v>
      </c>
      <c r="CD29" s="409" t="str">
        <f t="shared" si="58"/>
        <v> </v>
      </c>
      <c r="CE29" s="409" t="str">
        <f t="shared" si="59"/>
        <v>DAV,</v>
      </c>
      <c r="CF29" s="409" t="str">
        <f t="shared" si="60"/>
        <v>EP,</v>
      </c>
      <c r="CG29" s="409" t="str">
        <f t="shared" si="61"/>
        <v>MAD,</v>
      </c>
      <c r="CH29" s="409" t="e">
        <f>IF(#REF!=0,"CCP,"," ")</f>
        <v>#REF!</v>
      </c>
      <c r="CI29" s="409" t="e">
        <f>IF(#REF!=0,"UIUX,"," ")</f>
        <v>#REF!</v>
      </c>
      <c r="CJ29" s="409" t="e">
        <f>IF(#REF!=0,"DEV,"," ")</f>
        <v>#REF!</v>
      </c>
      <c r="CK29" s="409"/>
      <c r="CL29" s="409">
        <f t="shared" si="48"/>
        <v>0</v>
      </c>
      <c r="CM29" s="409">
        <f t="shared" si="64"/>
        <v>22</v>
      </c>
      <c r="CN29" s="372" t="str">
        <f t="shared" si="64"/>
        <v>22IT024</v>
      </c>
      <c r="CO29" s="432" t="str">
        <f t="shared" si="64"/>
        <v>DHUVARRAKESH K</v>
      </c>
      <c r="CP29" s="433" t="e">
        <f t="shared" si="50"/>
        <v>#REF!</v>
      </c>
      <c r="CQ29" s="409">
        <f t="shared" si="51"/>
        <v>0</v>
      </c>
      <c r="CR29" s="7"/>
      <c r="CS29" s="409" t="str">
        <f t="shared" si="52"/>
        <v>#</v>
      </c>
      <c r="CT29" s="409">
        <f t="shared" si="53"/>
        <v>0</v>
      </c>
    </row>
    <row r="30" ht="21" spans="1:98">
      <c r="A30" s="413">
        <v>23</v>
      </c>
      <c r="B30" s="414" t="s">
        <v>1055</v>
      </c>
      <c r="C30" s="415" t="s">
        <v>1056</v>
      </c>
      <c r="D30" s="416" t="s">
        <v>42</v>
      </c>
      <c r="E30" s="417" t="s">
        <v>55</v>
      </c>
      <c r="F30" s="418">
        <v>120.5</v>
      </c>
      <c r="G30" s="419" t="s">
        <v>1011</v>
      </c>
      <c r="H30" s="419" t="s">
        <v>1019</v>
      </c>
      <c r="I30" s="420"/>
      <c r="J30" s="434" t="s">
        <v>1011</v>
      </c>
      <c r="K30" s="420"/>
      <c r="L30" s="421">
        <f t="shared" si="54"/>
        <v>0</v>
      </c>
      <c r="M30" s="422"/>
      <c r="N30" s="423">
        <f t="shared" si="2"/>
        <v>9</v>
      </c>
      <c r="O30" s="424">
        <v>8.31</v>
      </c>
      <c r="P30" s="425"/>
      <c r="Q30" s="426"/>
      <c r="R30" s="427"/>
      <c r="S30" s="428" t="s">
        <v>62</v>
      </c>
      <c r="T30" s="429">
        <f t="shared" si="55"/>
        <v>8</v>
      </c>
      <c r="U30" s="429">
        <f t="shared" si="55"/>
        <v>9</v>
      </c>
      <c r="V30" s="429">
        <f t="shared" si="55"/>
        <v>0</v>
      </c>
      <c r="W30" s="429">
        <f t="shared" si="55"/>
        <v>8</v>
      </c>
      <c r="X30" s="429">
        <f t="shared" si="55"/>
        <v>0</v>
      </c>
      <c r="Y30" s="430">
        <f t="shared" si="62"/>
        <v>76</v>
      </c>
      <c r="Z30" s="430">
        <f t="shared" si="63"/>
        <v>9</v>
      </c>
      <c r="AA30" s="431">
        <f t="shared" si="3"/>
        <v>8.44444444444444</v>
      </c>
      <c r="AB30" s="408" t="str">
        <f t="shared" si="56"/>
        <v>F</v>
      </c>
      <c r="AC30" s="408">
        <f t="shared" si="4"/>
        <v>0</v>
      </c>
      <c r="AD30" s="408">
        <f t="shared" si="5"/>
        <v>0</v>
      </c>
      <c r="AE30" s="408">
        <f t="shared" si="6"/>
        <v>0</v>
      </c>
      <c r="AF30" s="408">
        <f t="shared" si="7"/>
        <v>1</v>
      </c>
      <c r="AG30" s="408">
        <f t="shared" si="8"/>
        <v>0</v>
      </c>
      <c r="AH30" s="408">
        <f t="shared" si="9"/>
        <v>0</v>
      </c>
      <c r="AI30" s="408">
        <f t="shared" si="10"/>
        <v>0</v>
      </c>
      <c r="AJ30" s="6"/>
      <c r="AK30" s="408">
        <f t="shared" si="11"/>
        <v>0</v>
      </c>
      <c r="AL30" s="408">
        <f t="shared" si="12"/>
        <v>0</v>
      </c>
      <c r="AM30" s="408">
        <f t="shared" si="13"/>
        <v>0</v>
      </c>
      <c r="AN30" s="408" t="str">
        <f t="shared" si="14"/>
        <v>F</v>
      </c>
      <c r="AO30" s="408">
        <f t="shared" si="15"/>
        <v>0</v>
      </c>
      <c r="AP30" s="408">
        <f t="shared" si="16"/>
        <v>0</v>
      </c>
      <c r="AQ30" s="408">
        <f t="shared" si="17"/>
        <v>0</v>
      </c>
      <c r="AR30" s="409" t="str">
        <f t="shared" si="18"/>
        <v>DF</v>
      </c>
      <c r="AS30" s="409" t="str">
        <f t="shared" si="19"/>
        <v>DFT</v>
      </c>
      <c r="AT30" s="409" t="str">
        <f t="shared" si="20"/>
        <v>#</v>
      </c>
      <c r="AU30" s="409" t="str">
        <f t="shared" si="21"/>
        <v>#</v>
      </c>
      <c r="AV30" s="409" t="str">
        <f t="shared" si="22"/>
        <v>#</v>
      </c>
      <c r="AW30" s="409" t="str">
        <f t="shared" si="23"/>
        <v>F</v>
      </c>
      <c r="AX30" s="409"/>
      <c r="AY30" s="409" t="str">
        <f t="shared" si="24"/>
        <v>#</v>
      </c>
      <c r="AZ30" s="409" t="str">
        <f t="shared" si="25"/>
        <v>#</v>
      </c>
      <c r="BA30" s="409" t="str">
        <f t="shared" si="26"/>
        <v>#</v>
      </c>
      <c r="BB30" s="409">
        <f t="shared" si="27"/>
        <v>0</v>
      </c>
      <c r="BC30" s="409" t="str">
        <f t="shared" si="28"/>
        <v>#</v>
      </c>
      <c r="BD30" s="409">
        <f t="shared" si="29"/>
        <v>0</v>
      </c>
      <c r="BE30" s="7"/>
      <c r="BF30" s="7"/>
      <c r="BG30" s="7"/>
      <c r="BH30" s="409" t="str">
        <f t="shared" si="30"/>
        <v>#</v>
      </c>
      <c r="BI30" s="409" t="str">
        <f t="shared" si="31"/>
        <v>#</v>
      </c>
      <c r="BJ30" s="409" t="str">
        <f t="shared" si="32"/>
        <v>#</v>
      </c>
      <c r="BK30" s="409" t="str">
        <f t="shared" si="33"/>
        <v>F</v>
      </c>
      <c r="BL30" s="409" t="str">
        <f t="shared" si="34"/>
        <v>#</v>
      </c>
      <c r="BM30" s="409" t="str">
        <f t="shared" si="35"/>
        <v>#</v>
      </c>
      <c r="BN30" s="409" t="str">
        <f t="shared" si="36"/>
        <v>#</v>
      </c>
      <c r="BO30" s="409" t="str">
        <f t="shared" si="37"/>
        <v>#</v>
      </c>
      <c r="BP30" s="409"/>
      <c r="BQ30" s="409" t="str">
        <f t="shared" si="38"/>
        <v>#</v>
      </c>
      <c r="BR30" s="409" t="str">
        <f t="shared" si="39"/>
        <v>#</v>
      </c>
      <c r="BS30" s="409" t="str">
        <f t="shared" si="40"/>
        <v>#</v>
      </c>
      <c r="BT30" s="409">
        <f t="shared" si="41"/>
        <v>0</v>
      </c>
      <c r="BU30" s="409" t="str">
        <f t="shared" si="42"/>
        <v>#</v>
      </c>
      <c r="BV30" s="409" t="str">
        <f t="shared" si="43"/>
        <v>#</v>
      </c>
      <c r="BW30" s="409" t="str">
        <f t="shared" si="44"/>
        <v>#</v>
      </c>
      <c r="BX30" s="409" t="str">
        <f t="shared" si="45"/>
        <v>#</v>
      </c>
      <c r="BY30" s="409" t="str">
        <f t="shared" si="46"/>
        <v>#</v>
      </c>
      <c r="BZ30" s="409">
        <f t="shared" si="47"/>
        <v>0</v>
      </c>
      <c r="CA30" s="7"/>
      <c r="CB30" s="7"/>
      <c r="CC30" s="409" t="str">
        <f t="shared" si="57"/>
        <v> </v>
      </c>
      <c r="CD30" s="409" t="str">
        <f t="shared" si="58"/>
        <v> </v>
      </c>
      <c r="CE30" s="409" t="str">
        <f t="shared" si="59"/>
        <v>DAV,</v>
      </c>
      <c r="CF30" s="409" t="str">
        <f t="shared" si="60"/>
        <v> </v>
      </c>
      <c r="CG30" s="409" t="str">
        <f t="shared" si="61"/>
        <v>MAD,</v>
      </c>
      <c r="CH30" s="409" t="e">
        <f>IF(#REF!=0,"CCP,"," ")</f>
        <v>#REF!</v>
      </c>
      <c r="CI30" s="409" t="e">
        <f>IF(#REF!=0,"UIUX,"," ")</f>
        <v>#REF!</v>
      </c>
      <c r="CJ30" s="409" t="e">
        <f>IF(#REF!=0,"DEV,"," ")</f>
        <v>#REF!</v>
      </c>
      <c r="CK30" s="409"/>
      <c r="CL30" s="409">
        <f t="shared" si="48"/>
        <v>0</v>
      </c>
      <c r="CM30" s="409">
        <f t="shared" si="64"/>
        <v>23</v>
      </c>
      <c r="CN30" s="372" t="str">
        <f t="shared" si="64"/>
        <v>22IT026</v>
      </c>
      <c r="CO30" s="432" t="str">
        <f t="shared" si="64"/>
        <v>EVELYN BEATRICE A</v>
      </c>
      <c r="CP30" s="433" t="e">
        <f t="shared" si="50"/>
        <v>#REF!</v>
      </c>
      <c r="CQ30" s="409">
        <f t="shared" si="51"/>
        <v>0</v>
      </c>
      <c r="CR30" s="7"/>
      <c r="CS30" s="409" t="str">
        <f t="shared" si="52"/>
        <v>#</v>
      </c>
      <c r="CT30" s="409">
        <f t="shared" si="53"/>
        <v>0</v>
      </c>
    </row>
    <row r="31" ht="15.75" spans="1:98">
      <c r="A31" s="413">
        <v>24</v>
      </c>
      <c r="B31" s="414" t="s">
        <v>1057</v>
      </c>
      <c r="C31" s="415" t="s">
        <v>1058</v>
      </c>
      <c r="D31" s="416" t="s">
        <v>42</v>
      </c>
      <c r="E31" s="417" t="s">
        <v>54</v>
      </c>
      <c r="F31" s="418">
        <v>191.5</v>
      </c>
      <c r="G31" s="419" t="s">
        <v>1011</v>
      </c>
      <c r="H31" s="419" t="s">
        <v>1008</v>
      </c>
      <c r="I31" s="420"/>
      <c r="J31" s="420"/>
      <c r="K31" s="420"/>
      <c r="L31" s="421">
        <f t="shared" si="54"/>
        <v>0</v>
      </c>
      <c r="M31" s="422"/>
      <c r="N31" s="423">
        <f t="shared" si="2"/>
        <v>5</v>
      </c>
      <c r="O31" s="424">
        <v>8.8</v>
      </c>
      <c r="P31" s="425"/>
      <c r="Q31" s="426"/>
      <c r="R31" s="427"/>
      <c r="S31" s="428" t="s">
        <v>62</v>
      </c>
      <c r="T31" s="429">
        <f t="shared" si="55"/>
        <v>8</v>
      </c>
      <c r="U31" s="429">
        <f t="shared" si="55"/>
        <v>10</v>
      </c>
      <c r="V31" s="429">
        <f t="shared" si="55"/>
        <v>0</v>
      </c>
      <c r="W31" s="429">
        <f t="shared" si="55"/>
        <v>0</v>
      </c>
      <c r="X31" s="429">
        <f t="shared" si="55"/>
        <v>0</v>
      </c>
      <c r="Y31" s="430">
        <f t="shared" si="62"/>
        <v>48</v>
      </c>
      <c r="Z31" s="430">
        <f t="shared" si="63"/>
        <v>5</v>
      </c>
      <c r="AA31" s="431">
        <f t="shared" si="3"/>
        <v>9.6</v>
      </c>
      <c r="AB31" s="408" t="str">
        <f t="shared" si="56"/>
        <v>F</v>
      </c>
      <c r="AC31" s="408">
        <f t="shared" si="4"/>
        <v>1</v>
      </c>
      <c r="AD31" s="408">
        <f t="shared" si="5"/>
        <v>0</v>
      </c>
      <c r="AE31" s="408">
        <f t="shared" si="6"/>
        <v>0</v>
      </c>
      <c r="AF31" s="408">
        <f t="shared" si="7"/>
        <v>0</v>
      </c>
      <c r="AG31" s="408">
        <f t="shared" si="8"/>
        <v>0</v>
      </c>
      <c r="AH31" s="408">
        <f t="shared" si="9"/>
        <v>0</v>
      </c>
      <c r="AI31" s="408">
        <f t="shared" si="10"/>
        <v>0</v>
      </c>
      <c r="AJ31" s="6"/>
      <c r="AK31" s="408" t="str">
        <f t="shared" si="11"/>
        <v>F</v>
      </c>
      <c r="AL31" s="408">
        <f t="shared" si="12"/>
        <v>0</v>
      </c>
      <c r="AM31" s="408">
        <f t="shared" si="13"/>
        <v>0</v>
      </c>
      <c r="AN31" s="408">
        <f t="shared" si="14"/>
        <v>0</v>
      </c>
      <c r="AO31" s="408">
        <f t="shared" si="15"/>
        <v>0</v>
      </c>
      <c r="AP31" s="408">
        <f t="shared" si="16"/>
        <v>0</v>
      </c>
      <c r="AQ31" s="408">
        <f t="shared" si="17"/>
        <v>0</v>
      </c>
      <c r="AR31" s="409" t="str">
        <f t="shared" si="18"/>
        <v>HF</v>
      </c>
      <c r="AS31" s="409" t="str">
        <f t="shared" si="19"/>
        <v>HFT</v>
      </c>
      <c r="AT31" s="409" t="str">
        <f t="shared" si="20"/>
        <v>#</v>
      </c>
      <c r="AU31" s="409" t="str">
        <f t="shared" si="21"/>
        <v>F</v>
      </c>
      <c r="AV31" s="409" t="str">
        <f t="shared" si="22"/>
        <v>#</v>
      </c>
      <c r="AW31" s="409" t="str">
        <f t="shared" si="23"/>
        <v>#</v>
      </c>
      <c r="AX31" s="409"/>
      <c r="AY31" s="409" t="str">
        <f t="shared" si="24"/>
        <v>#</v>
      </c>
      <c r="AZ31" s="409">
        <f t="shared" si="25"/>
        <v>0</v>
      </c>
      <c r="BA31" s="409" t="str">
        <f t="shared" si="26"/>
        <v>#</v>
      </c>
      <c r="BB31" s="409" t="str">
        <f t="shared" si="27"/>
        <v>#</v>
      </c>
      <c r="BC31" s="409" t="str">
        <f t="shared" si="28"/>
        <v>#</v>
      </c>
      <c r="BD31" s="409">
        <f t="shared" si="29"/>
        <v>0</v>
      </c>
      <c r="BE31" s="7"/>
      <c r="BF31" s="7"/>
      <c r="BG31" s="7"/>
      <c r="BH31" s="409" t="str">
        <f t="shared" si="30"/>
        <v>#</v>
      </c>
      <c r="BI31" s="409" t="str">
        <f t="shared" si="31"/>
        <v>F</v>
      </c>
      <c r="BJ31" s="409" t="str">
        <f t="shared" si="32"/>
        <v>#</v>
      </c>
      <c r="BK31" s="409" t="str">
        <f t="shared" si="33"/>
        <v>#</v>
      </c>
      <c r="BL31" s="409" t="str">
        <f t="shared" si="34"/>
        <v>#</v>
      </c>
      <c r="BM31" s="409" t="str">
        <f t="shared" si="35"/>
        <v>#</v>
      </c>
      <c r="BN31" s="409" t="str">
        <f t="shared" si="36"/>
        <v>#</v>
      </c>
      <c r="BO31" s="409" t="str">
        <f t="shared" si="37"/>
        <v>#</v>
      </c>
      <c r="BP31" s="409"/>
      <c r="BQ31" s="409" t="str">
        <f t="shared" si="38"/>
        <v>#</v>
      </c>
      <c r="BR31" s="409">
        <f t="shared" si="39"/>
        <v>0</v>
      </c>
      <c r="BS31" s="409" t="str">
        <f t="shared" si="40"/>
        <v>#</v>
      </c>
      <c r="BT31" s="409" t="str">
        <f t="shared" si="41"/>
        <v>#</v>
      </c>
      <c r="BU31" s="409" t="str">
        <f t="shared" si="42"/>
        <v>#</v>
      </c>
      <c r="BV31" s="409" t="str">
        <f t="shared" si="43"/>
        <v>#</v>
      </c>
      <c r="BW31" s="409" t="str">
        <f t="shared" si="44"/>
        <v>#</v>
      </c>
      <c r="BX31" s="409" t="str">
        <f t="shared" si="45"/>
        <v>#</v>
      </c>
      <c r="BY31" s="409" t="str">
        <f t="shared" si="46"/>
        <v>#</v>
      </c>
      <c r="BZ31" s="409">
        <f t="shared" si="47"/>
        <v>0</v>
      </c>
      <c r="CA31" s="7"/>
      <c r="CB31" s="7"/>
      <c r="CC31" s="409" t="str">
        <f t="shared" si="57"/>
        <v> </v>
      </c>
      <c r="CD31" s="409" t="str">
        <f t="shared" si="58"/>
        <v> </v>
      </c>
      <c r="CE31" s="409" t="str">
        <f t="shared" si="59"/>
        <v>DAV,</v>
      </c>
      <c r="CF31" s="409" t="str">
        <f t="shared" si="60"/>
        <v>EP,</v>
      </c>
      <c r="CG31" s="409" t="str">
        <f t="shared" si="61"/>
        <v>MAD,</v>
      </c>
      <c r="CH31" s="409" t="e">
        <f>IF(#REF!=0,"CCP,"," ")</f>
        <v>#REF!</v>
      </c>
      <c r="CI31" s="409" t="e">
        <f>IF(#REF!=0,"UIUX,"," ")</f>
        <v>#REF!</v>
      </c>
      <c r="CJ31" s="409" t="e">
        <f>IF(#REF!=0,"DEV,"," ")</f>
        <v>#REF!</v>
      </c>
      <c r="CK31" s="409"/>
      <c r="CL31" s="409">
        <f t="shared" si="48"/>
        <v>0</v>
      </c>
      <c r="CM31" s="409">
        <f t="shared" si="64"/>
        <v>24</v>
      </c>
      <c r="CN31" s="372" t="str">
        <f t="shared" si="64"/>
        <v>22IT027</v>
      </c>
      <c r="CO31" s="432" t="str">
        <f t="shared" si="64"/>
        <v>GAYATHRI S B</v>
      </c>
      <c r="CP31" s="433" t="e">
        <f t="shared" si="50"/>
        <v>#REF!</v>
      </c>
      <c r="CQ31" s="409">
        <f t="shared" si="51"/>
        <v>0</v>
      </c>
      <c r="CR31" s="7"/>
      <c r="CS31" s="409">
        <f t="shared" si="52"/>
        <v>0</v>
      </c>
      <c r="CT31" s="409" t="str">
        <f t="shared" si="53"/>
        <v>#</v>
      </c>
    </row>
    <row r="32" ht="15.75" spans="1:98">
      <c r="A32" s="413">
        <v>25</v>
      </c>
      <c r="B32" s="414" t="s">
        <v>1059</v>
      </c>
      <c r="C32" s="415" t="s">
        <v>1060</v>
      </c>
      <c r="D32" s="416" t="s">
        <v>41</v>
      </c>
      <c r="E32" s="417" t="s">
        <v>54</v>
      </c>
      <c r="F32" s="418">
        <v>194</v>
      </c>
      <c r="G32" s="419" t="s">
        <v>1019</v>
      </c>
      <c r="H32" s="419" t="s">
        <v>1008</v>
      </c>
      <c r="I32" s="420"/>
      <c r="J32" s="420"/>
      <c r="K32" s="420"/>
      <c r="L32" s="421">
        <f t="shared" si="54"/>
        <v>0</v>
      </c>
      <c r="M32" s="422"/>
      <c r="N32" s="423">
        <f t="shared" si="2"/>
        <v>5</v>
      </c>
      <c r="O32" s="424">
        <v>9.4</v>
      </c>
      <c r="P32" s="425"/>
      <c r="Q32" s="426"/>
      <c r="R32" s="427"/>
      <c r="S32" s="428" t="s">
        <v>62</v>
      </c>
      <c r="T32" s="429">
        <f t="shared" si="55"/>
        <v>9</v>
      </c>
      <c r="U32" s="429">
        <f t="shared" si="55"/>
        <v>10</v>
      </c>
      <c r="V32" s="429">
        <f t="shared" si="55"/>
        <v>0</v>
      </c>
      <c r="W32" s="429">
        <f t="shared" si="55"/>
        <v>0</v>
      </c>
      <c r="X32" s="429">
        <f t="shared" si="55"/>
        <v>0</v>
      </c>
      <c r="Y32" s="430">
        <f t="shared" si="62"/>
        <v>49</v>
      </c>
      <c r="Z32" s="430">
        <f t="shared" si="63"/>
        <v>5</v>
      </c>
      <c r="AA32" s="431">
        <f t="shared" si="3"/>
        <v>9.8</v>
      </c>
      <c r="AB32" s="408" t="str">
        <f t="shared" si="56"/>
        <v>F</v>
      </c>
      <c r="AC32" s="408">
        <f t="shared" si="4"/>
        <v>1</v>
      </c>
      <c r="AD32" s="408">
        <f t="shared" si="5"/>
        <v>0</v>
      </c>
      <c r="AE32" s="408">
        <f t="shared" si="6"/>
        <v>0</v>
      </c>
      <c r="AF32" s="408">
        <f t="shared" si="7"/>
        <v>0</v>
      </c>
      <c r="AG32" s="408">
        <f t="shared" si="8"/>
        <v>0</v>
      </c>
      <c r="AH32" s="408">
        <f t="shared" si="9"/>
        <v>0</v>
      </c>
      <c r="AI32" s="408">
        <f t="shared" si="10"/>
        <v>0</v>
      </c>
      <c r="AJ32" s="6"/>
      <c r="AK32" s="408" t="str">
        <f t="shared" si="11"/>
        <v>F</v>
      </c>
      <c r="AL32" s="408">
        <f t="shared" si="12"/>
        <v>0</v>
      </c>
      <c r="AM32" s="408">
        <f t="shared" si="13"/>
        <v>0</v>
      </c>
      <c r="AN32" s="408">
        <f t="shared" si="14"/>
        <v>0</v>
      </c>
      <c r="AO32" s="408">
        <f t="shared" si="15"/>
        <v>0</v>
      </c>
      <c r="AP32" s="408">
        <f t="shared" si="16"/>
        <v>0</v>
      </c>
      <c r="AQ32" s="408">
        <f t="shared" si="17"/>
        <v>0</v>
      </c>
      <c r="AR32" s="409" t="str">
        <f t="shared" si="18"/>
        <v>HM</v>
      </c>
      <c r="AS32" s="409" t="str">
        <f t="shared" si="19"/>
        <v>HMT</v>
      </c>
      <c r="AT32" s="409" t="str">
        <f t="shared" si="20"/>
        <v>F</v>
      </c>
      <c r="AU32" s="409" t="str">
        <f t="shared" si="21"/>
        <v>#</v>
      </c>
      <c r="AV32" s="409" t="str">
        <f t="shared" si="22"/>
        <v>#</v>
      </c>
      <c r="AW32" s="409" t="str">
        <f t="shared" si="23"/>
        <v>#</v>
      </c>
      <c r="AX32" s="409"/>
      <c r="AY32" s="409">
        <f t="shared" si="24"/>
        <v>0</v>
      </c>
      <c r="AZ32" s="409" t="str">
        <f t="shared" si="25"/>
        <v>#</v>
      </c>
      <c r="BA32" s="409" t="str">
        <f t="shared" si="26"/>
        <v>#</v>
      </c>
      <c r="BB32" s="409" t="str">
        <f t="shared" si="27"/>
        <v>#</v>
      </c>
      <c r="BC32" s="409">
        <f t="shared" si="28"/>
        <v>0</v>
      </c>
      <c r="BD32" s="409" t="str">
        <f t="shared" si="29"/>
        <v>#</v>
      </c>
      <c r="BE32" s="7"/>
      <c r="BF32" s="7"/>
      <c r="BG32" s="7"/>
      <c r="BH32" s="409" t="str">
        <f t="shared" si="30"/>
        <v>F</v>
      </c>
      <c r="BI32" s="409" t="str">
        <f t="shared" si="31"/>
        <v>#</v>
      </c>
      <c r="BJ32" s="409" t="str">
        <f t="shared" si="32"/>
        <v>#</v>
      </c>
      <c r="BK32" s="409" t="str">
        <f t="shared" si="33"/>
        <v>#</v>
      </c>
      <c r="BL32" s="409" t="str">
        <f t="shared" si="34"/>
        <v>#</v>
      </c>
      <c r="BM32" s="409" t="str">
        <f t="shared" si="35"/>
        <v>#</v>
      </c>
      <c r="BN32" s="409" t="str">
        <f t="shared" si="36"/>
        <v>#</v>
      </c>
      <c r="BO32" s="409" t="str">
        <f t="shared" si="37"/>
        <v>#</v>
      </c>
      <c r="BP32" s="409"/>
      <c r="BQ32" s="409">
        <f t="shared" si="38"/>
        <v>0</v>
      </c>
      <c r="BR32" s="409" t="str">
        <f t="shared" si="39"/>
        <v>#</v>
      </c>
      <c r="BS32" s="409" t="str">
        <f t="shared" si="40"/>
        <v>#</v>
      </c>
      <c r="BT32" s="409" t="str">
        <f t="shared" si="41"/>
        <v>#</v>
      </c>
      <c r="BU32" s="409" t="str">
        <f t="shared" si="42"/>
        <v>#</v>
      </c>
      <c r="BV32" s="409" t="str">
        <f t="shared" si="43"/>
        <v>#</v>
      </c>
      <c r="BW32" s="409" t="str">
        <f t="shared" si="44"/>
        <v>#</v>
      </c>
      <c r="BX32" s="409" t="str">
        <f t="shared" si="45"/>
        <v>#</v>
      </c>
      <c r="BY32" s="409">
        <f t="shared" si="46"/>
        <v>0</v>
      </c>
      <c r="BZ32" s="409" t="str">
        <f t="shared" si="47"/>
        <v>#</v>
      </c>
      <c r="CA32" s="7"/>
      <c r="CB32" s="7"/>
      <c r="CC32" s="409" t="str">
        <f t="shared" si="57"/>
        <v> </v>
      </c>
      <c r="CD32" s="409" t="str">
        <f t="shared" si="58"/>
        <v> </v>
      </c>
      <c r="CE32" s="409" t="str">
        <f t="shared" si="59"/>
        <v>DAV,</v>
      </c>
      <c r="CF32" s="409" t="str">
        <f t="shared" si="60"/>
        <v>EP,</v>
      </c>
      <c r="CG32" s="409" t="str">
        <f t="shared" si="61"/>
        <v>MAD,</v>
      </c>
      <c r="CH32" s="409" t="e">
        <f>IF(#REF!=0,"CCP,"," ")</f>
        <v>#REF!</v>
      </c>
      <c r="CI32" s="409" t="e">
        <f>IF(#REF!=0,"UIUX,"," ")</f>
        <v>#REF!</v>
      </c>
      <c r="CJ32" s="409" t="e">
        <f>IF(#REF!=0,"DEV,"," ")</f>
        <v>#REF!</v>
      </c>
      <c r="CK32" s="409"/>
      <c r="CL32" s="409">
        <f t="shared" si="48"/>
        <v>0</v>
      </c>
      <c r="CM32" s="409">
        <f t="shared" si="64"/>
        <v>25</v>
      </c>
      <c r="CN32" s="372" t="str">
        <f t="shared" si="64"/>
        <v>22IT028</v>
      </c>
      <c r="CO32" s="432" t="str">
        <f t="shared" si="64"/>
        <v>GOKULRAJ L</v>
      </c>
      <c r="CP32" s="433" t="e">
        <f t="shared" si="50"/>
        <v>#REF!</v>
      </c>
      <c r="CQ32" s="409">
        <f t="shared" si="51"/>
        <v>0</v>
      </c>
      <c r="CR32" s="7"/>
      <c r="CS32" s="409">
        <f t="shared" si="52"/>
        <v>0</v>
      </c>
      <c r="CT32" s="409" t="str">
        <f t="shared" si="53"/>
        <v>#</v>
      </c>
    </row>
    <row r="33" ht="15.75" spans="1:98">
      <c r="A33" s="413">
        <v>26</v>
      </c>
      <c r="B33" s="414" t="s">
        <v>1061</v>
      </c>
      <c r="C33" s="415" t="s">
        <v>1062</v>
      </c>
      <c r="D33" s="416" t="s">
        <v>41</v>
      </c>
      <c r="E33" s="417" t="s">
        <v>54</v>
      </c>
      <c r="F33" s="418">
        <v>178</v>
      </c>
      <c r="G33" s="419" t="s">
        <v>1011</v>
      </c>
      <c r="H33" s="419" t="s">
        <v>1011</v>
      </c>
      <c r="I33" s="434" t="s">
        <v>1016</v>
      </c>
      <c r="J33" s="434" t="s">
        <v>1011</v>
      </c>
      <c r="K33" s="434" t="s">
        <v>1016</v>
      </c>
      <c r="L33" s="421">
        <f t="shared" si="54"/>
        <v>0</v>
      </c>
      <c r="M33" s="422"/>
      <c r="N33" s="423">
        <f t="shared" si="2"/>
        <v>16</v>
      </c>
      <c r="O33" s="424">
        <v>7.68</v>
      </c>
      <c r="P33" s="425"/>
      <c r="Q33" s="426"/>
      <c r="R33" s="427"/>
      <c r="S33" s="428" t="s">
        <v>62</v>
      </c>
      <c r="T33" s="429">
        <f t="shared" si="55"/>
        <v>8</v>
      </c>
      <c r="U33" s="429">
        <f t="shared" si="55"/>
        <v>8</v>
      </c>
      <c r="V33" s="429">
        <f t="shared" si="55"/>
        <v>7</v>
      </c>
      <c r="W33" s="429">
        <f t="shared" si="55"/>
        <v>8</v>
      </c>
      <c r="X33" s="429">
        <f t="shared" si="55"/>
        <v>7</v>
      </c>
      <c r="Y33" s="430">
        <f t="shared" si="62"/>
        <v>121</v>
      </c>
      <c r="Z33" s="430">
        <f t="shared" si="63"/>
        <v>16</v>
      </c>
      <c r="AA33" s="431">
        <f t="shared" si="3"/>
        <v>7.5625</v>
      </c>
      <c r="AB33" s="408" t="str">
        <f t="shared" si="56"/>
        <v>F</v>
      </c>
      <c r="AC33" s="408">
        <f t="shared" si="4"/>
        <v>0</v>
      </c>
      <c r="AD33" s="408">
        <f t="shared" si="5"/>
        <v>1</v>
      </c>
      <c r="AE33" s="408">
        <f t="shared" si="6"/>
        <v>0</v>
      </c>
      <c r="AF33" s="408">
        <f t="shared" si="7"/>
        <v>0</v>
      </c>
      <c r="AG33" s="408">
        <f t="shared" si="8"/>
        <v>0</v>
      </c>
      <c r="AH33" s="408">
        <f t="shared" si="9"/>
        <v>0</v>
      </c>
      <c r="AI33" s="408">
        <f t="shared" si="10"/>
        <v>0</v>
      </c>
      <c r="AJ33" s="6"/>
      <c r="AK33" s="408">
        <f t="shared" si="11"/>
        <v>0</v>
      </c>
      <c r="AL33" s="408" t="str">
        <f t="shared" si="12"/>
        <v>F</v>
      </c>
      <c r="AM33" s="408">
        <f t="shared" si="13"/>
        <v>0</v>
      </c>
      <c r="AN33" s="408">
        <f t="shared" si="14"/>
        <v>0</v>
      </c>
      <c r="AO33" s="408">
        <f t="shared" si="15"/>
        <v>0</v>
      </c>
      <c r="AP33" s="408">
        <f t="shared" si="16"/>
        <v>0</v>
      </c>
      <c r="AQ33" s="408">
        <f t="shared" si="17"/>
        <v>0</v>
      </c>
      <c r="AR33" s="409" t="str">
        <f t="shared" si="18"/>
        <v>HM</v>
      </c>
      <c r="AS33" s="409" t="str">
        <f t="shared" si="19"/>
        <v>HMT</v>
      </c>
      <c r="AT33" s="409" t="str">
        <f t="shared" si="20"/>
        <v>F</v>
      </c>
      <c r="AU33" s="409" t="str">
        <f t="shared" si="21"/>
        <v>#</v>
      </c>
      <c r="AV33" s="409" t="str">
        <f t="shared" si="22"/>
        <v>#</v>
      </c>
      <c r="AW33" s="409" t="str">
        <f t="shared" si="23"/>
        <v>#</v>
      </c>
      <c r="AX33" s="409"/>
      <c r="AY33" s="409">
        <f t="shared" si="24"/>
        <v>0</v>
      </c>
      <c r="AZ33" s="409" t="str">
        <f t="shared" si="25"/>
        <v>#</v>
      </c>
      <c r="BA33" s="409" t="str">
        <f t="shared" si="26"/>
        <v>#</v>
      </c>
      <c r="BB33" s="409" t="str">
        <f t="shared" si="27"/>
        <v>#</v>
      </c>
      <c r="BC33" s="409">
        <f t="shared" si="28"/>
        <v>0</v>
      </c>
      <c r="BD33" s="409" t="str">
        <f t="shared" si="29"/>
        <v>#</v>
      </c>
      <c r="BE33" s="7"/>
      <c r="BF33" s="7"/>
      <c r="BG33" s="7"/>
      <c r="BH33" s="409" t="str">
        <f t="shared" si="30"/>
        <v>F</v>
      </c>
      <c r="BI33" s="409" t="str">
        <f t="shared" si="31"/>
        <v>#</v>
      </c>
      <c r="BJ33" s="409" t="str">
        <f t="shared" si="32"/>
        <v>#</v>
      </c>
      <c r="BK33" s="409" t="str">
        <f t="shared" si="33"/>
        <v>#</v>
      </c>
      <c r="BL33" s="409" t="str">
        <f t="shared" si="34"/>
        <v>#</v>
      </c>
      <c r="BM33" s="409" t="str">
        <f t="shared" si="35"/>
        <v>#</v>
      </c>
      <c r="BN33" s="409" t="str">
        <f t="shared" si="36"/>
        <v>#</v>
      </c>
      <c r="BO33" s="409" t="str">
        <f t="shared" si="37"/>
        <v>#</v>
      </c>
      <c r="BP33" s="409"/>
      <c r="BQ33" s="409">
        <f t="shared" si="38"/>
        <v>0</v>
      </c>
      <c r="BR33" s="409" t="str">
        <f t="shared" si="39"/>
        <v>#</v>
      </c>
      <c r="BS33" s="409" t="str">
        <f t="shared" si="40"/>
        <v>#</v>
      </c>
      <c r="BT33" s="409" t="str">
        <f t="shared" si="41"/>
        <v>#</v>
      </c>
      <c r="BU33" s="409" t="str">
        <f t="shared" si="42"/>
        <v>#</v>
      </c>
      <c r="BV33" s="409" t="str">
        <f t="shared" si="43"/>
        <v>#</v>
      </c>
      <c r="BW33" s="409" t="str">
        <f t="shared" si="44"/>
        <v>#</v>
      </c>
      <c r="BX33" s="409" t="str">
        <f t="shared" si="45"/>
        <v>#</v>
      </c>
      <c r="BY33" s="409">
        <f t="shared" si="46"/>
        <v>0</v>
      </c>
      <c r="BZ33" s="409" t="str">
        <f t="shared" si="47"/>
        <v>#</v>
      </c>
      <c r="CA33" s="7"/>
      <c r="CB33" s="7"/>
      <c r="CC33" s="409" t="str">
        <f t="shared" si="57"/>
        <v> </v>
      </c>
      <c r="CD33" s="409" t="str">
        <f t="shared" si="58"/>
        <v> </v>
      </c>
      <c r="CE33" s="409" t="str">
        <f t="shared" si="59"/>
        <v> </v>
      </c>
      <c r="CF33" s="409" t="str">
        <f t="shared" si="60"/>
        <v> </v>
      </c>
      <c r="CG33" s="409" t="str">
        <f t="shared" si="61"/>
        <v> </v>
      </c>
      <c r="CH33" s="409" t="e">
        <f>IF(#REF!=0,"CCP,"," ")</f>
        <v>#REF!</v>
      </c>
      <c r="CI33" s="409" t="e">
        <f>IF(#REF!=0,"UIUX,"," ")</f>
        <v>#REF!</v>
      </c>
      <c r="CJ33" s="409" t="e">
        <f>IF(#REF!=0,"DEV,"," ")</f>
        <v>#REF!</v>
      </c>
      <c r="CK33" s="409"/>
      <c r="CL33" s="409">
        <f t="shared" si="48"/>
        <v>0</v>
      </c>
      <c r="CM33" s="409">
        <f t="shared" si="64"/>
        <v>26</v>
      </c>
      <c r="CN33" s="372" t="str">
        <f t="shared" si="64"/>
        <v>22IT029</v>
      </c>
      <c r="CO33" s="432" t="str">
        <f t="shared" si="64"/>
        <v>GOUSHIK M</v>
      </c>
      <c r="CP33" s="433" t="e">
        <f t="shared" si="50"/>
        <v>#REF!</v>
      </c>
      <c r="CQ33" s="409">
        <f t="shared" si="51"/>
        <v>0</v>
      </c>
      <c r="CR33" s="7"/>
      <c r="CS33" s="409">
        <f t="shared" si="52"/>
        <v>0</v>
      </c>
      <c r="CT33" s="409" t="str">
        <f t="shared" si="53"/>
        <v>#</v>
      </c>
    </row>
    <row r="34" ht="20.25" spans="1:98">
      <c r="A34" s="413">
        <v>27</v>
      </c>
      <c r="B34" s="414" t="s">
        <v>1063</v>
      </c>
      <c r="C34" s="415" t="s">
        <v>1064</v>
      </c>
      <c r="D34" s="416" t="s">
        <v>41</v>
      </c>
      <c r="E34" s="417" t="s">
        <v>54</v>
      </c>
      <c r="F34" s="418">
        <v>151.5</v>
      </c>
      <c r="G34" s="419" t="s">
        <v>1011</v>
      </c>
      <c r="H34" s="419" t="s">
        <v>1019</v>
      </c>
      <c r="I34" s="420"/>
      <c r="J34" s="434" t="s">
        <v>1011</v>
      </c>
      <c r="K34" s="420"/>
      <c r="L34" s="421">
        <f t="shared" si="54"/>
        <v>0</v>
      </c>
      <c r="M34" s="422"/>
      <c r="N34" s="423">
        <f t="shared" si="2"/>
        <v>9</v>
      </c>
      <c r="O34" s="424">
        <v>8.31</v>
      </c>
      <c r="P34" s="425"/>
      <c r="Q34" s="426"/>
      <c r="R34" s="427"/>
      <c r="S34" s="428" t="s">
        <v>62</v>
      </c>
      <c r="T34" s="429">
        <f t="shared" si="55"/>
        <v>8</v>
      </c>
      <c r="U34" s="429">
        <f t="shared" si="55"/>
        <v>9</v>
      </c>
      <c r="V34" s="429">
        <f t="shared" si="55"/>
        <v>0</v>
      </c>
      <c r="W34" s="429">
        <f t="shared" si="55"/>
        <v>8</v>
      </c>
      <c r="X34" s="429">
        <f t="shared" si="55"/>
        <v>0</v>
      </c>
      <c r="Y34" s="430">
        <f t="shared" si="62"/>
        <v>76</v>
      </c>
      <c r="Z34" s="430">
        <f t="shared" si="63"/>
        <v>9</v>
      </c>
      <c r="AA34" s="431">
        <f t="shared" si="3"/>
        <v>8.44444444444444</v>
      </c>
      <c r="AB34" s="408" t="str">
        <f t="shared" si="56"/>
        <v>F</v>
      </c>
      <c r="AC34" s="408">
        <f t="shared" si="4"/>
        <v>0</v>
      </c>
      <c r="AD34" s="408">
        <f t="shared" si="5"/>
        <v>0</v>
      </c>
      <c r="AE34" s="408">
        <f t="shared" si="6"/>
        <v>1</v>
      </c>
      <c r="AF34" s="408">
        <f t="shared" si="7"/>
        <v>0</v>
      </c>
      <c r="AG34" s="408">
        <f t="shared" si="8"/>
        <v>0</v>
      </c>
      <c r="AH34" s="408">
        <f t="shared" si="9"/>
        <v>0</v>
      </c>
      <c r="AI34" s="408">
        <f t="shared" si="10"/>
        <v>0</v>
      </c>
      <c r="AJ34" s="6"/>
      <c r="AK34" s="408">
        <f t="shared" si="11"/>
        <v>0</v>
      </c>
      <c r="AL34" s="408">
        <f t="shared" si="12"/>
        <v>0</v>
      </c>
      <c r="AM34" s="408" t="str">
        <f t="shared" si="13"/>
        <v>F</v>
      </c>
      <c r="AN34" s="408">
        <f t="shared" si="14"/>
        <v>0</v>
      </c>
      <c r="AO34" s="408">
        <f t="shared" si="15"/>
        <v>0</v>
      </c>
      <c r="AP34" s="408">
        <f t="shared" si="16"/>
        <v>0</v>
      </c>
      <c r="AQ34" s="408">
        <f t="shared" si="17"/>
        <v>0</v>
      </c>
      <c r="AR34" s="409" t="str">
        <f t="shared" si="18"/>
        <v>HM</v>
      </c>
      <c r="AS34" s="409" t="str">
        <f t="shared" si="19"/>
        <v>HMT</v>
      </c>
      <c r="AT34" s="409" t="str">
        <f t="shared" si="20"/>
        <v>F</v>
      </c>
      <c r="AU34" s="409" t="str">
        <f t="shared" si="21"/>
        <v>#</v>
      </c>
      <c r="AV34" s="409" t="str">
        <f t="shared" si="22"/>
        <v>#</v>
      </c>
      <c r="AW34" s="409" t="str">
        <f t="shared" si="23"/>
        <v>#</v>
      </c>
      <c r="AX34" s="409"/>
      <c r="AY34" s="409">
        <f t="shared" si="24"/>
        <v>0</v>
      </c>
      <c r="AZ34" s="409" t="str">
        <f t="shared" si="25"/>
        <v>#</v>
      </c>
      <c r="BA34" s="409" t="str">
        <f t="shared" si="26"/>
        <v>#</v>
      </c>
      <c r="BB34" s="409" t="str">
        <f t="shared" si="27"/>
        <v>#</v>
      </c>
      <c r="BC34" s="409">
        <f t="shared" si="28"/>
        <v>0</v>
      </c>
      <c r="BD34" s="409" t="str">
        <f t="shared" si="29"/>
        <v>#</v>
      </c>
      <c r="BE34" s="7"/>
      <c r="BF34" s="7"/>
      <c r="BG34" s="7"/>
      <c r="BH34" s="409" t="str">
        <f t="shared" si="30"/>
        <v>F</v>
      </c>
      <c r="BI34" s="409" t="str">
        <f t="shared" si="31"/>
        <v>#</v>
      </c>
      <c r="BJ34" s="409" t="str">
        <f t="shared" si="32"/>
        <v>#</v>
      </c>
      <c r="BK34" s="409" t="str">
        <f t="shared" si="33"/>
        <v>#</v>
      </c>
      <c r="BL34" s="409" t="str">
        <f t="shared" si="34"/>
        <v>#</v>
      </c>
      <c r="BM34" s="409" t="str">
        <f t="shared" si="35"/>
        <v>#</v>
      </c>
      <c r="BN34" s="409" t="str">
        <f t="shared" si="36"/>
        <v>#</v>
      </c>
      <c r="BO34" s="409" t="str">
        <f t="shared" si="37"/>
        <v>#</v>
      </c>
      <c r="BP34" s="409"/>
      <c r="BQ34" s="409">
        <f t="shared" si="38"/>
        <v>0</v>
      </c>
      <c r="BR34" s="409" t="str">
        <f t="shared" si="39"/>
        <v>#</v>
      </c>
      <c r="BS34" s="409" t="str">
        <f t="shared" si="40"/>
        <v>#</v>
      </c>
      <c r="BT34" s="409" t="str">
        <f t="shared" si="41"/>
        <v>#</v>
      </c>
      <c r="BU34" s="409" t="str">
        <f t="shared" si="42"/>
        <v>#</v>
      </c>
      <c r="BV34" s="409" t="str">
        <f t="shared" si="43"/>
        <v>#</v>
      </c>
      <c r="BW34" s="409" t="str">
        <f t="shared" si="44"/>
        <v>#</v>
      </c>
      <c r="BX34" s="409" t="str">
        <f t="shared" si="45"/>
        <v>#</v>
      </c>
      <c r="BY34" s="409">
        <f t="shared" si="46"/>
        <v>0</v>
      </c>
      <c r="BZ34" s="409" t="str">
        <f t="shared" si="47"/>
        <v>#</v>
      </c>
      <c r="CA34" s="7"/>
      <c r="CB34" s="7"/>
      <c r="CC34" s="409" t="str">
        <f t="shared" si="57"/>
        <v> </v>
      </c>
      <c r="CD34" s="409" t="str">
        <f t="shared" si="58"/>
        <v> </v>
      </c>
      <c r="CE34" s="409" t="str">
        <f t="shared" si="59"/>
        <v>DAV,</v>
      </c>
      <c r="CF34" s="409" t="str">
        <f t="shared" si="60"/>
        <v> </v>
      </c>
      <c r="CG34" s="409" t="str">
        <f t="shared" si="61"/>
        <v>MAD,</v>
      </c>
      <c r="CH34" s="409" t="e">
        <f>IF(#REF!=0,"CCP,"," ")</f>
        <v>#REF!</v>
      </c>
      <c r="CI34" s="409" t="e">
        <f>IF(#REF!=0,"UIUX,"," ")</f>
        <v>#REF!</v>
      </c>
      <c r="CJ34" s="409" t="e">
        <f>IF(#REF!=0,"DEV,"," ")</f>
        <v>#REF!</v>
      </c>
      <c r="CK34" s="409"/>
      <c r="CL34" s="409">
        <f t="shared" si="48"/>
        <v>0</v>
      </c>
      <c r="CM34" s="409">
        <f t="shared" si="64"/>
        <v>27</v>
      </c>
      <c r="CN34" s="372" t="str">
        <f t="shared" si="64"/>
        <v>22IT030</v>
      </c>
      <c r="CO34" s="432" t="str">
        <f t="shared" si="64"/>
        <v>HARIHARAN N M</v>
      </c>
      <c r="CP34" s="433" t="e">
        <f t="shared" si="50"/>
        <v>#REF!</v>
      </c>
      <c r="CQ34" s="409">
        <f t="shared" si="51"/>
        <v>0</v>
      </c>
      <c r="CR34" s="7"/>
      <c r="CS34" s="409">
        <f t="shared" si="52"/>
        <v>0</v>
      </c>
      <c r="CT34" s="409" t="str">
        <f t="shared" si="53"/>
        <v>#</v>
      </c>
    </row>
    <row r="35" ht="15.75" spans="1:98">
      <c r="A35" s="413">
        <v>28</v>
      </c>
      <c r="B35" s="414" t="s">
        <v>1065</v>
      </c>
      <c r="C35" s="415" t="s">
        <v>1066</v>
      </c>
      <c r="D35" s="416" t="s">
        <v>41</v>
      </c>
      <c r="E35" s="417" t="s">
        <v>55</v>
      </c>
      <c r="F35" s="418">
        <v>123</v>
      </c>
      <c r="G35" s="419" t="s">
        <v>1016</v>
      </c>
      <c r="H35" s="419" t="s">
        <v>1016</v>
      </c>
      <c r="I35" s="434" t="s">
        <v>1016</v>
      </c>
      <c r="J35" s="434" t="s">
        <v>1067</v>
      </c>
      <c r="K35" s="434" t="s">
        <v>1068</v>
      </c>
      <c r="L35" s="421">
        <f t="shared" si="54"/>
        <v>0</v>
      </c>
      <c r="M35" s="422"/>
      <c r="N35" s="423">
        <f t="shared" si="2"/>
        <v>16</v>
      </c>
      <c r="O35" s="424">
        <v>6.53</v>
      </c>
      <c r="P35" s="425"/>
      <c r="Q35" s="426"/>
      <c r="R35" s="427"/>
      <c r="S35" s="428" t="s">
        <v>62</v>
      </c>
      <c r="T35" s="429">
        <f t="shared" si="55"/>
        <v>7</v>
      </c>
      <c r="U35" s="429">
        <f t="shared" si="55"/>
        <v>7</v>
      </c>
      <c r="V35" s="429">
        <f t="shared" si="55"/>
        <v>7</v>
      </c>
      <c r="W35" s="429">
        <f t="shared" si="55"/>
        <v>5</v>
      </c>
      <c r="X35" s="429">
        <f t="shared" si="55"/>
        <v>6</v>
      </c>
      <c r="Y35" s="430">
        <f t="shared" si="62"/>
        <v>101</v>
      </c>
      <c r="Z35" s="430">
        <f t="shared" si="63"/>
        <v>16</v>
      </c>
      <c r="AA35" s="431">
        <f t="shared" si="3"/>
        <v>6.3125</v>
      </c>
      <c r="AB35" s="408" t="str">
        <f t="shared" si="56"/>
        <v>F</v>
      </c>
      <c r="AC35" s="408">
        <f t="shared" si="4"/>
        <v>0</v>
      </c>
      <c r="AD35" s="408">
        <f t="shared" si="5"/>
        <v>0</v>
      </c>
      <c r="AE35" s="408">
        <f t="shared" si="6"/>
        <v>0</v>
      </c>
      <c r="AF35" s="408">
        <f t="shared" si="7"/>
        <v>1</v>
      </c>
      <c r="AG35" s="408">
        <f t="shared" si="8"/>
        <v>0</v>
      </c>
      <c r="AH35" s="408">
        <f t="shared" si="9"/>
        <v>0</v>
      </c>
      <c r="AI35" s="408">
        <f t="shared" si="10"/>
        <v>0</v>
      </c>
      <c r="AJ35" s="6"/>
      <c r="AK35" s="408">
        <f t="shared" si="11"/>
        <v>0</v>
      </c>
      <c r="AL35" s="408">
        <f t="shared" si="12"/>
        <v>0</v>
      </c>
      <c r="AM35" s="408">
        <f t="shared" si="13"/>
        <v>0</v>
      </c>
      <c r="AN35" s="408" t="str">
        <f t="shared" si="14"/>
        <v>F</v>
      </c>
      <c r="AO35" s="408">
        <f t="shared" si="15"/>
        <v>0</v>
      </c>
      <c r="AP35" s="408">
        <f t="shared" si="16"/>
        <v>0</v>
      </c>
      <c r="AQ35" s="408">
        <f t="shared" si="17"/>
        <v>0</v>
      </c>
      <c r="AR35" s="409" t="str">
        <f t="shared" si="18"/>
        <v>DM</v>
      </c>
      <c r="AS35" s="409" t="str">
        <f t="shared" si="19"/>
        <v>DMT</v>
      </c>
      <c r="AT35" s="409" t="str">
        <f t="shared" si="20"/>
        <v>#</v>
      </c>
      <c r="AU35" s="409" t="str">
        <f t="shared" si="21"/>
        <v>#</v>
      </c>
      <c r="AV35" s="409" t="str">
        <f t="shared" si="22"/>
        <v>F</v>
      </c>
      <c r="AW35" s="409" t="str">
        <f t="shared" si="23"/>
        <v>#</v>
      </c>
      <c r="AX35" s="409"/>
      <c r="AY35" s="409" t="str">
        <f t="shared" si="24"/>
        <v>#</v>
      </c>
      <c r="AZ35" s="409" t="str">
        <f t="shared" si="25"/>
        <v>#</v>
      </c>
      <c r="BA35" s="409">
        <f t="shared" si="26"/>
        <v>0</v>
      </c>
      <c r="BB35" s="409" t="str">
        <f t="shared" si="27"/>
        <v>#</v>
      </c>
      <c r="BC35" s="409">
        <f t="shared" si="28"/>
        <v>0</v>
      </c>
      <c r="BD35" s="409" t="str">
        <f t="shared" si="29"/>
        <v>#</v>
      </c>
      <c r="BE35" s="7"/>
      <c r="BF35" s="7"/>
      <c r="BG35" s="7"/>
      <c r="BH35" s="409" t="str">
        <f t="shared" si="30"/>
        <v>#</v>
      </c>
      <c r="BI35" s="409" t="str">
        <f t="shared" si="31"/>
        <v>#</v>
      </c>
      <c r="BJ35" s="409" t="str">
        <f t="shared" si="32"/>
        <v>F</v>
      </c>
      <c r="BK35" s="409" t="str">
        <f t="shared" si="33"/>
        <v>#</v>
      </c>
      <c r="BL35" s="409" t="str">
        <f t="shared" si="34"/>
        <v>#</v>
      </c>
      <c r="BM35" s="409" t="str">
        <f t="shared" si="35"/>
        <v>#</v>
      </c>
      <c r="BN35" s="409" t="str">
        <f t="shared" si="36"/>
        <v>#</v>
      </c>
      <c r="BO35" s="409" t="str">
        <f t="shared" si="37"/>
        <v>#</v>
      </c>
      <c r="BP35" s="409"/>
      <c r="BQ35" s="409" t="str">
        <f t="shared" si="38"/>
        <v>#</v>
      </c>
      <c r="BR35" s="409" t="str">
        <f t="shared" si="39"/>
        <v>#</v>
      </c>
      <c r="BS35" s="409">
        <f t="shared" si="40"/>
        <v>0</v>
      </c>
      <c r="BT35" s="409" t="str">
        <f t="shared" si="41"/>
        <v>#</v>
      </c>
      <c r="BU35" s="409" t="str">
        <f t="shared" si="42"/>
        <v>#</v>
      </c>
      <c r="BV35" s="409" t="str">
        <f t="shared" si="43"/>
        <v>#</v>
      </c>
      <c r="BW35" s="409" t="str">
        <f t="shared" si="44"/>
        <v>#</v>
      </c>
      <c r="BX35" s="409" t="str">
        <f t="shared" si="45"/>
        <v>#</v>
      </c>
      <c r="BY35" s="409">
        <f t="shared" si="46"/>
        <v>0</v>
      </c>
      <c r="BZ35" s="409" t="str">
        <f t="shared" si="47"/>
        <v>#</v>
      </c>
      <c r="CA35" s="7"/>
      <c r="CB35" s="7"/>
      <c r="CC35" s="409" t="str">
        <f t="shared" si="57"/>
        <v> </v>
      </c>
      <c r="CD35" s="409" t="str">
        <f t="shared" si="58"/>
        <v> </v>
      </c>
      <c r="CE35" s="409" t="str">
        <f t="shared" si="59"/>
        <v> </v>
      </c>
      <c r="CF35" s="409" t="str">
        <f t="shared" si="60"/>
        <v> </v>
      </c>
      <c r="CG35" s="409" t="str">
        <f t="shared" si="61"/>
        <v> </v>
      </c>
      <c r="CH35" s="409" t="e">
        <f>IF(#REF!=0,"CCP,"," ")</f>
        <v>#REF!</v>
      </c>
      <c r="CI35" s="409" t="e">
        <f>IF(#REF!=0,"UIUX,"," ")</f>
        <v>#REF!</v>
      </c>
      <c r="CJ35" s="409" t="e">
        <f>IF(#REF!=0,"DEV,"," ")</f>
        <v>#REF!</v>
      </c>
      <c r="CK35" s="409"/>
      <c r="CL35" s="409">
        <f t="shared" si="48"/>
        <v>0</v>
      </c>
      <c r="CM35" s="409">
        <f t="shared" si="64"/>
        <v>28</v>
      </c>
      <c r="CN35" s="372" t="str">
        <f t="shared" si="64"/>
        <v>22IT031</v>
      </c>
      <c r="CO35" s="432" t="str">
        <f t="shared" si="64"/>
        <v>HARIRAJ M</v>
      </c>
      <c r="CP35" s="433" t="e">
        <f t="shared" si="50"/>
        <v>#REF!</v>
      </c>
      <c r="CQ35" s="409">
        <f t="shared" si="51"/>
        <v>0</v>
      </c>
      <c r="CR35" s="7"/>
      <c r="CS35" s="409" t="str">
        <f t="shared" si="52"/>
        <v>#</v>
      </c>
      <c r="CT35" s="409">
        <f t="shared" si="53"/>
        <v>0</v>
      </c>
    </row>
    <row r="36" ht="15.75" spans="1:98">
      <c r="A36" s="413">
        <v>29</v>
      </c>
      <c r="B36" s="414" t="s">
        <v>1069</v>
      </c>
      <c r="C36" s="415" t="s">
        <v>1070</v>
      </c>
      <c r="D36" s="416" t="s">
        <v>41</v>
      </c>
      <c r="E36" s="417" t="s">
        <v>55</v>
      </c>
      <c r="F36" s="418">
        <v>156.5</v>
      </c>
      <c r="G36" s="419" t="s">
        <v>1011</v>
      </c>
      <c r="H36" s="419" t="s">
        <v>1019</v>
      </c>
      <c r="I36" s="420"/>
      <c r="J36" s="420"/>
      <c r="K36" s="420"/>
      <c r="L36" s="421">
        <f t="shared" si="54"/>
        <v>0</v>
      </c>
      <c r="M36" s="422"/>
      <c r="N36" s="423">
        <f t="shared" si="2"/>
        <v>5</v>
      </c>
      <c r="O36" s="424">
        <v>8.4</v>
      </c>
      <c r="P36" s="425"/>
      <c r="Q36" s="426"/>
      <c r="R36" s="427"/>
      <c r="S36" s="428" t="s">
        <v>62</v>
      </c>
      <c r="T36" s="429">
        <f t="shared" si="55"/>
        <v>8</v>
      </c>
      <c r="U36" s="429">
        <f t="shared" si="55"/>
        <v>9</v>
      </c>
      <c r="V36" s="429">
        <f t="shared" si="55"/>
        <v>0</v>
      </c>
      <c r="W36" s="429">
        <f t="shared" si="55"/>
        <v>0</v>
      </c>
      <c r="X36" s="429">
        <f t="shared" si="55"/>
        <v>0</v>
      </c>
      <c r="Y36" s="430">
        <f t="shared" si="62"/>
        <v>44</v>
      </c>
      <c r="Z36" s="430">
        <f t="shared" si="63"/>
        <v>5</v>
      </c>
      <c r="AA36" s="431">
        <f t="shared" si="3"/>
        <v>8.8</v>
      </c>
      <c r="AB36" s="408" t="str">
        <f t="shared" si="56"/>
        <v>F</v>
      </c>
      <c r="AC36" s="408">
        <f t="shared" si="4"/>
        <v>0</v>
      </c>
      <c r="AD36" s="408">
        <f t="shared" si="5"/>
        <v>0</v>
      </c>
      <c r="AE36" s="408">
        <f t="shared" si="6"/>
        <v>1</v>
      </c>
      <c r="AF36" s="408">
        <f t="shared" si="7"/>
        <v>0</v>
      </c>
      <c r="AG36" s="408">
        <f t="shared" si="8"/>
        <v>0</v>
      </c>
      <c r="AH36" s="408">
        <f t="shared" si="9"/>
        <v>0</v>
      </c>
      <c r="AI36" s="408">
        <f t="shared" si="10"/>
        <v>0</v>
      </c>
      <c r="AJ36" s="6"/>
      <c r="AK36" s="408">
        <f t="shared" si="11"/>
        <v>0</v>
      </c>
      <c r="AL36" s="408">
        <f t="shared" si="12"/>
        <v>0</v>
      </c>
      <c r="AM36" s="408" t="str">
        <f t="shared" si="13"/>
        <v>F</v>
      </c>
      <c r="AN36" s="408">
        <f t="shared" si="14"/>
        <v>0</v>
      </c>
      <c r="AO36" s="408">
        <f t="shared" si="15"/>
        <v>0</v>
      </c>
      <c r="AP36" s="408">
        <f t="shared" si="16"/>
        <v>0</v>
      </c>
      <c r="AQ36" s="408">
        <f t="shared" si="17"/>
        <v>0</v>
      </c>
      <c r="AR36" s="409" t="str">
        <f t="shared" si="18"/>
        <v>DM</v>
      </c>
      <c r="AS36" s="409" t="str">
        <f t="shared" si="19"/>
        <v>DMT</v>
      </c>
      <c r="AT36" s="409" t="str">
        <f t="shared" si="20"/>
        <v>#</v>
      </c>
      <c r="AU36" s="409" t="str">
        <f t="shared" si="21"/>
        <v>#</v>
      </c>
      <c r="AV36" s="409" t="str">
        <f t="shared" si="22"/>
        <v>F</v>
      </c>
      <c r="AW36" s="409" t="str">
        <f t="shared" si="23"/>
        <v>#</v>
      </c>
      <c r="AX36" s="409"/>
      <c r="AY36" s="409" t="str">
        <f t="shared" si="24"/>
        <v>#</v>
      </c>
      <c r="AZ36" s="409" t="str">
        <f t="shared" si="25"/>
        <v>#</v>
      </c>
      <c r="BA36" s="409">
        <f t="shared" si="26"/>
        <v>0</v>
      </c>
      <c r="BB36" s="409" t="str">
        <f t="shared" si="27"/>
        <v>#</v>
      </c>
      <c r="BC36" s="409">
        <f t="shared" si="28"/>
        <v>0</v>
      </c>
      <c r="BD36" s="409" t="str">
        <f t="shared" si="29"/>
        <v>#</v>
      </c>
      <c r="BE36" s="7"/>
      <c r="BF36" s="7"/>
      <c r="BG36" s="7"/>
      <c r="BH36" s="409" t="str">
        <f t="shared" si="30"/>
        <v>#</v>
      </c>
      <c r="BI36" s="409" t="str">
        <f t="shared" si="31"/>
        <v>#</v>
      </c>
      <c r="BJ36" s="409" t="str">
        <f t="shared" si="32"/>
        <v>F</v>
      </c>
      <c r="BK36" s="409" t="str">
        <f t="shared" si="33"/>
        <v>#</v>
      </c>
      <c r="BL36" s="409" t="str">
        <f t="shared" si="34"/>
        <v>#</v>
      </c>
      <c r="BM36" s="409" t="str">
        <f t="shared" si="35"/>
        <v>#</v>
      </c>
      <c r="BN36" s="409" t="str">
        <f t="shared" si="36"/>
        <v>#</v>
      </c>
      <c r="BO36" s="409" t="str">
        <f t="shared" si="37"/>
        <v>#</v>
      </c>
      <c r="BP36" s="409"/>
      <c r="BQ36" s="409" t="str">
        <f t="shared" si="38"/>
        <v>#</v>
      </c>
      <c r="BR36" s="409" t="str">
        <f t="shared" si="39"/>
        <v>#</v>
      </c>
      <c r="BS36" s="409">
        <f t="shared" si="40"/>
        <v>0</v>
      </c>
      <c r="BT36" s="409" t="str">
        <f t="shared" si="41"/>
        <v>#</v>
      </c>
      <c r="BU36" s="409" t="str">
        <f t="shared" si="42"/>
        <v>#</v>
      </c>
      <c r="BV36" s="409" t="str">
        <f t="shared" si="43"/>
        <v>#</v>
      </c>
      <c r="BW36" s="409" t="str">
        <f t="shared" si="44"/>
        <v>#</v>
      </c>
      <c r="BX36" s="409" t="str">
        <f t="shared" si="45"/>
        <v>#</v>
      </c>
      <c r="BY36" s="409">
        <f t="shared" si="46"/>
        <v>0</v>
      </c>
      <c r="BZ36" s="409" t="str">
        <f t="shared" si="47"/>
        <v>#</v>
      </c>
      <c r="CA36" s="7"/>
      <c r="CB36" s="7"/>
      <c r="CC36" s="409" t="str">
        <f t="shared" si="57"/>
        <v> </v>
      </c>
      <c r="CD36" s="409" t="str">
        <f t="shared" si="58"/>
        <v> </v>
      </c>
      <c r="CE36" s="409" t="str">
        <f t="shared" si="59"/>
        <v>DAV,</v>
      </c>
      <c r="CF36" s="409" t="str">
        <f t="shared" si="60"/>
        <v>EP,</v>
      </c>
      <c r="CG36" s="409" t="str">
        <f t="shared" si="61"/>
        <v>MAD,</v>
      </c>
      <c r="CH36" s="409" t="e">
        <f>IF(#REF!=0,"CCP,"," ")</f>
        <v>#REF!</v>
      </c>
      <c r="CI36" s="409" t="e">
        <f>IF(#REF!=0,"UIUX,"," ")</f>
        <v>#REF!</v>
      </c>
      <c r="CJ36" s="409" t="e">
        <f>IF(#REF!=0,"DEV,"," ")</f>
        <v>#REF!</v>
      </c>
      <c r="CK36" s="409"/>
      <c r="CL36" s="409">
        <f t="shared" si="48"/>
        <v>0</v>
      </c>
      <c r="CM36" s="409">
        <f t="shared" si="64"/>
        <v>29</v>
      </c>
      <c r="CN36" s="372" t="str">
        <f t="shared" si="64"/>
        <v>22IT032</v>
      </c>
      <c r="CO36" s="432" t="str">
        <f t="shared" si="64"/>
        <v>HARISH M K</v>
      </c>
      <c r="CP36" s="433" t="e">
        <f t="shared" si="50"/>
        <v>#REF!</v>
      </c>
      <c r="CQ36" s="409">
        <f t="shared" si="51"/>
        <v>0</v>
      </c>
      <c r="CR36" s="7"/>
      <c r="CS36" s="409" t="str">
        <f t="shared" si="52"/>
        <v>#</v>
      </c>
      <c r="CT36" s="409">
        <f t="shared" si="53"/>
        <v>0</v>
      </c>
    </row>
    <row r="37" ht="15.75" spans="1:98">
      <c r="A37" s="413">
        <v>30</v>
      </c>
      <c r="B37" s="414" t="s">
        <v>1071</v>
      </c>
      <c r="C37" s="415" t="s">
        <v>1072</v>
      </c>
      <c r="D37" s="416" t="s">
        <v>41</v>
      </c>
      <c r="E37" s="417" t="s">
        <v>54</v>
      </c>
      <c r="F37" s="435">
        <v>111</v>
      </c>
      <c r="G37" s="419" t="s">
        <v>1011</v>
      </c>
      <c r="H37" s="419" t="s">
        <v>1008</v>
      </c>
      <c r="I37" s="434" t="s">
        <v>1011</v>
      </c>
      <c r="J37" s="434" t="s">
        <v>1019</v>
      </c>
      <c r="K37" s="434" t="s">
        <v>1011</v>
      </c>
      <c r="L37" s="421">
        <f t="shared" si="54"/>
        <v>0</v>
      </c>
      <c r="M37" s="422"/>
      <c r="N37" s="423">
        <f t="shared" si="2"/>
        <v>16</v>
      </c>
      <c r="O37" s="424">
        <v>8.58</v>
      </c>
      <c r="P37" s="425"/>
      <c r="Q37" s="426"/>
      <c r="R37" s="427"/>
      <c r="S37" s="428" t="s">
        <v>62</v>
      </c>
      <c r="T37" s="429">
        <f t="shared" si="55"/>
        <v>8</v>
      </c>
      <c r="U37" s="429">
        <f t="shared" si="55"/>
        <v>10</v>
      </c>
      <c r="V37" s="429">
        <f t="shared" si="55"/>
        <v>8</v>
      </c>
      <c r="W37" s="429">
        <f t="shared" si="55"/>
        <v>9</v>
      </c>
      <c r="X37" s="429">
        <f t="shared" si="55"/>
        <v>8</v>
      </c>
      <c r="Y37" s="430">
        <f t="shared" si="62"/>
        <v>140</v>
      </c>
      <c r="Z37" s="430">
        <f t="shared" si="63"/>
        <v>16</v>
      </c>
      <c r="AA37" s="431">
        <f t="shared" si="3"/>
        <v>8.75</v>
      </c>
      <c r="AB37" s="408" t="str">
        <f t="shared" si="56"/>
        <v>F</v>
      </c>
      <c r="AC37" s="408">
        <f t="shared" si="4"/>
        <v>0</v>
      </c>
      <c r="AD37" s="408">
        <f t="shared" si="5"/>
        <v>0</v>
      </c>
      <c r="AE37" s="408">
        <f t="shared" si="6"/>
        <v>0</v>
      </c>
      <c r="AF37" s="408">
        <f t="shared" si="7"/>
        <v>0</v>
      </c>
      <c r="AG37" s="408">
        <f t="shared" si="8"/>
        <v>1</v>
      </c>
      <c r="AH37" s="408">
        <f t="shared" si="9"/>
        <v>0</v>
      </c>
      <c r="AI37" s="408">
        <f t="shared" si="10"/>
        <v>0</v>
      </c>
      <c r="AJ37" s="6"/>
      <c r="AK37" s="408">
        <f t="shared" si="11"/>
        <v>0</v>
      </c>
      <c r="AL37" s="408">
        <f t="shared" si="12"/>
        <v>0</v>
      </c>
      <c r="AM37" s="408">
        <f t="shared" si="13"/>
        <v>0</v>
      </c>
      <c r="AN37" s="408">
        <f t="shared" si="14"/>
        <v>0</v>
      </c>
      <c r="AO37" s="408" t="str">
        <f t="shared" si="15"/>
        <v>F</v>
      </c>
      <c r="AP37" s="408">
        <f t="shared" si="16"/>
        <v>0</v>
      </c>
      <c r="AQ37" s="408">
        <f t="shared" si="17"/>
        <v>0</v>
      </c>
      <c r="AR37" s="409" t="str">
        <f t="shared" si="18"/>
        <v>HM</v>
      </c>
      <c r="AS37" s="409" t="str">
        <f t="shared" si="19"/>
        <v>HMT</v>
      </c>
      <c r="AT37" s="409" t="str">
        <f t="shared" si="20"/>
        <v>F</v>
      </c>
      <c r="AU37" s="409" t="str">
        <f t="shared" si="21"/>
        <v>#</v>
      </c>
      <c r="AV37" s="409" t="str">
        <f t="shared" si="22"/>
        <v>#</v>
      </c>
      <c r="AW37" s="409" t="str">
        <f t="shared" si="23"/>
        <v>#</v>
      </c>
      <c r="AX37" s="409"/>
      <c r="AY37" s="409">
        <f t="shared" si="24"/>
        <v>0</v>
      </c>
      <c r="AZ37" s="409" t="str">
        <f t="shared" si="25"/>
        <v>#</v>
      </c>
      <c r="BA37" s="409" t="str">
        <f t="shared" si="26"/>
        <v>#</v>
      </c>
      <c r="BB37" s="409" t="str">
        <f t="shared" si="27"/>
        <v>#</v>
      </c>
      <c r="BC37" s="409">
        <f t="shared" si="28"/>
        <v>0</v>
      </c>
      <c r="BD37" s="409" t="str">
        <f t="shared" si="29"/>
        <v>#</v>
      </c>
      <c r="BE37" s="7"/>
      <c r="BF37" s="7"/>
      <c r="BG37" s="7"/>
      <c r="BH37" s="409" t="str">
        <f t="shared" si="30"/>
        <v>F</v>
      </c>
      <c r="BI37" s="409" t="str">
        <f t="shared" si="31"/>
        <v>#</v>
      </c>
      <c r="BJ37" s="409" t="str">
        <f t="shared" si="32"/>
        <v>#</v>
      </c>
      <c r="BK37" s="409" t="str">
        <f t="shared" si="33"/>
        <v>#</v>
      </c>
      <c r="BL37" s="409" t="str">
        <f t="shared" si="34"/>
        <v>#</v>
      </c>
      <c r="BM37" s="409" t="str">
        <f t="shared" si="35"/>
        <v>#</v>
      </c>
      <c r="BN37" s="409" t="str">
        <f t="shared" si="36"/>
        <v>#</v>
      </c>
      <c r="BO37" s="409" t="str">
        <f t="shared" si="37"/>
        <v>#</v>
      </c>
      <c r="BP37" s="409"/>
      <c r="BQ37" s="409">
        <f t="shared" si="38"/>
        <v>0</v>
      </c>
      <c r="BR37" s="409" t="str">
        <f t="shared" si="39"/>
        <v>#</v>
      </c>
      <c r="BS37" s="409" t="str">
        <f t="shared" si="40"/>
        <v>#</v>
      </c>
      <c r="BT37" s="409" t="str">
        <f t="shared" si="41"/>
        <v>#</v>
      </c>
      <c r="BU37" s="409" t="str">
        <f t="shared" si="42"/>
        <v>#</v>
      </c>
      <c r="BV37" s="409" t="str">
        <f t="shared" si="43"/>
        <v>#</v>
      </c>
      <c r="BW37" s="409" t="str">
        <f t="shared" si="44"/>
        <v>#</v>
      </c>
      <c r="BX37" s="409" t="str">
        <f t="shared" si="45"/>
        <v>#</v>
      </c>
      <c r="BY37" s="409">
        <f t="shared" si="46"/>
        <v>0</v>
      </c>
      <c r="BZ37" s="409" t="str">
        <f t="shared" si="47"/>
        <v>#</v>
      </c>
      <c r="CA37" s="7"/>
      <c r="CB37" s="7"/>
      <c r="CC37" s="409" t="str">
        <f t="shared" si="57"/>
        <v> </v>
      </c>
      <c r="CD37" s="409" t="str">
        <f t="shared" si="58"/>
        <v> </v>
      </c>
      <c r="CE37" s="409" t="str">
        <f t="shared" si="59"/>
        <v> </v>
      </c>
      <c r="CF37" s="409" t="str">
        <f t="shared" si="60"/>
        <v> </v>
      </c>
      <c r="CG37" s="409" t="str">
        <f t="shared" si="61"/>
        <v> </v>
      </c>
      <c r="CH37" s="409" t="e">
        <f>IF(#REF!=0,"CCP,"," ")</f>
        <v>#REF!</v>
      </c>
      <c r="CI37" s="409" t="e">
        <f>IF(#REF!=0,"UIUX,"," ")</f>
        <v>#REF!</v>
      </c>
      <c r="CJ37" s="409" t="e">
        <f>IF(#REF!=0,"DEV,"," ")</f>
        <v>#REF!</v>
      </c>
      <c r="CK37" s="409"/>
      <c r="CL37" s="409">
        <f t="shared" si="48"/>
        <v>0</v>
      </c>
      <c r="CM37" s="409">
        <f t="shared" si="64"/>
        <v>30</v>
      </c>
      <c r="CN37" s="372" t="str">
        <f t="shared" si="64"/>
        <v>22IT034</v>
      </c>
      <c r="CO37" s="432" t="str">
        <f t="shared" si="64"/>
        <v>HARSHITHA K</v>
      </c>
      <c r="CP37" s="433" t="e">
        <f t="shared" si="50"/>
        <v>#REF!</v>
      </c>
      <c r="CQ37" s="409">
        <f t="shared" si="51"/>
        <v>0</v>
      </c>
      <c r="CR37" s="7"/>
      <c r="CS37" s="409">
        <f t="shared" si="52"/>
        <v>0</v>
      </c>
      <c r="CT37" s="409" t="str">
        <f t="shared" si="53"/>
        <v>#</v>
      </c>
    </row>
    <row r="38" ht="21" spans="1:98">
      <c r="A38" s="413">
        <v>31</v>
      </c>
      <c r="B38" s="414" t="s">
        <v>1073</v>
      </c>
      <c r="C38" s="415" t="s">
        <v>1074</v>
      </c>
      <c r="D38" s="416" t="s">
        <v>42</v>
      </c>
      <c r="E38" s="417" t="s">
        <v>55</v>
      </c>
      <c r="F38" s="418">
        <v>147</v>
      </c>
      <c r="G38" s="419" t="s">
        <v>1019</v>
      </c>
      <c r="H38" s="419" t="s">
        <v>1008</v>
      </c>
      <c r="I38" s="420"/>
      <c r="J38" s="420"/>
      <c r="K38" s="420"/>
      <c r="L38" s="421">
        <f t="shared" si="54"/>
        <v>0</v>
      </c>
      <c r="M38" s="422"/>
      <c r="N38" s="423">
        <f t="shared" si="2"/>
        <v>5</v>
      </c>
      <c r="O38" s="424">
        <v>9.4</v>
      </c>
      <c r="P38" s="425"/>
      <c r="Q38" s="426"/>
      <c r="R38" s="427"/>
      <c r="S38" s="428" t="s">
        <v>62</v>
      </c>
      <c r="T38" s="429">
        <f t="shared" si="55"/>
        <v>9</v>
      </c>
      <c r="U38" s="429">
        <f t="shared" si="55"/>
        <v>10</v>
      </c>
      <c r="V38" s="429">
        <f t="shared" si="55"/>
        <v>0</v>
      </c>
      <c r="W38" s="429">
        <f t="shared" si="55"/>
        <v>0</v>
      </c>
      <c r="X38" s="429">
        <f t="shared" si="55"/>
        <v>0</v>
      </c>
      <c r="Y38" s="430">
        <f t="shared" si="62"/>
        <v>49</v>
      </c>
      <c r="Z38" s="430">
        <f t="shared" si="63"/>
        <v>5</v>
      </c>
      <c r="AA38" s="431">
        <f t="shared" si="3"/>
        <v>9.8</v>
      </c>
      <c r="AB38" s="408" t="str">
        <f t="shared" si="56"/>
        <v>F</v>
      </c>
      <c r="AC38" s="408">
        <f t="shared" si="4"/>
        <v>0</v>
      </c>
      <c r="AD38" s="408">
        <f t="shared" si="5"/>
        <v>0</v>
      </c>
      <c r="AE38" s="408">
        <f t="shared" si="6"/>
        <v>1</v>
      </c>
      <c r="AF38" s="408">
        <f t="shared" si="7"/>
        <v>0</v>
      </c>
      <c r="AG38" s="408">
        <f t="shared" si="8"/>
        <v>0</v>
      </c>
      <c r="AH38" s="408">
        <f t="shared" si="9"/>
        <v>0</v>
      </c>
      <c r="AI38" s="408">
        <f t="shared" si="10"/>
        <v>0</v>
      </c>
      <c r="AJ38" s="6"/>
      <c r="AK38" s="408">
        <f t="shared" si="11"/>
        <v>0</v>
      </c>
      <c r="AL38" s="408">
        <f t="shared" si="12"/>
        <v>0</v>
      </c>
      <c r="AM38" s="408" t="str">
        <f t="shared" si="13"/>
        <v>F</v>
      </c>
      <c r="AN38" s="408">
        <f t="shared" si="14"/>
        <v>0</v>
      </c>
      <c r="AO38" s="408">
        <f t="shared" si="15"/>
        <v>0</v>
      </c>
      <c r="AP38" s="408">
        <f t="shared" si="16"/>
        <v>0</v>
      </c>
      <c r="AQ38" s="408">
        <f t="shared" si="17"/>
        <v>0</v>
      </c>
      <c r="AR38" s="409" t="str">
        <f t="shared" si="18"/>
        <v>DF</v>
      </c>
      <c r="AS38" s="409" t="str">
        <f t="shared" si="19"/>
        <v>DFT</v>
      </c>
      <c r="AT38" s="409" t="str">
        <f t="shared" si="20"/>
        <v>#</v>
      </c>
      <c r="AU38" s="409" t="str">
        <f t="shared" si="21"/>
        <v>#</v>
      </c>
      <c r="AV38" s="409" t="str">
        <f t="shared" si="22"/>
        <v>#</v>
      </c>
      <c r="AW38" s="409" t="str">
        <f t="shared" si="23"/>
        <v>F</v>
      </c>
      <c r="AX38" s="409"/>
      <c r="AY38" s="409" t="str">
        <f t="shared" si="24"/>
        <v>#</v>
      </c>
      <c r="AZ38" s="409" t="str">
        <f t="shared" si="25"/>
        <v>#</v>
      </c>
      <c r="BA38" s="409" t="str">
        <f t="shared" si="26"/>
        <v>#</v>
      </c>
      <c r="BB38" s="409">
        <f t="shared" si="27"/>
        <v>0</v>
      </c>
      <c r="BC38" s="409" t="str">
        <f t="shared" si="28"/>
        <v>#</v>
      </c>
      <c r="BD38" s="409">
        <f t="shared" si="29"/>
        <v>0</v>
      </c>
      <c r="BE38" s="7"/>
      <c r="BF38" s="7"/>
      <c r="BG38" s="7"/>
      <c r="BH38" s="409" t="str">
        <f t="shared" si="30"/>
        <v>#</v>
      </c>
      <c r="BI38" s="409" t="str">
        <f t="shared" si="31"/>
        <v>#</v>
      </c>
      <c r="BJ38" s="409" t="str">
        <f t="shared" si="32"/>
        <v>#</v>
      </c>
      <c r="BK38" s="409" t="str">
        <f t="shared" si="33"/>
        <v>F</v>
      </c>
      <c r="BL38" s="409" t="str">
        <f t="shared" si="34"/>
        <v>#</v>
      </c>
      <c r="BM38" s="409" t="str">
        <f t="shared" si="35"/>
        <v>#</v>
      </c>
      <c r="BN38" s="409" t="str">
        <f t="shared" si="36"/>
        <v>#</v>
      </c>
      <c r="BO38" s="409" t="str">
        <f t="shared" si="37"/>
        <v>#</v>
      </c>
      <c r="BP38" s="409"/>
      <c r="BQ38" s="409" t="str">
        <f t="shared" si="38"/>
        <v>#</v>
      </c>
      <c r="BR38" s="409" t="str">
        <f t="shared" si="39"/>
        <v>#</v>
      </c>
      <c r="BS38" s="409" t="str">
        <f t="shared" si="40"/>
        <v>#</v>
      </c>
      <c r="BT38" s="409">
        <f t="shared" si="41"/>
        <v>0</v>
      </c>
      <c r="BU38" s="409" t="str">
        <f t="shared" si="42"/>
        <v>#</v>
      </c>
      <c r="BV38" s="409" t="str">
        <f t="shared" si="43"/>
        <v>#</v>
      </c>
      <c r="BW38" s="409" t="str">
        <f t="shared" si="44"/>
        <v>#</v>
      </c>
      <c r="BX38" s="409" t="str">
        <f t="shared" si="45"/>
        <v>#</v>
      </c>
      <c r="BY38" s="409" t="str">
        <f t="shared" si="46"/>
        <v>#</v>
      </c>
      <c r="BZ38" s="409">
        <f t="shared" si="47"/>
        <v>0</v>
      </c>
      <c r="CA38" s="7"/>
      <c r="CB38" s="7"/>
      <c r="CC38" s="409" t="str">
        <f t="shared" si="57"/>
        <v> </v>
      </c>
      <c r="CD38" s="409" t="str">
        <f t="shared" si="58"/>
        <v> </v>
      </c>
      <c r="CE38" s="409" t="str">
        <f t="shared" si="59"/>
        <v>DAV,</v>
      </c>
      <c r="CF38" s="409" t="str">
        <f t="shared" si="60"/>
        <v>EP,</v>
      </c>
      <c r="CG38" s="409" t="str">
        <f t="shared" si="61"/>
        <v>MAD,</v>
      </c>
      <c r="CH38" s="409" t="e">
        <f>IF(#REF!=0,"CCP,"," ")</f>
        <v>#REF!</v>
      </c>
      <c r="CI38" s="409" t="e">
        <f>IF(#REF!=0,"UIUX,"," ")</f>
        <v>#REF!</v>
      </c>
      <c r="CJ38" s="409" t="e">
        <f>IF(#REF!=0,"DEV,"," ")</f>
        <v>#REF!</v>
      </c>
      <c r="CK38" s="409"/>
      <c r="CL38" s="409">
        <f t="shared" si="48"/>
        <v>0</v>
      </c>
      <c r="CM38" s="409">
        <f t="shared" si="64"/>
        <v>31</v>
      </c>
      <c r="CN38" s="372" t="str">
        <f t="shared" si="64"/>
        <v>22IT035</v>
      </c>
      <c r="CO38" s="432" t="str">
        <f t="shared" si="64"/>
        <v>HARSHITHAA R G</v>
      </c>
      <c r="CP38" s="433" t="e">
        <f t="shared" si="50"/>
        <v>#REF!</v>
      </c>
      <c r="CQ38" s="409">
        <f t="shared" si="51"/>
        <v>0</v>
      </c>
      <c r="CR38" s="7"/>
      <c r="CS38" s="409" t="str">
        <f t="shared" si="52"/>
        <v>#</v>
      </c>
      <c r="CT38" s="409">
        <f t="shared" si="53"/>
        <v>0</v>
      </c>
    </row>
    <row r="39" ht="20.25" spans="1:98">
      <c r="A39" s="413">
        <v>32</v>
      </c>
      <c r="B39" s="414" t="s">
        <v>1075</v>
      </c>
      <c r="C39" s="415" t="s">
        <v>1076</v>
      </c>
      <c r="D39" s="416" t="s">
        <v>42</v>
      </c>
      <c r="E39" s="417" t="s">
        <v>55</v>
      </c>
      <c r="F39" s="418">
        <v>190</v>
      </c>
      <c r="G39" s="419" t="s">
        <v>1011</v>
      </c>
      <c r="H39" s="419" t="s">
        <v>1008</v>
      </c>
      <c r="I39" s="420"/>
      <c r="J39" s="420"/>
      <c r="K39" s="420"/>
      <c r="L39" s="421">
        <f t="shared" si="54"/>
        <v>0</v>
      </c>
      <c r="M39" s="422"/>
      <c r="N39" s="423">
        <f t="shared" si="2"/>
        <v>5</v>
      </c>
      <c r="O39" s="424">
        <v>8.8</v>
      </c>
      <c r="P39" s="425"/>
      <c r="Q39" s="426"/>
      <c r="R39" s="427"/>
      <c r="S39" s="428" t="s">
        <v>62</v>
      </c>
      <c r="T39" s="429">
        <f t="shared" si="55"/>
        <v>8</v>
      </c>
      <c r="U39" s="429">
        <f t="shared" si="55"/>
        <v>10</v>
      </c>
      <c r="V39" s="429">
        <f t="shared" si="55"/>
        <v>0</v>
      </c>
      <c r="W39" s="429">
        <f t="shared" si="55"/>
        <v>0</v>
      </c>
      <c r="X39" s="429">
        <f t="shared" si="55"/>
        <v>0</v>
      </c>
      <c r="Y39" s="430">
        <f t="shared" si="62"/>
        <v>48</v>
      </c>
      <c r="Z39" s="430">
        <f t="shared" si="63"/>
        <v>5</v>
      </c>
      <c r="AA39" s="431">
        <f t="shared" si="3"/>
        <v>9.6</v>
      </c>
      <c r="AB39" s="408" t="str">
        <f t="shared" si="56"/>
        <v>F</v>
      </c>
      <c r="AC39" s="408">
        <f t="shared" si="4"/>
        <v>1</v>
      </c>
      <c r="AD39" s="408">
        <f t="shared" si="5"/>
        <v>0</v>
      </c>
      <c r="AE39" s="408">
        <f t="shared" si="6"/>
        <v>0</v>
      </c>
      <c r="AF39" s="408">
        <f t="shared" si="7"/>
        <v>0</v>
      </c>
      <c r="AG39" s="408">
        <f t="shared" si="8"/>
        <v>0</v>
      </c>
      <c r="AH39" s="408">
        <f t="shared" si="9"/>
        <v>0</v>
      </c>
      <c r="AI39" s="408">
        <f t="shared" si="10"/>
        <v>0</v>
      </c>
      <c r="AJ39" s="6"/>
      <c r="AK39" s="408" t="str">
        <f t="shared" si="11"/>
        <v>F</v>
      </c>
      <c r="AL39" s="408">
        <f t="shared" si="12"/>
        <v>0</v>
      </c>
      <c r="AM39" s="408">
        <f t="shared" si="13"/>
        <v>0</v>
      </c>
      <c r="AN39" s="408">
        <f t="shared" si="14"/>
        <v>0</v>
      </c>
      <c r="AO39" s="408">
        <f t="shared" si="15"/>
        <v>0</v>
      </c>
      <c r="AP39" s="408">
        <f t="shared" si="16"/>
        <v>0</v>
      </c>
      <c r="AQ39" s="408">
        <f t="shared" si="17"/>
        <v>0</v>
      </c>
      <c r="AR39" s="409" t="str">
        <f t="shared" si="18"/>
        <v>DF</v>
      </c>
      <c r="AS39" s="409" t="str">
        <f t="shared" si="19"/>
        <v>DFT</v>
      </c>
      <c r="AT39" s="409" t="str">
        <f t="shared" si="20"/>
        <v>#</v>
      </c>
      <c r="AU39" s="409" t="str">
        <f t="shared" si="21"/>
        <v>#</v>
      </c>
      <c r="AV39" s="409" t="str">
        <f t="shared" si="22"/>
        <v>#</v>
      </c>
      <c r="AW39" s="409" t="str">
        <f t="shared" si="23"/>
        <v>F</v>
      </c>
      <c r="AX39" s="409"/>
      <c r="AY39" s="409" t="str">
        <f t="shared" si="24"/>
        <v>#</v>
      </c>
      <c r="AZ39" s="409" t="str">
        <f t="shared" si="25"/>
        <v>#</v>
      </c>
      <c r="BA39" s="409" t="str">
        <f t="shared" si="26"/>
        <v>#</v>
      </c>
      <c r="BB39" s="409">
        <f t="shared" si="27"/>
        <v>0</v>
      </c>
      <c r="BC39" s="409" t="str">
        <f t="shared" si="28"/>
        <v>#</v>
      </c>
      <c r="BD39" s="409">
        <f t="shared" si="29"/>
        <v>0</v>
      </c>
      <c r="BE39" s="7"/>
      <c r="BF39" s="7"/>
      <c r="BG39" s="7"/>
      <c r="BH39" s="409" t="str">
        <f t="shared" si="30"/>
        <v>#</v>
      </c>
      <c r="BI39" s="409" t="str">
        <f t="shared" si="31"/>
        <v>#</v>
      </c>
      <c r="BJ39" s="409" t="str">
        <f t="shared" si="32"/>
        <v>#</v>
      </c>
      <c r="BK39" s="409" t="str">
        <f t="shared" si="33"/>
        <v>F</v>
      </c>
      <c r="BL39" s="409" t="str">
        <f t="shared" si="34"/>
        <v>#</v>
      </c>
      <c r="BM39" s="409" t="str">
        <f t="shared" si="35"/>
        <v>#</v>
      </c>
      <c r="BN39" s="409" t="str">
        <f t="shared" si="36"/>
        <v>#</v>
      </c>
      <c r="BO39" s="409" t="str">
        <f t="shared" si="37"/>
        <v>#</v>
      </c>
      <c r="BP39" s="409"/>
      <c r="BQ39" s="409" t="str">
        <f t="shared" si="38"/>
        <v>#</v>
      </c>
      <c r="BR39" s="409" t="str">
        <f t="shared" si="39"/>
        <v>#</v>
      </c>
      <c r="BS39" s="409" t="str">
        <f t="shared" si="40"/>
        <v>#</v>
      </c>
      <c r="BT39" s="409">
        <f t="shared" si="41"/>
        <v>0</v>
      </c>
      <c r="BU39" s="409" t="str">
        <f t="shared" si="42"/>
        <v>#</v>
      </c>
      <c r="BV39" s="409" t="str">
        <f t="shared" si="43"/>
        <v>#</v>
      </c>
      <c r="BW39" s="409" t="str">
        <f t="shared" si="44"/>
        <v>#</v>
      </c>
      <c r="BX39" s="409" t="str">
        <f t="shared" si="45"/>
        <v>#</v>
      </c>
      <c r="BY39" s="409" t="str">
        <f t="shared" si="46"/>
        <v>#</v>
      </c>
      <c r="BZ39" s="409">
        <f t="shared" si="47"/>
        <v>0</v>
      </c>
      <c r="CA39" s="7"/>
      <c r="CB39" s="7"/>
      <c r="CC39" s="409" t="str">
        <f t="shared" si="57"/>
        <v> </v>
      </c>
      <c r="CD39" s="409" t="str">
        <f t="shared" si="58"/>
        <v> </v>
      </c>
      <c r="CE39" s="409" t="str">
        <f t="shared" si="59"/>
        <v>DAV,</v>
      </c>
      <c r="CF39" s="409" t="str">
        <f t="shared" si="60"/>
        <v>EP,</v>
      </c>
      <c r="CG39" s="409" t="str">
        <f t="shared" si="61"/>
        <v>MAD,</v>
      </c>
      <c r="CH39" s="409" t="e">
        <f>IF(#REF!=0,"CCP,"," ")</f>
        <v>#REF!</v>
      </c>
      <c r="CI39" s="409" t="e">
        <f>IF(#REF!=0,"UIUX,"," ")</f>
        <v>#REF!</v>
      </c>
      <c r="CJ39" s="409" t="e">
        <f>IF(#REF!=0,"DEV,"," ")</f>
        <v>#REF!</v>
      </c>
      <c r="CK39" s="409"/>
      <c r="CL39" s="409">
        <f t="shared" si="48"/>
        <v>0</v>
      </c>
      <c r="CM39" s="409">
        <f t="shared" si="64"/>
        <v>32</v>
      </c>
      <c r="CN39" s="372" t="str">
        <f t="shared" si="64"/>
        <v>22IT036</v>
      </c>
      <c r="CO39" s="432" t="str">
        <f t="shared" si="64"/>
        <v>HEMALALITHA M</v>
      </c>
      <c r="CP39" s="433" t="e">
        <f t="shared" si="50"/>
        <v>#REF!</v>
      </c>
      <c r="CQ39" s="409">
        <f t="shared" si="51"/>
        <v>0</v>
      </c>
      <c r="CR39" s="7"/>
      <c r="CS39" s="409" t="str">
        <f t="shared" si="52"/>
        <v>#</v>
      </c>
      <c r="CT39" s="409">
        <f t="shared" si="53"/>
        <v>0</v>
      </c>
    </row>
    <row r="40" ht="21" spans="1:98">
      <c r="A40" s="413">
        <v>33</v>
      </c>
      <c r="B40" s="414" t="s">
        <v>1077</v>
      </c>
      <c r="C40" s="415" t="s">
        <v>1078</v>
      </c>
      <c r="D40" s="416" t="s">
        <v>42</v>
      </c>
      <c r="E40" s="417" t="s">
        <v>55</v>
      </c>
      <c r="F40" s="418">
        <v>192</v>
      </c>
      <c r="G40" s="419" t="s">
        <v>1011</v>
      </c>
      <c r="H40" s="419" t="s">
        <v>1011</v>
      </c>
      <c r="I40" s="434" t="s">
        <v>1011</v>
      </c>
      <c r="J40" s="434" t="s">
        <v>1011</v>
      </c>
      <c r="K40" s="434" t="s">
        <v>1016</v>
      </c>
      <c r="L40" s="421">
        <f t="shared" si="54"/>
        <v>0</v>
      </c>
      <c r="M40" s="422"/>
      <c r="N40" s="423">
        <f t="shared" si="2"/>
        <v>16</v>
      </c>
      <c r="O40" s="424">
        <v>7.84</v>
      </c>
      <c r="P40" s="425"/>
      <c r="Q40" s="426"/>
      <c r="R40" s="427"/>
      <c r="S40" s="428" t="s">
        <v>62</v>
      </c>
      <c r="T40" s="429">
        <f t="shared" si="55"/>
        <v>8</v>
      </c>
      <c r="U40" s="429">
        <f t="shared" si="55"/>
        <v>8</v>
      </c>
      <c r="V40" s="429">
        <f t="shared" si="55"/>
        <v>8</v>
      </c>
      <c r="W40" s="429">
        <f t="shared" si="55"/>
        <v>8</v>
      </c>
      <c r="X40" s="429">
        <f t="shared" si="55"/>
        <v>7</v>
      </c>
      <c r="Y40" s="430">
        <f t="shared" si="62"/>
        <v>125</v>
      </c>
      <c r="Z40" s="430">
        <f t="shared" si="63"/>
        <v>16</v>
      </c>
      <c r="AA40" s="431">
        <f t="shared" si="3"/>
        <v>7.8125</v>
      </c>
      <c r="AB40" s="408" t="str">
        <f t="shared" si="56"/>
        <v>F</v>
      </c>
      <c r="AC40" s="408">
        <f t="shared" si="4"/>
        <v>1</v>
      </c>
      <c r="AD40" s="408">
        <f t="shared" si="5"/>
        <v>0</v>
      </c>
      <c r="AE40" s="408">
        <f t="shared" si="6"/>
        <v>0</v>
      </c>
      <c r="AF40" s="408">
        <f t="shared" si="7"/>
        <v>0</v>
      </c>
      <c r="AG40" s="408">
        <f t="shared" si="8"/>
        <v>0</v>
      </c>
      <c r="AH40" s="408">
        <f t="shared" si="9"/>
        <v>0</v>
      </c>
      <c r="AI40" s="408">
        <f t="shared" si="10"/>
        <v>0</v>
      </c>
      <c r="AJ40" s="6"/>
      <c r="AK40" s="408" t="str">
        <f t="shared" si="11"/>
        <v>F</v>
      </c>
      <c r="AL40" s="408">
        <f t="shared" si="12"/>
        <v>0</v>
      </c>
      <c r="AM40" s="408">
        <f t="shared" si="13"/>
        <v>0</v>
      </c>
      <c r="AN40" s="408">
        <f t="shared" si="14"/>
        <v>0</v>
      </c>
      <c r="AO40" s="408">
        <f t="shared" si="15"/>
        <v>0</v>
      </c>
      <c r="AP40" s="408">
        <f t="shared" si="16"/>
        <v>0</v>
      </c>
      <c r="AQ40" s="408">
        <f t="shared" si="17"/>
        <v>0</v>
      </c>
      <c r="AR40" s="409" t="str">
        <f t="shared" si="18"/>
        <v>DF</v>
      </c>
      <c r="AS40" s="409" t="str">
        <f t="shared" si="19"/>
        <v>DFT</v>
      </c>
      <c r="AT40" s="409" t="str">
        <f t="shared" si="20"/>
        <v>#</v>
      </c>
      <c r="AU40" s="409" t="str">
        <f t="shared" si="21"/>
        <v>#</v>
      </c>
      <c r="AV40" s="409" t="str">
        <f t="shared" si="22"/>
        <v>#</v>
      </c>
      <c r="AW40" s="409" t="str">
        <f t="shared" si="23"/>
        <v>F</v>
      </c>
      <c r="AX40" s="409"/>
      <c r="AY40" s="409" t="str">
        <f t="shared" si="24"/>
        <v>#</v>
      </c>
      <c r="AZ40" s="409" t="str">
        <f t="shared" si="25"/>
        <v>#</v>
      </c>
      <c r="BA40" s="409" t="str">
        <f t="shared" si="26"/>
        <v>#</v>
      </c>
      <c r="BB40" s="409">
        <f t="shared" si="27"/>
        <v>0</v>
      </c>
      <c r="BC40" s="409" t="str">
        <f t="shared" si="28"/>
        <v>#</v>
      </c>
      <c r="BD40" s="409">
        <f t="shared" si="29"/>
        <v>0</v>
      </c>
      <c r="BE40" s="7"/>
      <c r="BF40" s="7"/>
      <c r="BG40" s="7"/>
      <c r="BH40" s="409" t="str">
        <f t="shared" si="30"/>
        <v>#</v>
      </c>
      <c r="BI40" s="409" t="str">
        <f t="shared" si="31"/>
        <v>#</v>
      </c>
      <c r="BJ40" s="409" t="str">
        <f t="shared" si="32"/>
        <v>#</v>
      </c>
      <c r="BK40" s="409" t="str">
        <f t="shared" si="33"/>
        <v>F</v>
      </c>
      <c r="BL40" s="409" t="str">
        <f t="shared" si="34"/>
        <v>#</v>
      </c>
      <c r="BM40" s="409" t="str">
        <f t="shared" si="35"/>
        <v>#</v>
      </c>
      <c r="BN40" s="409" t="str">
        <f t="shared" si="36"/>
        <v>#</v>
      </c>
      <c r="BO40" s="409" t="str">
        <f t="shared" si="37"/>
        <v>#</v>
      </c>
      <c r="BP40" s="409"/>
      <c r="BQ40" s="409" t="str">
        <f t="shared" si="38"/>
        <v>#</v>
      </c>
      <c r="BR40" s="409" t="str">
        <f t="shared" si="39"/>
        <v>#</v>
      </c>
      <c r="BS40" s="409" t="str">
        <f t="shared" si="40"/>
        <v>#</v>
      </c>
      <c r="BT40" s="409">
        <f t="shared" si="41"/>
        <v>0</v>
      </c>
      <c r="BU40" s="409" t="str">
        <f t="shared" si="42"/>
        <v>#</v>
      </c>
      <c r="BV40" s="409" t="str">
        <f t="shared" si="43"/>
        <v>#</v>
      </c>
      <c r="BW40" s="409" t="str">
        <f t="shared" si="44"/>
        <v>#</v>
      </c>
      <c r="BX40" s="409" t="str">
        <f t="shared" si="45"/>
        <v>#</v>
      </c>
      <c r="BY40" s="409" t="str">
        <f t="shared" si="46"/>
        <v>#</v>
      </c>
      <c r="BZ40" s="409">
        <f t="shared" si="47"/>
        <v>0</v>
      </c>
      <c r="CA40" s="7"/>
      <c r="CB40" s="7"/>
      <c r="CC40" s="409" t="str">
        <f t="shared" si="57"/>
        <v> </v>
      </c>
      <c r="CD40" s="409" t="str">
        <f t="shared" si="58"/>
        <v> </v>
      </c>
      <c r="CE40" s="409" t="str">
        <f t="shared" si="59"/>
        <v> </v>
      </c>
      <c r="CF40" s="409" t="str">
        <f t="shared" si="60"/>
        <v> </v>
      </c>
      <c r="CG40" s="409" t="str">
        <f t="shared" si="61"/>
        <v> </v>
      </c>
      <c r="CH40" s="409" t="e">
        <f>IF(#REF!=0,"CCP,"," ")</f>
        <v>#REF!</v>
      </c>
      <c r="CI40" s="409" t="e">
        <f>IF(#REF!=0,"UIUX,"," ")</f>
        <v>#REF!</v>
      </c>
      <c r="CJ40" s="409" t="e">
        <f>IF(#REF!=0,"DEV,"," ")</f>
        <v>#REF!</v>
      </c>
      <c r="CK40" s="409"/>
      <c r="CL40" s="409">
        <f t="shared" si="48"/>
        <v>0</v>
      </c>
      <c r="CM40" s="409">
        <f t="shared" ref="CM40:CO55" si="65">A40</f>
        <v>33</v>
      </c>
      <c r="CN40" s="372" t="str">
        <f t="shared" si="65"/>
        <v>22IT037</v>
      </c>
      <c r="CO40" s="432" t="str">
        <f t="shared" si="65"/>
        <v>HITESH GUGAN T A</v>
      </c>
      <c r="CP40" s="433" t="e">
        <f t="shared" si="50"/>
        <v>#REF!</v>
      </c>
      <c r="CQ40" s="409">
        <f t="shared" si="51"/>
        <v>0</v>
      </c>
      <c r="CR40" s="7"/>
      <c r="CS40" s="409" t="str">
        <f t="shared" si="52"/>
        <v>#</v>
      </c>
      <c r="CT40" s="409">
        <f t="shared" si="53"/>
        <v>0</v>
      </c>
    </row>
    <row r="41" ht="15.75" spans="1:98">
      <c r="A41" s="413">
        <v>34</v>
      </c>
      <c r="B41" s="414" t="s">
        <v>1079</v>
      </c>
      <c r="C41" s="415" t="s">
        <v>1080</v>
      </c>
      <c r="D41" s="416" t="s">
        <v>41</v>
      </c>
      <c r="E41" s="417" t="s">
        <v>54</v>
      </c>
      <c r="F41" s="418">
        <v>113</v>
      </c>
      <c r="G41" s="419" t="s">
        <v>1011</v>
      </c>
      <c r="H41" s="419" t="s">
        <v>1011</v>
      </c>
      <c r="I41" s="434" t="s">
        <v>1011</v>
      </c>
      <c r="J41" s="434" t="s">
        <v>1011</v>
      </c>
      <c r="K41" s="434" t="s">
        <v>1011</v>
      </c>
      <c r="L41" s="421">
        <f t="shared" si="54"/>
        <v>0</v>
      </c>
      <c r="M41" s="422"/>
      <c r="N41" s="423">
        <f t="shared" si="2"/>
        <v>16</v>
      </c>
      <c r="O41" s="424">
        <v>8</v>
      </c>
      <c r="P41" s="425"/>
      <c r="Q41" s="426"/>
      <c r="R41" s="427"/>
      <c r="S41" s="428" t="s">
        <v>62</v>
      </c>
      <c r="T41" s="429">
        <f t="shared" ref="T41:X72" si="66">IF(G41="O",10,IF(G41="A+",9,IF(G41="A",8,IF(G41="B+",7,IF(G41="B",6,IF(G41="C",5,IF(G41="RA",0,IF(G41="U",0,IF(G41="UA",0,0)))))))))</f>
        <v>8</v>
      </c>
      <c r="U41" s="429">
        <f t="shared" si="66"/>
        <v>8</v>
      </c>
      <c r="V41" s="429">
        <f t="shared" si="66"/>
        <v>8</v>
      </c>
      <c r="W41" s="429">
        <f t="shared" si="66"/>
        <v>8</v>
      </c>
      <c r="X41" s="429">
        <f t="shared" si="66"/>
        <v>8</v>
      </c>
      <c r="Y41" s="430">
        <f t="shared" si="62"/>
        <v>128</v>
      </c>
      <c r="Z41" s="430">
        <f t="shared" si="63"/>
        <v>16</v>
      </c>
      <c r="AA41" s="431">
        <f t="shared" si="3"/>
        <v>8</v>
      </c>
      <c r="AB41" s="408" t="str">
        <f t="shared" si="56"/>
        <v>F</v>
      </c>
      <c r="AC41" s="408">
        <f t="shared" si="4"/>
        <v>0</v>
      </c>
      <c r="AD41" s="408">
        <f t="shared" si="5"/>
        <v>0</v>
      </c>
      <c r="AE41" s="408">
        <f t="shared" si="6"/>
        <v>0</v>
      </c>
      <c r="AF41" s="408">
        <f t="shared" si="7"/>
        <v>0</v>
      </c>
      <c r="AG41" s="408">
        <f t="shared" si="8"/>
        <v>1</v>
      </c>
      <c r="AH41" s="408">
        <f t="shared" si="9"/>
        <v>0</v>
      </c>
      <c r="AI41" s="408">
        <f t="shared" si="10"/>
        <v>0</v>
      </c>
      <c r="AJ41" s="6"/>
      <c r="AK41" s="408">
        <f t="shared" si="11"/>
        <v>0</v>
      </c>
      <c r="AL41" s="408">
        <f t="shared" si="12"/>
        <v>0</v>
      </c>
      <c r="AM41" s="408">
        <f t="shared" si="13"/>
        <v>0</v>
      </c>
      <c r="AN41" s="408">
        <f t="shared" si="14"/>
        <v>0</v>
      </c>
      <c r="AO41" s="408" t="str">
        <f t="shared" si="15"/>
        <v>F</v>
      </c>
      <c r="AP41" s="408">
        <f t="shared" si="16"/>
        <v>0</v>
      </c>
      <c r="AQ41" s="408">
        <f t="shared" si="17"/>
        <v>0</v>
      </c>
      <c r="AR41" s="409" t="str">
        <f t="shared" si="18"/>
        <v>HM</v>
      </c>
      <c r="AS41" s="409" t="str">
        <f t="shared" si="19"/>
        <v>HMT</v>
      </c>
      <c r="AT41" s="409" t="str">
        <f t="shared" si="20"/>
        <v>F</v>
      </c>
      <c r="AU41" s="409" t="str">
        <f t="shared" si="21"/>
        <v>#</v>
      </c>
      <c r="AV41" s="409" t="str">
        <f t="shared" si="22"/>
        <v>#</v>
      </c>
      <c r="AW41" s="409" t="str">
        <f t="shared" si="23"/>
        <v>#</v>
      </c>
      <c r="AX41" s="409"/>
      <c r="AY41" s="409">
        <f t="shared" si="24"/>
        <v>0</v>
      </c>
      <c r="AZ41" s="409" t="str">
        <f t="shared" si="25"/>
        <v>#</v>
      </c>
      <c r="BA41" s="409" t="str">
        <f t="shared" si="26"/>
        <v>#</v>
      </c>
      <c r="BB41" s="409" t="str">
        <f t="shared" si="27"/>
        <v>#</v>
      </c>
      <c r="BC41" s="409">
        <f t="shared" si="28"/>
        <v>0</v>
      </c>
      <c r="BD41" s="409" t="str">
        <f t="shared" si="29"/>
        <v>#</v>
      </c>
      <c r="BE41" s="7"/>
      <c r="BF41" s="7"/>
      <c r="BG41" s="7"/>
      <c r="BH41" s="409" t="str">
        <f t="shared" si="30"/>
        <v>F</v>
      </c>
      <c r="BI41" s="409" t="str">
        <f t="shared" si="31"/>
        <v>#</v>
      </c>
      <c r="BJ41" s="409" t="str">
        <f t="shared" si="32"/>
        <v>#</v>
      </c>
      <c r="BK41" s="409" t="str">
        <f t="shared" si="33"/>
        <v>#</v>
      </c>
      <c r="BL41" s="409" t="str">
        <f t="shared" si="34"/>
        <v>#</v>
      </c>
      <c r="BM41" s="409" t="str">
        <f t="shared" si="35"/>
        <v>#</v>
      </c>
      <c r="BN41" s="409" t="str">
        <f t="shared" si="36"/>
        <v>#</v>
      </c>
      <c r="BO41" s="409" t="str">
        <f t="shared" si="37"/>
        <v>#</v>
      </c>
      <c r="BP41" s="409"/>
      <c r="BQ41" s="409">
        <f t="shared" si="38"/>
        <v>0</v>
      </c>
      <c r="BR41" s="409" t="str">
        <f t="shared" si="39"/>
        <v>#</v>
      </c>
      <c r="BS41" s="409" t="str">
        <f t="shared" si="40"/>
        <v>#</v>
      </c>
      <c r="BT41" s="409" t="str">
        <f t="shared" si="41"/>
        <v>#</v>
      </c>
      <c r="BU41" s="409" t="str">
        <f t="shared" si="42"/>
        <v>#</v>
      </c>
      <c r="BV41" s="409" t="str">
        <f t="shared" si="43"/>
        <v>#</v>
      </c>
      <c r="BW41" s="409" t="str">
        <f t="shared" si="44"/>
        <v>#</v>
      </c>
      <c r="BX41" s="409" t="str">
        <f t="shared" si="45"/>
        <v>#</v>
      </c>
      <c r="BY41" s="409">
        <f t="shared" si="46"/>
        <v>0</v>
      </c>
      <c r="BZ41" s="409" t="str">
        <f t="shared" si="47"/>
        <v>#</v>
      </c>
      <c r="CA41" s="7"/>
      <c r="CB41" s="7"/>
      <c r="CC41" s="409" t="str">
        <f t="shared" si="57"/>
        <v> </v>
      </c>
      <c r="CD41" s="409" t="str">
        <f t="shared" si="58"/>
        <v> </v>
      </c>
      <c r="CE41" s="409" t="str">
        <f t="shared" si="59"/>
        <v> </v>
      </c>
      <c r="CF41" s="409" t="str">
        <f t="shared" si="60"/>
        <v> </v>
      </c>
      <c r="CG41" s="409" t="str">
        <f t="shared" si="61"/>
        <v> </v>
      </c>
      <c r="CH41" s="409" t="e">
        <f>IF(#REF!=0,"CCP,"," ")</f>
        <v>#REF!</v>
      </c>
      <c r="CI41" s="409" t="e">
        <f>IF(#REF!=0,"UIUX,"," ")</f>
        <v>#REF!</v>
      </c>
      <c r="CJ41" s="409" t="e">
        <f>IF(#REF!=0,"DEV,"," ")</f>
        <v>#REF!</v>
      </c>
      <c r="CK41" s="409"/>
      <c r="CL41" s="409">
        <f t="shared" si="48"/>
        <v>0</v>
      </c>
      <c r="CM41" s="409">
        <f t="shared" si="65"/>
        <v>34</v>
      </c>
      <c r="CN41" s="372" t="str">
        <f t="shared" si="65"/>
        <v>22IT038</v>
      </c>
      <c r="CO41" s="432" t="str">
        <f t="shared" si="65"/>
        <v>ILAKKIYA S M</v>
      </c>
      <c r="CP41" s="433" t="e">
        <f t="shared" si="50"/>
        <v>#REF!</v>
      </c>
      <c r="CQ41" s="409">
        <f t="shared" si="51"/>
        <v>0</v>
      </c>
      <c r="CR41" s="7"/>
      <c r="CS41" s="409">
        <f t="shared" si="52"/>
        <v>0</v>
      </c>
      <c r="CT41" s="409" t="str">
        <f t="shared" si="53"/>
        <v>#</v>
      </c>
    </row>
    <row r="42" ht="21" spans="1:98">
      <c r="A42" s="413">
        <v>35</v>
      </c>
      <c r="B42" s="414" t="s">
        <v>1081</v>
      </c>
      <c r="C42" s="415" t="s">
        <v>1082</v>
      </c>
      <c r="D42" s="416" t="s">
        <v>42</v>
      </c>
      <c r="E42" s="417" t="s">
        <v>55</v>
      </c>
      <c r="F42" s="418">
        <v>127.5</v>
      </c>
      <c r="G42" s="419" t="s">
        <v>1008</v>
      </c>
      <c r="H42" s="419" t="s">
        <v>1008</v>
      </c>
      <c r="I42" s="420"/>
      <c r="J42" s="420"/>
      <c r="K42" s="420"/>
      <c r="L42" s="421">
        <f t="shared" si="54"/>
        <v>0</v>
      </c>
      <c r="M42" s="422"/>
      <c r="N42" s="423">
        <f t="shared" si="2"/>
        <v>5</v>
      </c>
      <c r="O42" s="424">
        <v>10</v>
      </c>
      <c r="P42" s="425"/>
      <c r="Q42" s="426"/>
      <c r="R42" s="427"/>
      <c r="S42" s="428" t="s">
        <v>62</v>
      </c>
      <c r="T42" s="429">
        <f t="shared" si="66"/>
        <v>10</v>
      </c>
      <c r="U42" s="429">
        <f t="shared" si="66"/>
        <v>10</v>
      </c>
      <c r="V42" s="429">
        <f t="shared" si="66"/>
        <v>0</v>
      </c>
      <c r="W42" s="429">
        <f t="shared" si="66"/>
        <v>0</v>
      </c>
      <c r="X42" s="429">
        <f t="shared" si="66"/>
        <v>0</v>
      </c>
      <c r="Y42" s="430">
        <f t="shared" si="62"/>
        <v>50</v>
      </c>
      <c r="Z42" s="430">
        <f t="shared" si="63"/>
        <v>5</v>
      </c>
      <c r="AA42" s="431">
        <f t="shared" si="3"/>
        <v>10</v>
      </c>
      <c r="AB42" s="408" t="str">
        <f t="shared" si="56"/>
        <v>F</v>
      </c>
      <c r="AC42" s="408">
        <f t="shared" si="4"/>
        <v>0</v>
      </c>
      <c r="AD42" s="408">
        <f t="shared" si="5"/>
        <v>0</v>
      </c>
      <c r="AE42" s="408">
        <f t="shared" si="6"/>
        <v>0</v>
      </c>
      <c r="AF42" s="408">
        <f t="shared" si="7"/>
        <v>1</v>
      </c>
      <c r="AG42" s="408">
        <f t="shared" si="8"/>
        <v>0</v>
      </c>
      <c r="AH42" s="408">
        <f t="shared" si="9"/>
        <v>0</v>
      </c>
      <c r="AI42" s="408">
        <f t="shared" si="10"/>
        <v>0</v>
      </c>
      <c r="AJ42" s="6"/>
      <c r="AK42" s="408">
        <f t="shared" si="11"/>
        <v>0</v>
      </c>
      <c r="AL42" s="408">
        <f t="shared" si="12"/>
        <v>0</v>
      </c>
      <c r="AM42" s="408">
        <f t="shared" si="13"/>
        <v>0</v>
      </c>
      <c r="AN42" s="408" t="str">
        <f t="shared" si="14"/>
        <v>F</v>
      </c>
      <c r="AO42" s="408">
        <f t="shared" si="15"/>
        <v>0</v>
      </c>
      <c r="AP42" s="408">
        <f t="shared" si="16"/>
        <v>0</v>
      </c>
      <c r="AQ42" s="408">
        <f t="shared" si="17"/>
        <v>0</v>
      </c>
      <c r="AR42" s="409" t="str">
        <f t="shared" si="18"/>
        <v>DF</v>
      </c>
      <c r="AS42" s="409" t="str">
        <f t="shared" si="19"/>
        <v>DFT</v>
      </c>
      <c r="AT42" s="409" t="str">
        <f t="shared" si="20"/>
        <v>#</v>
      </c>
      <c r="AU42" s="409" t="str">
        <f t="shared" si="21"/>
        <v>#</v>
      </c>
      <c r="AV42" s="409" t="str">
        <f t="shared" si="22"/>
        <v>#</v>
      </c>
      <c r="AW42" s="409" t="str">
        <f t="shared" si="23"/>
        <v>F</v>
      </c>
      <c r="AX42" s="409"/>
      <c r="AY42" s="409" t="str">
        <f t="shared" si="24"/>
        <v>#</v>
      </c>
      <c r="AZ42" s="409" t="str">
        <f t="shared" si="25"/>
        <v>#</v>
      </c>
      <c r="BA42" s="409" t="str">
        <f t="shared" si="26"/>
        <v>#</v>
      </c>
      <c r="BB42" s="409">
        <f t="shared" si="27"/>
        <v>0</v>
      </c>
      <c r="BC42" s="409" t="str">
        <f t="shared" si="28"/>
        <v>#</v>
      </c>
      <c r="BD42" s="409">
        <f t="shared" si="29"/>
        <v>0</v>
      </c>
      <c r="BE42" s="7"/>
      <c r="BF42" s="7"/>
      <c r="BG42" s="7"/>
      <c r="BH42" s="409" t="str">
        <f t="shared" si="30"/>
        <v>#</v>
      </c>
      <c r="BI42" s="409" t="str">
        <f t="shared" si="31"/>
        <v>#</v>
      </c>
      <c r="BJ42" s="409" t="str">
        <f t="shared" si="32"/>
        <v>#</v>
      </c>
      <c r="BK42" s="409" t="str">
        <f t="shared" si="33"/>
        <v>F</v>
      </c>
      <c r="BL42" s="409" t="str">
        <f t="shared" si="34"/>
        <v>#</v>
      </c>
      <c r="BM42" s="409" t="str">
        <f t="shared" si="35"/>
        <v>#</v>
      </c>
      <c r="BN42" s="409" t="str">
        <f t="shared" si="36"/>
        <v>#</v>
      </c>
      <c r="BO42" s="409" t="str">
        <f t="shared" si="37"/>
        <v>#</v>
      </c>
      <c r="BP42" s="409"/>
      <c r="BQ42" s="409" t="str">
        <f t="shared" si="38"/>
        <v>#</v>
      </c>
      <c r="BR42" s="409" t="str">
        <f t="shared" si="39"/>
        <v>#</v>
      </c>
      <c r="BS42" s="409" t="str">
        <f t="shared" si="40"/>
        <v>#</v>
      </c>
      <c r="BT42" s="409">
        <f t="shared" si="41"/>
        <v>0</v>
      </c>
      <c r="BU42" s="409" t="str">
        <f t="shared" si="42"/>
        <v>#</v>
      </c>
      <c r="BV42" s="409" t="str">
        <f t="shared" si="43"/>
        <v>#</v>
      </c>
      <c r="BW42" s="409" t="str">
        <f t="shared" si="44"/>
        <v>#</v>
      </c>
      <c r="BX42" s="409" t="str">
        <f t="shared" si="45"/>
        <v>#</v>
      </c>
      <c r="BY42" s="409" t="str">
        <f t="shared" si="46"/>
        <v>#</v>
      </c>
      <c r="BZ42" s="409">
        <f t="shared" si="47"/>
        <v>0</v>
      </c>
      <c r="CA42" s="7"/>
      <c r="CB42" s="7"/>
      <c r="CC42" s="409" t="str">
        <f t="shared" si="57"/>
        <v> </v>
      </c>
      <c r="CD42" s="409" t="str">
        <f t="shared" si="58"/>
        <v> </v>
      </c>
      <c r="CE42" s="409" t="str">
        <f t="shared" si="59"/>
        <v>DAV,</v>
      </c>
      <c r="CF42" s="409" t="str">
        <f t="shared" si="60"/>
        <v>EP,</v>
      </c>
      <c r="CG42" s="409" t="str">
        <f t="shared" si="61"/>
        <v>MAD,</v>
      </c>
      <c r="CH42" s="409" t="e">
        <f>IF(#REF!=0,"CCP,"," ")</f>
        <v>#REF!</v>
      </c>
      <c r="CI42" s="409" t="e">
        <f>IF(#REF!=0,"UIUX,"," ")</f>
        <v>#REF!</v>
      </c>
      <c r="CJ42" s="409" t="e">
        <f>IF(#REF!=0,"DEV,"," ")</f>
        <v>#REF!</v>
      </c>
      <c r="CK42" s="409"/>
      <c r="CL42" s="409">
        <f t="shared" si="48"/>
        <v>0</v>
      </c>
      <c r="CM42" s="409">
        <f t="shared" si="65"/>
        <v>35</v>
      </c>
      <c r="CN42" s="372" t="str">
        <f t="shared" si="65"/>
        <v>22IT039</v>
      </c>
      <c r="CO42" s="432" t="str">
        <f t="shared" si="65"/>
        <v>JAWAGAL SRINATH N</v>
      </c>
      <c r="CP42" s="433" t="e">
        <f t="shared" si="50"/>
        <v>#REF!</v>
      </c>
      <c r="CQ42" s="409">
        <f t="shared" si="51"/>
        <v>0</v>
      </c>
      <c r="CR42" s="7"/>
      <c r="CS42" s="409" t="str">
        <f t="shared" si="52"/>
        <v>#</v>
      </c>
      <c r="CT42" s="409">
        <f t="shared" si="53"/>
        <v>0</v>
      </c>
    </row>
    <row r="43" ht="15.75" spans="1:98">
      <c r="A43" s="413">
        <v>36</v>
      </c>
      <c r="B43" s="414" t="s">
        <v>1083</v>
      </c>
      <c r="C43" s="436" t="s">
        <v>1084</v>
      </c>
      <c r="D43" s="416" t="s">
        <v>41</v>
      </c>
      <c r="E43" s="417" t="s">
        <v>54</v>
      </c>
      <c r="F43" s="418">
        <v>141</v>
      </c>
      <c r="G43" s="419" t="s">
        <v>1030</v>
      </c>
      <c r="H43" s="419" t="s">
        <v>1030</v>
      </c>
      <c r="I43" s="420"/>
      <c r="J43" s="420"/>
      <c r="K43" s="420"/>
      <c r="L43" s="421">
        <f t="shared" si="54"/>
        <v>0</v>
      </c>
      <c r="M43" s="422"/>
      <c r="N43" s="423">
        <f t="shared" si="2"/>
        <v>0</v>
      </c>
      <c r="O43" s="424">
        <v>9</v>
      </c>
      <c r="P43" s="425"/>
      <c r="Q43" s="426"/>
      <c r="R43" s="427"/>
      <c r="S43" s="428" t="s">
        <v>62</v>
      </c>
      <c r="T43" s="429">
        <f t="shared" si="66"/>
        <v>0</v>
      </c>
      <c r="U43" s="429">
        <f t="shared" si="66"/>
        <v>0</v>
      </c>
      <c r="V43" s="429">
        <f t="shared" si="66"/>
        <v>0</v>
      </c>
      <c r="W43" s="429">
        <f t="shared" si="66"/>
        <v>0</v>
      </c>
      <c r="X43" s="429">
        <f t="shared" si="66"/>
        <v>0</v>
      </c>
      <c r="Y43" s="430">
        <f t="shared" si="62"/>
        <v>0</v>
      </c>
      <c r="Z43" s="430">
        <f t="shared" si="63"/>
        <v>0</v>
      </c>
      <c r="AA43" s="431">
        <f t="shared" si="3"/>
        <v>0</v>
      </c>
      <c r="AB43" s="408" t="str">
        <f t="shared" si="56"/>
        <v>F</v>
      </c>
      <c r="AC43" s="408">
        <f t="shared" si="4"/>
        <v>0</v>
      </c>
      <c r="AD43" s="408">
        <f t="shared" si="5"/>
        <v>0</v>
      </c>
      <c r="AE43" s="408">
        <f t="shared" si="6"/>
        <v>1</v>
      </c>
      <c r="AF43" s="408">
        <f t="shared" si="7"/>
        <v>0</v>
      </c>
      <c r="AG43" s="408">
        <f t="shared" si="8"/>
        <v>0</v>
      </c>
      <c r="AH43" s="408">
        <f t="shared" si="9"/>
        <v>0</v>
      </c>
      <c r="AI43" s="408">
        <f t="shared" si="10"/>
        <v>0</v>
      </c>
      <c r="AJ43" s="6"/>
      <c r="AK43" s="408">
        <f t="shared" si="11"/>
        <v>0</v>
      </c>
      <c r="AL43" s="408">
        <f t="shared" si="12"/>
        <v>0</v>
      </c>
      <c r="AM43" s="408" t="str">
        <f t="shared" si="13"/>
        <v>F</v>
      </c>
      <c r="AN43" s="408">
        <f t="shared" si="14"/>
        <v>0</v>
      </c>
      <c r="AO43" s="408">
        <f t="shared" si="15"/>
        <v>0</v>
      </c>
      <c r="AP43" s="408">
        <f t="shared" si="16"/>
        <v>0</v>
      </c>
      <c r="AQ43" s="408">
        <f t="shared" si="17"/>
        <v>0</v>
      </c>
      <c r="AR43" s="409" t="str">
        <f t="shared" si="18"/>
        <v>HM</v>
      </c>
      <c r="AS43" s="409" t="str">
        <f t="shared" si="19"/>
        <v>HMT</v>
      </c>
      <c r="AT43" s="409" t="str">
        <f t="shared" si="20"/>
        <v>F</v>
      </c>
      <c r="AU43" s="409" t="str">
        <f t="shared" si="21"/>
        <v>#</v>
      </c>
      <c r="AV43" s="409" t="str">
        <f t="shared" si="22"/>
        <v>#</v>
      </c>
      <c r="AW43" s="409" t="str">
        <f t="shared" si="23"/>
        <v>#</v>
      </c>
      <c r="AX43" s="409"/>
      <c r="AY43" s="409">
        <f t="shared" si="24"/>
        <v>0</v>
      </c>
      <c r="AZ43" s="409" t="str">
        <f t="shared" si="25"/>
        <v>#</v>
      </c>
      <c r="BA43" s="409" t="str">
        <f t="shared" si="26"/>
        <v>#</v>
      </c>
      <c r="BB43" s="409" t="str">
        <f t="shared" si="27"/>
        <v>#</v>
      </c>
      <c r="BC43" s="409">
        <f t="shared" si="28"/>
        <v>0</v>
      </c>
      <c r="BD43" s="409" t="str">
        <f t="shared" si="29"/>
        <v>#</v>
      </c>
      <c r="BE43" s="7"/>
      <c r="BF43" s="7"/>
      <c r="BG43" s="7"/>
      <c r="BH43" s="409" t="str">
        <f t="shared" si="30"/>
        <v>F</v>
      </c>
      <c r="BI43" s="409" t="str">
        <f t="shared" si="31"/>
        <v>#</v>
      </c>
      <c r="BJ43" s="409" t="str">
        <f t="shared" si="32"/>
        <v>#</v>
      </c>
      <c r="BK43" s="409" t="str">
        <f t="shared" si="33"/>
        <v>#</v>
      </c>
      <c r="BL43" s="409" t="str">
        <f t="shared" si="34"/>
        <v>#</v>
      </c>
      <c r="BM43" s="409" t="str">
        <f t="shared" si="35"/>
        <v>#</v>
      </c>
      <c r="BN43" s="409" t="str">
        <f t="shared" si="36"/>
        <v>#</v>
      </c>
      <c r="BO43" s="409" t="str">
        <f t="shared" si="37"/>
        <v>#</v>
      </c>
      <c r="BP43" s="409"/>
      <c r="BQ43" s="409">
        <f t="shared" si="38"/>
        <v>0</v>
      </c>
      <c r="BR43" s="409" t="str">
        <f t="shared" si="39"/>
        <v>#</v>
      </c>
      <c r="BS43" s="409" t="str">
        <f t="shared" si="40"/>
        <v>#</v>
      </c>
      <c r="BT43" s="409" t="str">
        <f t="shared" si="41"/>
        <v>#</v>
      </c>
      <c r="BU43" s="409" t="str">
        <f t="shared" si="42"/>
        <v>#</v>
      </c>
      <c r="BV43" s="409" t="str">
        <f t="shared" si="43"/>
        <v>#</v>
      </c>
      <c r="BW43" s="409" t="str">
        <f t="shared" si="44"/>
        <v>#</v>
      </c>
      <c r="BX43" s="409" t="str">
        <f t="shared" si="45"/>
        <v>#</v>
      </c>
      <c r="BY43" s="409">
        <f t="shared" si="46"/>
        <v>0</v>
      </c>
      <c r="BZ43" s="409" t="str">
        <f t="shared" si="47"/>
        <v>#</v>
      </c>
      <c r="CA43" s="7"/>
      <c r="CB43" s="7"/>
      <c r="CC43" s="409" t="str">
        <f t="shared" si="57"/>
        <v>EEP,</v>
      </c>
      <c r="CD43" s="409" t="str">
        <f t="shared" si="58"/>
        <v>POC,</v>
      </c>
      <c r="CE43" s="409" t="str">
        <f t="shared" si="59"/>
        <v>DAV,</v>
      </c>
      <c r="CF43" s="409" t="str">
        <f t="shared" si="60"/>
        <v>EP,</v>
      </c>
      <c r="CG43" s="409" t="str">
        <f t="shared" si="61"/>
        <v>MAD,</v>
      </c>
      <c r="CH43" s="409" t="e">
        <f>IF(#REF!=0,"CCP,"," ")</f>
        <v>#REF!</v>
      </c>
      <c r="CI43" s="409" t="e">
        <f>IF(#REF!=0,"UIUX,"," ")</f>
        <v>#REF!</v>
      </c>
      <c r="CJ43" s="409" t="e">
        <f>IF(#REF!=0,"DEV,"," ")</f>
        <v>#REF!</v>
      </c>
      <c r="CK43" s="409"/>
      <c r="CL43" s="409">
        <f t="shared" si="48"/>
        <v>0</v>
      </c>
      <c r="CM43" s="409">
        <f t="shared" si="65"/>
        <v>36</v>
      </c>
      <c r="CN43" s="372" t="str">
        <f t="shared" si="65"/>
        <v>22IT040</v>
      </c>
      <c r="CO43" s="432" t="str">
        <f t="shared" si="65"/>
        <v>JEEVITHA.R</v>
      </c>
      <c r="CP43" s="433" t="e">
        <f t="shared" si="50"/>
        <v>#REF!</v>
      </c>
      <c r="CQ43" s="409">
        <f t="shared" si="51"/>
        <v>0</v>
      </c>
      <c r="CR43" s="7"/>
      <c r="CS43" s="409">
        <f t="shared" si="52"/>
        <v>0</v>
      </c>
      <c r="CT43" s="409" t="str">
        <f t="shared" si="53"/>
        <v>#</v>
      </c>
    </row>
    <row r="44" ht="15.75" spans="1:98">
      <c r="A44" s="413">
        <v>37</v>
      </c>
      <c r="B44" s="414" t="s">
        <v>1085</v>
      </c>
      <c r="C44" s="415" t="s">
        <v>1086</v>
      </c>
      <c r="D44" s="416" t="s">
        <v>42</v>
      </c>
      <c r="E44" s="417" t="s">
        <v>55</v>
      </c>
      <c r="F44" s="418">
        <v>180.5</v>
      </c>
      <c r="G44" s="419" t="s">
        <v>1011</v>
      </c>
      <c r="H44" s="419" t="s">
        <v>1019</v>
      </c>
      <c r="I44" s="420"/>
      <c r="J44" s="420"/>
      <c r="K44" s="420"/>
      <c r="L44" s="421">
        <f t="shared" si="54"/>
        <v>0</v>
      </c>
      <c r="M44" s="422"/>
      <c r="N44" s="423">
        <f t="shared" si="2"/>
        <v>5</v>
      </c>
      <c r="O44" s="424">
        <v>8.4</v>
      </c>
      <c r="P44" s="425"/>
      <c r="Q44" s="426"/>
      <c r="R44" s="427"/>
      <c r="S44" s="428" t="s">
        <v>62</v>
      </c>
      <c r="T44" s="429">
        <f t="shared" si="66"/>
        <v>8</v>
      </c>
      <c r="U44" s="429">
        <f t="shared" si="66"/>
        <v>9</v>
      </c>
      <c r="V44" s="429">
        <f t="shared" si="66"/>
        <v>0</v>
      </c>
      <c r="W44" s="429">
        <f t="shared" si="66"/>
        <v>0</v>
      </c>
      <c r="X44" s="429">
        <f t="shared" si="66"/>
        <v>0</v>
      </c>
      <c r="Y44" s="430">
        <f t="shared" si="62"/>
        <v>44</v>
      </c>
      <c r="Z44" s="430">
        <f t="shared" si="63"/>
        <v>5</v>
      </c>
      <c r="AA44" s="431">
        <f t="shared" si="3"/>
        <v>8.8</v>
      </c>
      <c r="AB44" s="408" t="str">
        <f t="shared" si="56"/>
        <v>F</v>
      </c>
      <c r="AC44" s="408">
        <f t="shared" si="4"/>
        <v>1</v>
      </c>
      <c r="AD44" s="408">
        <f t="shared" si="5"/>
        <v>0</v>
      </c>
      <c r="AE44" s="408">
        <f t="shared" si="6"/>
        <v>0</v>
      </c>
      <c r="AF44" s="408">
        <f t="shared" si="7"/>
        <v>0</v>
      </c>
      <c r="AG44" s="408">
        <f t="shared" si="8"/>
        <v>0</v>
      </c>
      <c r="AH44" s="408">
        <f t="shared" si="9"/>
        <v>0</v>
      </c>
      <c r="AI44" s="408">
        <f t="shared" si="10"/>
        <v>0</v>
      </c>
      <c r="AJ44" s="6"/>
      <c r="AK44" s="408" t="str">
        <f t="shared" si="11"/>
        <v>F</v>
      </c>
      <c r="AL44" s="408">
        <f t="shared" si="12"/>
        <v>0</v>
      </c>
      <c r="AM44" s="408">
        <f t="shared" si="13"/>
        <v>0</v>
      </c>
      <c r="AN44" s="408">
        <f t="shared" si="14"/>
        <v>0</v>
      </c>
      <c r="AO44" s="408">
        <f t="shared" si="15"/>
        <v>0</v>
      </c>
      <c r="AP44" s="408">
        <f t="shared" si="16"/>
        <v>0</v>
      </c>
      <c r="AQ44" s="408">
        <f t="shared" si="17"/>
        <v>0</v>
      </c>
      <c r="AR44" s="409" t="str">
        <f t="shared" si="18"/>
        <v>DF</v>
      </c>
      <c r="AS44" s="409" t="str">
        <f t="shared" si="19"/>
        <v>DFT</v>
      </c>
      <c r="AT44" s="409" t="str">
        <f t="shared" si="20"/>
        <v>#</v>
      </c>
      <c r="AU44" s="409" t="str">
        <f t="shared" si="21"/>
        <v>#</v>
      </c>
      <c r="AV44" s="409" t="str">
        <f t="shared" si="22"/>
        <v>#</v>
      </c>
      <c r="AW44" s="409" t="str">
        <f t="shared" si="23"/>
        <v>F</v>
      </c>
      <c r="AX44" s="409"/>
      <c r="AY44" s="409" t="str">
        <f t="shared" si="24"/>
        <v>#</v>
      </c>
      <c r="AZ44" s="409" t="str">
        <f t="shared" si="25"/>
        <v>#</v>
      </c>
      <c r="BA44" s="409" t="str">
        <f t="shared" si="26"/>
        <v>#</v>
      </c>
      <c r="BB44" s="409">
        <f t="shared" si="27"/>
        <v>0</v>
      </c>
      <c r="BC44" s="409" t="str">
        <f t="shared" si="28"/>
        <v>#</v>
      </c>
      <c r="BD44" s="409">
        <f t="shared" si="29"/>
        <v>0</v>
      </c>
      <c r="BE44" s="7"/>
      <c r="BF44" s="7"/>
      <c r="BG44" s="7"/>
      <c r="BH44" s="409" t="str">
        <f t="shared" si="30"/>
        <v>#</v>
      </c>
      <c r="BI44" s="409" t="str">
        <f t="shared" si="31"/>
        <v>#</v>
      </c>
      <c r="BJ44" s="409" t="str">
        <f t="shared" si="32"/>
        <v>#</v>
      </c>
      <c r="BK44" s="409" t="str">
        <f t="shared" si="33"/>
        <v>F</v>
      </c>
      <c r="BL44" s="409" t="str">
        <f t="shared" si="34"/>
        <v>#</v>
      </c>
      <c r="BM44" s="409" t="str">
        <f t="shared" si="35"/>
        <v>#</v>
      </c>
      <c r="BN44" s="409" t="str">
        <f t="shared" si="36"/>
        <v>#</v>
      </c>
      <c r="BO44" s="409" t="str">
        <f t="shared" si="37"/>
        <v>#</v>
      </c>
      <c r="BP44" s="409"/>
      <c r="BQ44" s="409" t="str">
        <f t="shared" si="38"/>
        <v>#</v>
      </c>
      <c r="BR44" s="409" t="str">
        <f t="shared" si="39"/>
        <v>#</v>
      </c>
      <c r="BS44" s="409" t="str">
        <f t="shared" si="40"/>
        <v>#</v>
      </c>
      <c r="BT44" s="409">
        <f t="shared" si="41"/>
        <v>0</v>
      </c>
      <c r="BU44" s="409" t="str">
        <f t="shared" si="42"/>
        <v>#</v>
      </c>
      <c r="BV44" s="409" t="str">
        <f t="shared" si="43"/>
        <v>#</v>
      </c>
      <c r="BW44" s="409" t="str">
        <f t="shared" si="44"/>
        <v>#</v>
      </c>
      <c r="BX44" s="409" t="str">
        <f t="shared" si="45"/>
        <v>#</v>
      </c>
      <c r="BY44" s="409" t="str">
        <f t="shared" si="46"/>
        <v>#</v>
      </c>
      <c r="BZ44" s="409">
        <f t="shared" si="47"/>
        <v>0</v>
      </c>
      <c r="CA44" s="7"/>
      <c r="CB44" s="7"/>
      <c r="CC44" s="409" t="str">
        <f t="shared" si="57"/>
        <v> </v>
      </c>
      <c r="CD44" s="409" t="str">
        <f t="shared" si="58"/>
        <v> </v>
      </c>
      <c r="CE44" s="409" t="str">
        <f t="shared" si="59"/>
        <v>DAV,</v>
      </c>
      <c r="CF44" s="409" t="str">
        <f t="shared" si="60"/>
        <v>EP,</v>
      </c>
      <c r="CG44" s="409" t="str">
        <f t="shared" si="61"/>
        <v>MAD,</v>
      </c>
      <c r="CH44" s="409" t="e">
        <f>IF(#REF!=0,"CCP,"," ")</f>
        <v>#REF!</v>
      </c>
      <c r="CI44" s="409" t="e">
        <f>IF(#REF!=0,"UIUX,"," ")</f>
        <v>#REF!</v>
      </c>
      <c r="CJ44" s="409" t="e">
        <f>IF(#REF!=0,"DEV,"," ")</f>
        <v>#REF!</v>
      </c>
      <c r="CK44" s="409"/>
      <c r="CL44" s="409">
        <f t="shared" si="48"/>
        <v>0</v>
      </c>
      <c r="CM44" s="409">
        <f t="shared" si="65"/>
        <v>37</v>
      </c>
      <c r="CN44" s="372" t="str">
        <f t="shared" si="65"/>
        <v>22IT041</v>
      </c>
      <c r="CO44" s="432" t="str">
        <f t="shared" si="65"/>
        <v>JEMIMA I</v>
      </c>
      <c r="CP44" s="433" t="e">
        <f t="shared" si="50"/>
        <v>#REF!</v>
      </c>
      <c r="CQ44" s="409">
        <f t="shared" si="51"/>
        <v>0</v>
      </c>
      <c r="CR44" s="7"/>
      <c r="CS44" s="409" t="str">
        <f t="shared" si="52"/>
        <v>#</v>
      </c>
      <c r="CT44" s="409">
        <f t="shared" si="53"/>
        <v>0</v>
      </c>
    </row>
    <row r="45" ht="21" spans="1:98">
      <c r="A45" s="413">
        <v>38</v>
      </c>
      <c r="B45" s="414" t="s">
        <v>1087</v>
      </c>
      <c r="C45" s="415" t="s">
        <v>1088</v>
      </c>
      <c r="D45" s="416" t="s">
        <v>42</v>
      </c>
      <c r="E45" s="417" t="s">
        <v>54</v>
      </c>
      <c r="F45" s="418">
        <v>147.5</v>
      </c>
      <c r="G45" s="419" t="s">
        <v>1011</v>
      </c>
      <c r="H45" s="419" t="s">
        <v>1019</v>
      </c>
      <c r="I45" s="434" t="s">
        <v>1016</v>
      </c>
      <c r="J45" s="434" t="s">
        <v>1011</v>
      </c>
      <c r="K45" s="434" t="s">
        <v>1016</v>
      </c>
      <c r="L45" s="421">
        <f t="shared" si="54"/>
        <v>0</v>
      </c>
      <c r="M45" s="422"/>
      <c r="N45" s="423">
        <f t="shared" si="2"/>
        <v>16</v>
      </c>
      <c r="O45" s="424">
        <v>7.89</v>
      </c>
      <c r="P45" s="425"/>
      <c r="Q45" s="426"/>
      <c r="R45" s="427"/>
      <c r="S45" s="428" t="s">
        <v>62</v>
      </c>
      <c r="T45" s="429">
        <f t="shared" si="66"/>
        <v>8</v>
      </c>
      <c r="U45" s="429">
        <f t="shared" si="66"/>
        <v>9</v>
      </c>
      <c r="V45" s="429">
        <f t="shared" si="66"/>
        <v>7</v>
      </c>
      <c r="W45" s="429">
        <f t="shared" si="66"/>
        <v>8</v>
      </c>
      <c r="X45" s="429">
        <f t="shared" si="66"/>
        <v>7</v>
      </c>
      <c r="Y45" s="430">
        <f t="shared" si="62"/>
        <v>125</v>
      </c>
      <c r="Z45" s="430">
        <f t="shared" si="63"/>
        <v>16</v>
      </c>
      <c r="AA45" s="431">
        <f t="shared" si="3"/>
        <v>7.8125</v>
      </c>
      <c r="AB45" s="408" t="str">
        <f t="shared" si="56"/>
        <v>F</v>
      </c>
      <c r="AC45" s="408">
        <f t="shared" si="4"/>
        <v>0</v>
      </c>
      <c r="AD45" s="408">
        <f t="shared" si="5"/>
        <v>0</v>
      </c>
      <c r="AE45" s="408">
        <f t="shared" si="6"/>
        <v>1</v>
      </c>
      <c r="AF45" s="408">
        <f t="shared" si="7"/>
        <v>0</v>
      </c>
      <c r="AG45" s="408">
        <f t="shared" si="8"/>
        <v>0</v>
      </c>
      <c r="AH45" s="408">
        <f t="shared" si="9"/>
        <v>0</v>
      </c>
      <c r="AI45" s="408">
        <f t="shared" si="10"/>
        <v>0</v>
      </c>
      <c r="AJ45" s="6"/>
      <c r="AK45" s="408">
        <f t="shared" si="11"/>
        <v>0</v>
      </c>
      <c r="AL45" s="408">
        <f t="shared" si="12"/>
        <v>0</v>
      </c>
      <c r="AM45" s="408" t="str">
        <f t="shared" si="13"/>
        <v>F</v>
      </c>
      <c r="AN45" s="408">
        <f t="shared" si="14"/>
        <v>0</v>
      </c>
      <c r="AO45" s="408">
        <f t="shared" si="15"/>
        <v>0</v>
      </c>
      <c r="AP45" s="408">
        <f t="shared" si="16"/>
        <v>0</v>
      </c>
      <c r="AQ45" s="408">
        <f t="shared" si="17"/>
        <v>0</v>
      </c>
      <c r="AR45" s="409" t="str">
        <f t="shared" si="18"/>
        <v>HF</v>
      </c>
      <c r="AS45" s="409" t="str">
        <f t="shared" si="19"/>
        <v>HFT</v>
      </c>
      <c r="AT45" s="409" t="str">
        <f t="shared" si="20"/>
        <v>#</v>
      </c>
      <c r="AU45" s="409" t="str">
        <f t="shared" si="21"/>
        <v>F</v>
      </c>
      <c r="AV45" s="409" t="str">
        <f t="shared" si="22"/>
        <v>#</v>
      </c>
      <c r="AW45" s="409" t="str">
        <f t="shared" si="23"/>
        <v>#</v>
      </c>
      <c r="AX45" s="409"/>
      <c r="AY45" s="409" t="str">
        <f t="shared" si="24"/>
        <v>#</v>
      </c>
      <c r="AZ45" s="409">
        <f t="shared" si="25"/>
        <v>0</v>
      </c>
      <c r="BA45" s="409" t="str">
        <f t="shared" si="26"/>
        <v>#</v>
      </c>
      <c r="BB45" s="409" t="str">
        <f t="shared" si="27"/>
        <v>#</v>
      </c>
      <c r="BC45" s="409" t="str">
        <f t="shared" si="28"/>
        <v>#</v>
      </c>
      <c r="BD45" s="409">
        <f t="shared" si="29"/>
        <v>0</v>
      </c>
      <c r="BE45" s="7"/>
      <c r="BF45" s="7"/>
      <c r="BG45" s="7"/>
      <c r="BH45" s="409" t="str">
        <f t="shared" si="30"/>
        <v>#</v>
      </c>
      <c r="BI45" s="409" t="str">
        <f t="shared" si="31"/>
        <v>F</v>
      </c>
      <c r="BJ45" s="409" t="str">
        <f t="shared" si="32"/>
        <v>#</v>
      </c>
      <c r="BK45" s="409" t="str">
        <f t="shared" si="33"/>
        <v>#</v>
      </c>
      <c r="BL45" s="409" t="str">
        <f t="shared" si="34"/>
        <v>#</v>
      </c>
      <c r="BM45" s="409" t="str">
        <f t="shared" si="35"/>
        <v>#</v>
      </c>
      <c r="BN45" s="409" t="str">
        <f t="shared" si="36"/>
        <v>#</v>
      </c>
      <c r="BO45" s="409" t="str">
        <f t="shared" si="37"/>
        <v>#</v>
      </c>
      <c r="BP45" s="409"/>
      <c r="BQ45" s="409" t="str">
        <f t="shared" si="38"/>
        <v>#</v>
      </c>
      <c r="BR45" s="409">
        <f t="shared" si="39"/>
        <v>0</v>
      </c>
      <c r="BS45" s="409" t="str">
        <f t="shared" si="40"/>
        <v>#</v>
      </c>
      <c r="BT45" s="409" t="str">
        <f t="shared" si="41"/>
        <v>#</v>
      </c>
      <c r="BU45" s="409" t="str">
        <f t="shared" si="42"/>
        <v>#</v>
      </c>
      <c r="BV45" s="409" t="str">
        <f t="shared" si="43"/>
        <v>#</v>
      </c>
      <c r="BW45" s="409" t="str">
        <f t="shared" si="44"/>
        <v>#</v>
      </c>
      <c r="BX45" s="409" t="str">
        <f t="shared" si="45"/>
        <v>#</v>
      </c>
      <c r="BY45" s="409" t="str">
        <f t="shared" si="46"/>
        <v>#</v>
      </c>
      <c r="BZ45" s="409">
        <f t="shared" si="47"/>
        <v>0</v>
      </c>
      <c r="CA45" s="7"/>
      <c r="CB45" s="7"/>
      <c r="CC45" s="409" t="str">
        <f t="shared" si="57"/>
        <v> </v>
      </c>
      <c r="CD45" s="409" t="str">
        <f t="shared" si="58"/>
        <v> </v>
      </c>
      <c r="CE45" s="409" t="str">
        <f t="shared" si="59"/>
        <v> </v>
      </c>
      <c r="CF45" s="409" t="str">
        <f t="shared" si="60"/>
        <v> </v>
      </c>
      <c r="CG45" s="409" t="str">
        <f t="shared" si="61"/>
        <v> </v>
      </c>
      <c r="CH45" s="409" t="e">
        <f>IF(#REF!=0,"CCP,"," ")</f>
        <v>#REF!</v>
      </c>
      <c r="CI45" s="409" t="e">
        <f>IF(#REF!=0,"UIUX,"," ")</f>
        <v>#REF!</v>
      </c>
      <c r="CJ45" s="409" t="e">
        <f>IF(#REF!=0,"DEV,"," ")</f>
        <v>#REF!</v>
      </c>
      <c r="CK45" s="409"/>
      <c r="CL45" s="409">
        <f t="shared" si="48"/>
        <v>0</v>
      </c>
      <c r="CM45" s="409">
        <f t="shared" si="65"/>
        <v>38</v>
      </c>
      <c r="CN45" s="372" t="str">
        <f t="shared" si="65"/>
        <v>22IT042</v>
      </c>
      <c r="CO45" s="432" t="str">
        <f t="shared" si="65"/>
        <v>JOHN KEVIN FELIX X</v>
      </c>
      <c r="CP45" s="433" t="e">
        <f t="shared" si="50"/>
        <v>#REF!</v>
      </c>
      <c r="CQ45" s="409">
        <f t="shared" si="51"/>
        <v>0</v>
      </c>
      <c r="CR45" s="7"/>
      <c r="CS45" s="409">
        <f t="shared" si="52"/>
        <v>0</v>
      </c>
      <c r="CT45" s="409" t="str">
        <f t="shared" si="53"/>
        <v>#</v>
      </c>
    </row>
    <row r="46" ht="21" spans="1:98">
      <c r="A46" s="413">
        <v>39</v>
      </c>
      <c r="B46" s="414" t="s">
        <v>1089</v>
      </c>
      <c r="C46" s="415" t="s">
        <v>1090</v>
      </c>
      <c r="D46" s="416" t="s">
        <v>41</v>
      </c>
      <c r="E46" s="417" t="s">
        <v>55</v>
      </c>
      <c r="F46" s="418">
        <v>132.5</v>
      </c>
      <c r="G46" s="419" t="s">
        <v>1011</v>
      </c>
      <c r="H46" s="419" t="s">
        <v>1019</v>
      </c>
      <c r="I46" s="420"/>
      <c r="J46" s="420"/>
      <c r="K46" s="420"/>
      <c r="L46" s="421">
        <f t="shared" si="54"/>
        <v>0</v>
      </c>
      <c r="M46" s="422"/>
      <c r="N46" s="423">
        <f t="shared" si="2"/>
        <v>5</v>
      </c>
      <c r="O46" s="424">
        <v>8.4</v>
      </c>
      <c r="P46" s="425"/>
      <c r="Q46" s="426"/>
      <c r="R46" s="427"/>
      <c r="S46" s="428" t="s">
        <v>62</v>
      </c>
      <c r="T46" s="429">
        <f t="shared" si="66"/>
        <v>8</v>
      </c>
      <c r="U46" s="429">
        <f t="shared" si="66"/>
        <v>9</v>
      </c>
      <c r="V46" s="429">
        <f t="shared" si="66"/>
        <v>0</v>
      </c>
      <c r="W46" s="429">
        <f t="shared" si="66"/>
        <v>0</v>
      </c>
      <c r="X46" s="429">
        <f t="shared" si="66"/>
        <v>0</v>
      </c>
      <c r="Y46" s="430">
        <f t="shared" si="62"/>
        <v>44</v>
      </c>
      <c r="Z46" s="430">
        <f t="shared" si="63"/>
        <v>5</v>
      </c>
      <c r="AA46" s="431">
        <f t="shared" si="3"/>
        <v>8.8</v>
      </c>
      <c r="AB46" s="408" t="str">
        <f t="shared" si="56"/>
        <v>F</v>
      </c>
      <c r="AC46" s="408">
        <f t="shared" si="4"/>
        <v>0</v>
      </c>
      <c r="AD46" s="408">
        <f t="shared" si="5"/>
        <v>0</v>
      </c>
      <c r="AE46" s="408">
        <f t="shared" si="6"/>
        <v>0</v>
      </c>
      <c r="AF46" s="408">
        <f t="shared" si="7"/>
        <v>1</v>
      </c>
      <c r="AG46" s="408">
        <f t="shared" si="8"/>
        <v>0</v>
      </c>
      <c r="AH46" s="408">
        <f t="shared" si="9"/>
        <v>0</v>
      </c>
      <c r="AI46" s="408">
        <f t="shared" si="10"/>
        <v>0</v>
      </c>
      <c r="AJ46" s="6"/>
      <c r="AK46" s="408">
        <f t="shared" si="11"/>
        <v>0</v>
      </c>
      <c r="AL46" s="408">
        <f t="shared" si="12"/>
        <v>0</v>
      </c>
      <c r="AM46" s="408">
        <f t="shared" si="13"/>
        <v>0</v>
      </c>
      <c r="AN46" s="408" t="str">
        <f t="shared" si="14"/>
        <v>F</v>
      </c>
      <c r="AO46" s="408">
        <f t="shared" si="15"/>
        <v>0</v>
      </c>
      <c r="AP46" s="408">
        <f t="shared" si="16"/>
        <v>0</v>
      </c>
      <c r="AQ46" s="408">
        <f t="shared" si="17"/>
        <v>0</v>
      </c>
      <c r="AR46" s="409" t="str">
        <f t="shared" si="18"/>
        <v>DM</v>
      </c>
      <c r="AS46" s="409" t="str">
        <f t="shared" si="19"/>
        <v>DMT</v>
      </c>
      <c r="AT46" s="409" t="str">
        <f t="shared" si="20"/>
        <v>#</v>
      </c>
      <c r="AU46" s="409" t="str">
        <f t="shared" si="21"/>
        <v>#</v>
      </c>
      <c r="AV46" s="409" t="str">
        <f t="shared" si="22"/>
        <v>F</v>
      </c>
      <c r="AW46" s="409" t="str">
        <f t="shared" si="23"/>
        <v>#</v>
      </c>
      <c r="AX46" s="409"/>
      <c r="AY46" s="409" t="str">
        <f t="shared" si="24"/>
        <v>#</v>
      </c>
      <c r="AZ46" s="409" t="str">
        <f t="shared" si="25"/>
        <v>#</v>
      </c>
      <c r="BA46" s="409">
        <f t="shared" si="26"/>
        <v>0</v>
      </c>
      <c r="BB46" s="409" t="str">
        <f t="shared" si="27"/>
        <v>#</v>
      </c>
      <c r="BC46" s="409">
        <f t="shared" si="28"/>
        <v>0</v>
      </c>
      <c r="BD46" s="409" t="str">
        <f t="shared" si="29"/>
        <v>#</v>
      </c>
      <c r="BE46" s="7"/>
      <c r="BF46" s="7"/>
      <c r="BG46" s="7"/>
      <c r="BH46" s="409" t="str">
        <f t="shared" si="30"/>
        <v>#</v>
      </c>
      <c r="BI46" s="409" t="str">
        <f t="shared" si="31"/>
        <v>#</v>
      </c>
      <c r="BJ46" s="409" t="str">
        <f t="shared" si="32"/>
        <v>F</v>
      </c>
      <c r="BK46" s="409" t="str">
        <f t="shared" si="33"/>
        <v>#</v>
      </c>
      <c r="BL46" s="409" t="str">
        <f t="shared" si="34"/>
        <v>#</v>
      </c>
      <c r="BM46" s="409" t="str">
        <f t="shared" si="35"/>
        <v>#</v>
      </c>
      <c r="BN46" s="409" t="str">
        <f t="shared" si="36"/>
        <v>#</v>
      </c>
      <c r="BO46" s="409" t="str">
        <f t="shared" si="37"/>
        <v>#</v>
      </c>
      <c r="BP46" s="409"/>
      <c r="BQ46" s="409" t="str">
        <f t="shared" si="38"/>
        <v>#</v>
      </c>
      <c r="BR46" s="409" t="str">
        <f t="shared" si="39"/>
        <v>#</v>
      </c>
      <c r="BS46" s="409">
        <f t="shared" si="40"/>
        <v>0</v>
      </c>
      <c r="BT46" s="409" t="str">
        <f t="shared" si="41"/>
        <v>#</v>
      </c>
      <c r="BU46" s="409" t="str">
        <f t="shared" si="42"/>
        <v>#</v>
      </c>
      <c r="BV46" s="409" t="str">
        <f t="shared" si="43"/>
        <v>#</v>
      </c>
      <c r="BW46" s="409" t="str">
        <f t="shared" si="44"/>
        <v>#</v>
      </c>
      <c r="BX46" s="409" t="str">
        <f t="shared" si="45"/>
        <v>#</v>
      </c>
      <c r="BY46" s="409">
        <f t="shared" si="46"/>
        <v>0</v>
      </c>
      <c r="BZ46" s="409" t="str">
        <f t="shared" si="47"/>
        <v>#</v>
      </c>
      <c r="CA46" s="7"/>
      <c r="CB46" s="7"/>
      <c r="CC46" s="409" t="str">
        <f t="shared" si="57"/>
        <v> </v>
      </c>
      <c r="CD46" s="409" t="str">
        <f t="shared" si="58"/>
        <v> </v>
      </c>
      <c r="CE46" s="409" t="str">
        <f t="shared" si="59"/>
        <v>DAV,</v>
      </c>
      <c r="CF46" s="409" t="str">
        <f t="shared" si="60"/>
        <v>EP,</v>
      </c>
      <c r="CG46" s="409" t="str">
        <f t="shared" si="61"/>
        <v>MAD,</v>
      </c>
      <c r="CH46" s="409" t="e">
        <f>IF(#REF!=0,"CCP,"," ")</f>
        <v>#REF!</v>
      </c>
      <c r="CI46" s="409" t="e">
        <f>IF(#REF!=0,"UIUX,"," ")</f>
        <v>#REF!</v>
      </c>
      <c r="CJ46" s="409" t="e">
        <f>IF(#REF!=0,"DEV,"," ")</f>
        <v>#REF!</v>
      </c>
      <c r="CK46" s="409"/>
      <c r="CL46" s="409">
        <f t="shared" si="48"/>
        <v>0</v>
      </c>
      <c r="CM46" s="409">
        <f t="shared" si="65"/>
        <v>39</v>
      </c>
      <c r="CN46" s="372" t="str">
        <f t="shared" si="65"/>
        <v>22IT043</v>
      </c>
      <c r="CO46" s="432" t="str">
        <f t="shared" si="65"/>
        <v>JUNOLIN PUSHPA T R</v>
      </c>
      <c r="CP46" s="433" t="e">
        <f t="shared" si="50"/>
        <v>#REF!</v>
      </c>
      <c r="CQ46" s="409">
        <f t="shared" si="51"/>
        <v>0</v>
      </c>
      <c r="CR46" s="7"/>
      <c r="CS46" s="409" t="str">
        <f t="shared" si="52"/>
        <v>#</v>
      </c>
      <c r="CT46" s="409">
        <f t="shared" si="53"/>
        <v>0</v>
      </c>
    </row>
    <row r="47" ht="21" spans="1:98">
      <c r="A47" s="413">
        <v>40</v>
      </c>
      <c r="B47" s="414" t="s">
        <v>1091</v>
      </c>
      <c r="C47" s="415" t="s">
        <v>1092</v>
      </c>
      <c r="D47" s="416" t="s">
        <v>42</v>
      </c>
      <c r="E47" s="417" t="s">
        <v>55</v>
      </c>
      <c r="F47" s="418">
        <v>192.5</v>
      </c>
      <c r="G47" s="419" t="s">
        <v>1011</v>
      </c>
      <c r="H47" s="419" t="s">
        <v>1019</v>
      </c>
      <c r="I47" s="420"/>
      <c r="J47" s="434" t="s">
        <v>1011</v>
      </c>
      <c r="K47" s="420"/>
      <c r="L47" s="421">
        <f t="shared" si="54"/>
        <v>0</v>
      </c>
      <c r="M47" s="422"/>
      <c r="N47" s="423">
        <f t="shared" si="2"/>
        <v>9</v>
      </c>
      <c r="O47" s="424">
        <v>8.31</v>
      </c>
      <c r="P47" s="425"/>
      <c r="Q47" s="426"/>
      <c r="R47" s="427"/>
      <c r="S47" s="428" t="s">
        <v>62</v>
      </c>
      <c r="T47" s="429">
        <f t="shared" si="66"/>
        <v>8</v>
      </c>
      <c r="U47" s="429">
        <f t="shared" si="66"/>
        <v>9</v>
      </c>
      <c r="V47" s="429">
        <f t="shared" si="66"/>
        <v>0</v>
      </c>
      <c r="W47" s="429">
        <f t="shared" si="66"/>
        <v>8</v>
      </c>
      <c r="X47" s="429">
        <f t="shared" si="66"/>
        <v>0</v>
      </c>
      <c r="Y47" s="430">
        <f t="shared" si="62"/>
        <v>76</v>
      </c>
      <c r="Z47" s="430">
        <f t="shared" si="63"/>
        <v>9</v>
      </c>
      <c r="AA47" s="431">
        <f t="shared" si="3"/>
        <v>8.44444444444444</v>
      </c>
      <c r="AB47" s="408" t="str">
        <f t="shared" si="56"/>
        <v>F</v>
      </c>
      <c r="AC47" s="408">
        <f t="shared" si="4"/>
        <v>1</v>
      </c>
      <c r="AD47" s="408">
        <f t="shared" si="5"/>
        <v>0</v>
      </c>
      <c r="AE47" s="408">
        <f t="shared" si="6"/>
        <v>0</v>
      </c>
      <c r="AF47" s="408">
        <f t="shared" si="7"/>
        <v>0</v>
      </c>
      <c r="AG47" s="408">
        <f t="shared" si="8"/>
        <v>0</v>
      </c>
      <c r="AH47" s="408">
        <f t="shared" si="9"/>
        <v>0</v>
      </c>
      <c r="AI47" s="408">
        <f t="shared" si="10"/>
        <v>0</v>
      </c>
      <c r="AJ47" s="6"/>
      <c r="AK47" s="408" t="str">
        <f t="shared" si="11"/>
        <v>F</v>
      </c>
      <c r="AL47" s="408">
        <f t="shared" si="12"/>
        <v>0</v>
      </c>
      <c r="AM47" s="408">
        <f t="shared" si="13"/>
        <v>0</v>
      </c>
      <c r="AN47" s="408">
        <f t="shared" si="14"/>
        <v>0</v>
      </c>
      <c r="AO47" s="408">
        <f t="shared" si="15"/>
        <v>0</v>
      </c>
      <c r="AP47" s="408">
        <f t="shared" si="16"/>
        <v>0</v>
      </c>
      <c r="AQ47" s="408">
        <f t="shared" si="17"/>
        <v>0</v>
      </c>
      <c r="AR47" s="409" t="str">
        <f t="shared" si="18"/>
        <v>DF</v>
      </c>
      <c r="AS47" s="409" t="str">
        <f t="shared" si="19"/>
        <v>DFT</v>
      </c>
      <c r="AT47" s="409" t="str">
        <f t="shared" si="20"/>
        <v>#</v>
      </c>
      <c r="AU47" s="409" t="str">
        <f t="shared" si="21"/>
        <v>#</v>
      </c>
      <c r="AV47" s="409" t="str">
        <f t="shared" si="22"/>
        <v>#</v>
      </c>
      <c r="AW47" s="409" t="str">
        <f t="shared" si="23"/>
        <v>F</v>
      </c>
      <c r="AX47" s="409"/>
      <c r="AY47" s="409" t="str">
        <f t="shared" si="24"/>
        <v>#</v>
      </c>
      <c r="AZ47" s="409" t="str">
        <f t="shared" si="25"/>
        <v>#</v>
      </c>
      <c r="BA47" s="409" t="str">
        <f t="shared" si="26"/>
        <v>#</v>
      </c>
      <c r="BB47" s="409">
        <f t="shared" si="27"/>
        <v>0</v>
      </c>
      <c r="BC47" s="409" t="str">
        <f t="shared" si="28"/>
        <v>#</v>
      </c>
      <c r="BD47" s="409">
        <f t="shared" si="29"/>
        <v>0</v>
      </c>
      <c r="BE47" s="7"/>
      <c r="BF47" s="7"/>
      <c r="BG47" s="7"/>
      <c r="BH47" s="409" t="str">
        <f t="shared" si="30"/>
        <v>#</v>
      </c>
      <c r="BI47" s="409" t="str">
        <f t="shared" si="31"/>
        <v>#</v>
      </c>
      <c r="BJ47" s="409" t="str">
        <f t="shared" si="32"/>
        <v>#</v>
      </c>
      <c r="BK47" s="409" t="str">
        <f t="shared" si="33"/>
        <v>F</v>
      </c>
      <c r="BL47" s="409" t="str">
        <f t="shared" si="34"/>
        <v>#</v>
      </c>
      <c r="BM47" s="409" t="str">
        <f t="shared" si="35"/>
        <v>#</v>
      </c>
      <c r="BN47" s="409" t="str">
        <f t="shared" si="36"/>
        <v>#</v>
      </c>
      <c r="BO47" s="409" t="str">
        <f t="shared" si="37"/>
        <v>#</v>
      </c>
      <c r="BP47" s="409"/>
      <c r="BQ47" s="409" t="str">
        <f t="shared" si="38"/>
        <v>#</v>
      </c>
      <c r="BR47" s="409" t="str">
        <f t="shared" si="39"/>
        <v>#</v>
      </c>
      <c r="BS47" s="409" t="str">
        <f t="shared" si="40"/>
        <v>#</v>
      </c>
      <c r="BT47" s="409">
        <f t="shared" si="41"/>
        <v>0</v>
      </c>
      <c r="BU47" s="409" t="str">
        <f t="shared" si="42"/>
        <v>#</v>
      </c>
      <c r="BV47" s="409" t="str">
        <f t="shared" si="43"/>
        <v>#</v>
      </c>
      <c r="BW47" s="409" t="str">
        <f t="shared" si="44"/>
        <v>#</v>
      </c>
      <c r="BX47" s="409" t="str">
        <f t="shared" si="45"/>
        <v>#</v>
      </c>
      <c r="BY47" s="409" t="str">
        <f t="shared" si="46"/>
        <v>#</v>
      </c>
      <c r="BZ47" s="409">
        <f t="shared" si="47"/>
        <v>0</v>
      </c>
      <c r="CA47" s="7"/>
      <c r="CB47" s="7"/>
      <c r="CC47" s="409" t="str">
        <f t="shared" si="57"/>
        <v> </v>
      </c>
      <c r="CD47" s="409" t="str">
        <f t="shared" si="58"/>
        <v> </v>
      </c>
      <c r="CE47" s="409" t="str">
        <f t="shared" si="59"/>
        <v>DAV,</v>
      </c>
      <c r="CF47" s="409" t="str">
        <f t="shared" si="60"/>
        <v> </v>
      </c>
      <c r="CG47" s="409" t="str">
        <f t="shared" si="61"/>
        <v>MAD,</v>
      </c>
      <c r="CH47" s="409" t="e">
        <f>IF(#REF!=0,"CCP,"," ")</f>
        <v>#REF!</v>
      </c>
      <c r="CI47" s="409" t="e">
        <f>IF(#REF!=0,"UIUX,"," ")</f>
        <v>#REF!</v>
      </c>
      <c r="CJ47" s="409" t="e">
        <f>IF(#REF!=0,"DEV,"," ")</f>
        <v>#REF!</v>
      </c>
      <c r="CK47" s="409"/>
      <c r="CL47" s="409">
        <f t="shared" si="48"/>
        <v>0</v>
      </c>
      <c r="CM47" s="409">
        <f t="shared" si="65"/>
        <v>40</v>
      </c>
      <c r="CN47" s="372" t="str">
        <f t="shared" si="65"/>
        <v>22IT044</v>
      </c>
      <c r="CO47" s="432" t="str">
        <f t="shared" si="65"/>
        <v>KANISHKA BHARATHI A</v>
      </c>
      <c r="CP47" s="433" t="e">
        <f t="shared" si="50"/>
        <v>#REF!</v>
      </c>
      <c r="CQ47" s="409">
        <f t="shared" si="51"/>
        <v>0</v>
      </c>
      <c r="CR47" s="7"/>
      <c r="CS47" s="409" t="str">
        <f t="shared" si="52"/>
        <v>#</v>
      </c>
      <c r="CT47" s="409">
        <f t="shared" si="53"/>
        <v>0</v>
      </c>
    </row>
    <row r="48" ht="20.25" spans="1:98">
      <c r="A48" s="413">
        <v>41</v>
      </c>
      <c r="B48" s="414" t="s">
        <v>1093</v>
      </c>
      <c r="C48" s="415" t="s">
        <v>1094</v>
      </c>
      <c r="D48" s="416" t="s">
        <v>42</v>
      </c>
      <c r="E48" s="417" t="s">
        <v>55</v>
      </c>
      <c r="F48" s="418">
        <v>193.5</v>
      </c>
      <c r="G48" s="419" t="s">
        <v>1011</v>
      </c>
      <c r="H48" s="419" t="s">
        <v>1019</v>
      </c>
      <c r="I48" s="434" t="s">
        <v>1011</v>
      </c>
      <c r="J48" s="434" t="s">
        <v>1011</v>
      </c>
      <c r="K48" s="434" t="s">
        <v>1011</v>
      </c>
      <c r="L48" s="421">
        <f t="shared" si="54"/>
        <v>0</v>
      </c>
      <c r="M48" s="422"/>
      <c r="N48" s="423">
        <f t="shared" si="2"/>
        <v>16</v>
      </c>
      <c r="O48" s="424">
        <v>8.21</v>
      </c>
      <c r="P48" s="425"/>
      <c r="Q48" s="426"/>
      <c r="R48" s="427"/>
      <c r="S48" s="428" t="s">
        <v>62</v>
      </c>
      <c r="T48" s="429">
        <f t="shared" si="66"/>
        <v>8</v>
      </c>
      <c r="U48" s="429">
        <f t="shared" si="66"/>
        <v>9</v>
      </c>
      <c r="V48" s="429">
        <f t="shared" si="66"/>
        <v>8</v>
      </c>
      <c r="W48" s="429">
        <f t="shared" si="66"/>
        <v>8</v>
      </c>
      <c r="X48" s="429">
        <f t="shared" si="66"/>
        <v>8</v>
      </c>
      <c r="Y48" s="430">
        <f t="shared" si="62"/>
        <v>132</v>
      </c>
      <c r="Z48" s="430">
        <f t="shared" si="63"/>
        <v>16</v>
      </c>
      <c r="AA48" s="431">
        <f t="shared" si="3"/>
        <v>8.25</v>
      </c>
      <c r="AB48" s="408" t="str">
        <f t="shared" si="56"/>
        <v>F</v>
      </c>
      <c r="AC48" s="408">
        <f t="shared" si="4"/>
        <v>1</v>
      </c>
      <c r="AD48" s="408">
        <f t="shared" si="5"/>
        <v>0</v>
      </c>
      <c r="AE48" s="408">
        <f t="shared" si="6"/>
        <v>0</v>
      </c>
      <c r="AF48" s="408">
        <f t="shared" si="7"/>
        <v>0</v>
      </c>
      <c r="AG48" s="408">
        <f t="shared" si="8"/>
        <v>0</v>
      </c>
      <c r="AH48" s="408">
        <f t="shared" si="9"/>
        <v>0</v>
      </c>
      <c r="AI48" s="408">
        <f t="shared" si="10"/>
        <v>0</v>
      </c>
      <c r="AJ48" s="6"/>
      <c r="AK48" s="408" t="str">
        <f t="shared" si="11"/>
        <v>F</v>
      </c>
      <c r="AL48" s="408">
        <f t="shared" si="12"/>
        <v>0</v>
      </c>
      <c r="AM48" s="408">
        <f t="shared" si="13"/>
        <v>0</v>
      </c>
      <c r="AN48" s="408">
        <f t="shared" si="14"/>
        <v>0</v>
      </c>
      <c r="AO48" s="408">
        <f t="shared" si="15"/>
        <v>0</v>
      </c>
      <c r="AP48" s="408">
        <f t="shared" si="16"/>
        <v>0</v>
      </c>
      <c r="AQ48" s="408">
        <f t="shared" si="17"/>
        <v>0</v>
      </c>
      <c r="AR48" s="409" t="str">
        <f t="shared" si="18"/>
        <v>DF</v>
      </c>
      <c r="AS48" s="409" t="str">
        <f t="shared" si="19"/>
        <v>DFT</v>
      </c>
      <c r="AT48" s="409" t="str">
        <f t="shared" si="20"/>
        <v>#</v>
      </c>
      <c r="AU48" s="409" t="str">
        <f t="shared" si="21"/>
        <v>#</v>
      </c>
      <c r="AV48" s="409" t="str">
        <f t="shared" si="22"/>
        <v>#</v>
      </c>
      <c r="AW48" s="409" t="str">
        <f t="shared" si="23"/>
        <v>F</v>
      </c>
      <c r="AX48" s="409"/>
      <c r="AY48" s="409" t="str">
        <f t="shared" si="24"/>
        <v>#</v>
      </c>
      <c r="AZ48" s="409" t="str">
        <f t="shared" si="25"/>
        <v>#</v>
      </c>
      <c r="BA48" s="409" t="str">
        <f t="shared" si="26"/>
        <v>#</v>
      </c>
      <c r="BB48" s="409">
        <f t="shared" si="27"/>
        <v>0</v>
      </c>
      <c r="BC48" s="409" t="str">
        <f t="shared" si="28"/>
        <v>#</v>
      </c>
      <c r="BD48" s="409">
        <f t="shared" si="29"/>
        <v>0</v>
      </c>
      <c r="BE48" s="7"/>
      <c r="BF48" s="7"/>
      <c r="BG48" s="7"/>
      <c r="BH48" s="409" t="str">
        <f t="shared" si="30"/>
        <v>#</v>
      </c>
      <c r="BI48" s="409" t="str">
        <f t="shared" si="31"/>
        <v>#</v>
      </c>
      <c r="BJ48" s="409" t="str">
        <f t="shared" si="32"/>
        <v>#</v>
      </c>
      <c r="BK48" s="409" t="str">
        <f t="shared" si="33"/>
        <v>F</v>
      </c>
      <c r="BL48" s="409" t="str">
        <f t="shared" si="34"/>
        <v>#</v>
      </c>
      <c r="BM48" s="409" t="str">
        <f t="shared" si="35"/>
        <v>#</v>
      </c>
      <c r="BN48" s="409" t="str">
        <f t="shared" si="36"/>
        <v>#</v>
      </c>
      <c r="BO48" s="409" t="str">
        <f t="shared" si="37"/>
        <v>#</v>
      </c>
      <c r="BP48" s="409"/>
      <c r="BQ48" s="409" t="str">
        <f t="shared" si="38"/>
        <v>#</v>
      </c>
      <c r="BR48" s="409" t="str">
        <f t="shared" si="39"/>
        <v>#</v>
      </c>
      <c r="BS48" s="409" t="str">
        <f t="shared" si="40"/>
        <v>#</v>
      </c>
      <c r="BT48" s="409">
        <f t="shared" si="41"/>
        <v>0</v>
      </c>
      <c r="BU48" s="409" t="str">
        <f t="shared" si="42"/>
        <v>#</v>
      </c>
      <c r="BV48" s="409" t="str">
        <f t="shared" si="43"/>
        <v>#</v>
      </c>
      <c r="BW48" s="409" t="str">
        <f t="shared" si="44"/>
        <v>#</v>
      </c>
      <c r="BX48" s="409" t="str">
        <f t="shared" si="45"/>
        <v>#</v>
      </c>
      <c r="BY48" s="409" t="str">
        <f t="shared" si="46"/>
        <v>#</v>
      </c>
      <c r="BZ48" s="409">
        <f t="shared" si="47"/>
        <v>0</v>
      </c>
      <c r="CA48" s="7"/>
      <c r="CB48" s="7"/>
      <c r="CC48" s="409" t="str">
        <f t="shared" si="57"/>
        <v> </v>
      </c>
      <c r="CD48" s="409" t="str">
        <f t="shared" si="58"/>
        <v> </v>
      </c>
      <c r="CE48" s="409" t="str">
        <f t="shared" si="59"/>
        <v> </v>
      </c>
      <c r="CF48" s="409" t="str">
        <f t="shared" si="60"/>
        <v> </v>
      </c>
      <c r="CG48" s="409" t="str">
        <f t="shared" si="61"/>
        <v> </v>
      </c>
      <c r="CH48" s="409" t="e">
        <f>IF(#REF!=0,"CCP,"," ")</f>
        <v>#REF!</v>
      </c>
      <c r="CI48" s="409" t="e">
        <f>IF(#REF!=0,"UIUX,"," ")</f>
        <v>#REF!</v>
      </c>
      <c r="CJ48" s="409" t="e">
        <f>IF(#REF!=0,"DEV,"," ")</f>
        <v>#REF!</v>
      </c>
      <c r="CK48" s="409"/>
      <c r="CL48" s="409">
        <f t="shared" si="48"/>
        <v>0</v>
      </c>
      <c r="CM48" s="409">
        <f t="shared" si="65"/>
        <v>41</v>
      </c>
      <c r="CN48" s="372" t="str">
        <f t="shared" si="65"/>
        <v>22IT045</v>
      </c>
      <c r="CO48" s="432" t="str">
        <f t="shared" si="65"/>
        <v>KARTHIGAISELVAN K</v>
      </c>
      <c r="CP48" s="433" t="e">
        <f t="shared" si="50"/>
        <v>#REF!</v>
      </c>
      <c r="CQ48" s="409">
        <f t="shared" si="51"/>
        <v>0</v>
      </c>
      <c r="CR48" s="7"/>
      <c r="CS48" s="409" t="str">
        <f t="shared" si="52"/>
        <v>#</v>
      </c>
      <c r="CT48" s="409">
        <f t="shared" si="53"/>
        <v>0</v>
      </c>
    </row>
    <row r="49" ht="20.25" spans="1:98">
      <c r="A49" s="413">
        <v>42</v>
      </c>
      <c r="B49" s="414" t="s">
        <v>1095</v>
      </c>
      <c r="C49" s="415" t="s">
        <v>1096</v>
      </c>
      <c r="D49" s="416" t="s">
        <v>41</v>
      </c>
      <c r="E49" s="417" t="s">
        <v>55</v>
      </c>
      <c r="F49" s="418">
        <v>141.5</v>
      </c>
      <c r="G49" s="419" t="s">
        <v>1011</v>
      </c>
      <c r="H49" s="419" t="s">
        <v>1019</v>
      </c>
      <c r="I49" s="434" t="s">
        <v>1011</v>
      </c>
      <c r="J49" s="434" t="s">
        <v>1019</v>
      </c>
      <c r="K49" s="434" t="s">
        <v>1011</v>
      </c>
      <c r="L49" s="421">
        <f t="shared" si="54"/>
        <v>0</v>
      </c>
      <c r="M49" s="422"/>
      <c r="N49" s="423">
        <f t="shared" si="2"/>
        <v>16</v>
      </c>
      <c r="O49" s="424">
        <v>8.37</v>
      </c>
      <c r="P49" s="425"/>
      <c r="Q49" s="426"/>
      <c r="R49" s="427"/>
      <c r="S49" s="428" t="s">
        <v>62</v>
      </c>
      <c r="T49" s="429">
        <f t="shared" si="66"/>
        <v>8</v>
      </c>
      <c r="U49" s="429">
        <f t="shared" si="66"/>
        <v>9</v>
      </c>
      <c r="V49" s="429">
        <f t="shared" si="66"/>
        <v>8</v>
      </c>
      <c r="W49" s="429">
        <f t="shared" si="66"/>
        <v>9</v>
      </c>
      <c r="X49" s="429">
        <f t="shared" si="66"/>
        <v>8</v>
      </c>
      <c r="Y49" s="430">
        <f t="shared" si="62"/>
        <v>136</v>
      </c>
      <c r="Z49" s="430">
        <f t="shared" si="63"/>
        <v>16</v>
      </c>
      <c r="AA49" s="431">
        <f t="shared" si="3"/>
        <v>8.5</v>
      </c>
      <c r="AB49" s="408" t="str">
        <f t="shared" si="56"/>
        <v>F</v>
      </c>
      <c r="AC49" s="408">
        <f t="shared" si="4"/>
        <v>0</v>
      </c>
      <c r="AD49" s="408">
        <f t="shared" si="5"/>
        <v>0</v>
      </c>
      <c r="AE49" s="408">
        <f t="shared" si="6"/>
        <v>1</v>
      </c>
      <c r="AF49" s="408">
        <f t="shared" si="7"/>
        <v>0</v>
      </c>
      <c r="AG49" s="408">
        <f t="shared" si="8"/>
        <v>0</v>
      </c>
      <c r="AH49" s="408">
        <f t="shared" si="9"/>
        <v>0</v>
      </c>
      <c r="AI49" s="408">
        <f t="shared" si="10"/>
        <v>0</v>
      </c>
      <c r="AJ49" s="6"/>
      <c r="AK49" s="408">
        <f t="shared" si="11"/>
        <v>0</v>
      </c>
      <c r="AL49" s="408">
        <f t="shared" si="12"/>
        <v>0</v>
      </c>
      <c r="AM49" s="408" t="str">
        <f t="shared" si="13"/>
        <v>F</v>
      </c>
      <c r="AN49" s="408">
        <f t="shared" si="14"/>
        <v>0</v>
      </c>
      <c r="AO49" s="408">
        <f t="shared" si="15"/>
        <v>0</v>
      </c>
      <c r="AP49" s="408">
        <f t="shared" si="16"/>
        <v>0</v>
      </c>
      <c r="AQ49" s="408">
        <f t="shared" si="17"/>
        <v>0</v>
      </c>
      <c r="AR49" s="409" t="str">
        <f t="shared" si="18"/>
        <v>DM</v>
      </c>
      <c r="AS49" s="409" t="str">
        <f t="shared" si="19"/>
        <v>DMT</v>
      </c>
      <c r="AT49" s="409" t="str">
        <f t="shared" si="20"/>
        <v>#</v>
      </c>
      <c r="AU49" s="409" t="str">
        <f t="shared" si="21"/>
        <v>#</v>
      </c>
      <c r="AV49" s="409" t="str">
        <f t="shared" si="22"/>
        <v>F</v>
      </c>
      <c r="AW49" s="409" t="str">
        <f t="shared" si="23"/>
        <v>#</v>
      </c>
      <c r="AX49" s="409"/>
      <c r="AY49" s="409" t="str">
        <f t="shared" si="24"/>
        <v>#</v>
      </c>
      <c r="AZ49" s="409" t="str">
        <f t="shared" si="25"/>
        <v>#</v>
      </c>
      <c r="BA49" s="409">
        <f t="shared" si="26"/>
        <v>0</v>
      </c>
      <c r="BB49" s="409" t="str">
        <f t="shared" si="27"/>
        <v>#</v>
      </c>
      <c r="BC49" s="409">
        <f t="shared" si="28"/>
        <v>0</v>
      </c>
      <c r="BD49" s="409" t="str">
        <f t="shared" si="29"/>
        <v>#</v>
      </c>
      <c r="BE49" s="7"/>
      <c r="BF49" s="7"/>
      <c r="BG49" s="7"/>
      <c r="BH49" s="409" t="str">
        <f t="shared" si="30"/>
        <v>#</v>
      </c>
      <c r="BI49" s="409" t="str">
        <f t="shared" si="31"/>
        <v>#</v>
      </c>
      <c r="BJ49" s="409" t="str">
        <f t="shared" si="32"/>
        <v>F</v>
      </c>
      <c r="BK49" s="409" t="str">
        <f t="shared" si="33"/>
        <v>#</v>
      </c>
      <c r="BL49" s="409" t="str">
        <f t="shared" si="34"/>
        <v>#</v>
      </c>
      <c r="BM49" s="409" t="str">
        <f t="shared" si="35"/>
        <v>#</v>
      </c>
      <c r="BN49" s="409" t="str">
        <f t="shared" si="36"/>
        <v>#</v>
      </c>
      <c r="BO49" s="409" t="str">
        <f t="shared" si="37"/>
        <v>#</v>
      </c>
      <c r="BP49" s="409"/>
      <c r="BQ49" s="409" t="str">
        <f t="shared" si="38"/>
        <v>#</v>
      </c>
      <c r="BR49" s="409" t="str">
        <f t="shared" si="39"/>
        <v>#</v>
      </c>
      <c r="BS49" s="409">
        <f t="shared" si="40"/>
        <v>0</v>
      </c>
      <c r="BT49" s="409" t="str">
        <f t="shared" si="41"/>
        <v>#</v>
      </c>
      <c r="BU49" s="409" t="str">
        <f t="shared" si="42"/>
        <v>#</v>
      </c>
      <c r="BV49" s="409" t="str">
        <f t="shared" si="43"/>
        <v>#</v>
      </c>
      <c r="BW49" s="409" t="str">
        <f t="shared" si="44"/>
        <v>#</v>
      </c>
      <c r="BX49" s="409" t="str">
        <f t="shared" si="45"/>
        <v>#</v>
      </c>
      <c r="BY49" s="409">
        <f t="shared" si="46"/>
        <v>0</v>
      </c>
      <c r="BZ49" s="409" t="str">
        <f t="shared" si="47"/>
        <v>#</v>
      </c>
      <c r="CA49" s="7"/>
      <c r="CB49" s="7"/>
      <c r="CC49" s="409" t="str">
        <f t="shared" si="57"/>
        <v> </v>
      </c>
      <c r="CD49" s="409" t="str">
        <f t="shared" si="58"/>
        <v> </v>
      </c>
      <c r="CE49" s="409" t="str">
        <f t="shared" si="59"/>
        <v> </v>
      </c>
      <c r="CF49" s="409" t="str">
        <f t="shared" si="60"/>
        <v> </v>
      </c>
      <c r="CG49" s="409" t="str">
        <f t="shared" si="61"/>
        <v> </v>
      </c>
      <c r="CH49" s="409" t="e">
        <f>IF(#REF!=0,"CCP,"," ")</f>
        <v>#REF!</v>
      </c>
      <c r="CI49" s="409" t="e">
        <f>IF(#REF!=0,"UIUX,"," ")</f>
        <v>#REF!</v>
      </c>
      <c r="CJ49" s="409" t="e">
        <f>IF(#REF!=0,"DEV,"," ")</f>
        <v>#REF!</v>
      </c>
      <c r="CK49" s="409"/>
      <c r="CL49" s="409">
        <f t="shared" si="48"/>
        <v>0</v>
      </c>
      <c r="CM49" s="409">
        <f t="shared" si="65"/>
        <v>42</v>
      </c>
      <c r="CN49" s="372" t="str">
        <f t="shared" si="65"/>
        <v>22IT046</v>
      </c>
      <c r="CO49" s="432" t="str">
        <f t="shared" si="65"/>
        <v>KARTHIKEYAN V</v>
      </c>
      <c r="CP49" s="433" t="e">
        <f t="shared" si="50"/>
        <v>#REF!</v>
      </c>
      <c r="CQ49" s="409">
        <f t="shared" si="51"/>
        <v>0</v>
      </c>
      <c r="CR49" s="7"/>
      <c r="CS49" s="409" t="str">
        <f t="shared" si="52"/>
        <v>#</v>
      </c>
      <c r="CT49" s="409">
        <f t="shared" si="53"/>
        <v>0</v>
      </c>
    </row>
    <row r="50" ht="15.75" spans="1:98">
      <c r="A50" s="413">
        <v>43</v>
      </c>
      <c r="B50" s="414" t="s">
        <v>1097</v>
      </c>
      <c r="C50" s="415" t="s">
        <v>1098</v>
      </c>
      <c r="D50" s="416" t="s">
        <v>41</v>
      </c>
      <c r="E50" s="417" t="s">
        <v>54</v>
      </c>
      <c r="F50" s="418">
        <v>158</v>
      </c>
      <c r="G50" s="419" t="s">
        <v>1030</v>
      </c>
      <c r="H50" s="419" t="s">
        <v>1030</v>
      </c>
      <c r="I50" s="420"/>
      <c r="J50" s="420"/>
      <c r="K50" s="420"/>
      <c r="L50" s="421">
        <f t="shared" si="54"/>
        <v>0</v>
      </c>
      <c r="M50" s="422"/>
      <c r="N50" s="423">
        <f t="shared" si="2"/>
        <v>0</v>
      </c>
      <c r="O50" s="424">
        <v>8.4</v>
      </c>
      <c r="P50" s="425"/>
      <c r="Q50" s="426"/>
      <c r="R50" s="427"/>
      <c r="S50" s="428" t="s">
        <v>62</v>
      </c>
      <c r="T50" s="429">
        <f t="shared" si="66"/>
        <v>0</v>
      </c>
      <c r="U50" s="429">
        <f t="shared" si="66"/>
        <v>0</v>
      </c>
      <c r="V50" s="429">
        <f t="shared" si="66"/>
        <v>0</v>
      </c>
      <c r="W50" s="429">
        <f t="shared" si="66"/>
        <v>0</v>
      </c>
      <c r="X50" s="429">
        <f t="shared" si="66"/>
        <v>0</v>
      </c>
      <c r="Y50" s="430">
        <f t="shared" si="62"/>
        <v>0</v>
      </c>
      <c r="Z50" s="430">
        <f t="shared" si="63"/>
        <v>0</v>
      </c>
      <c r="AA50" s="431">
        <f t="shared" si="3"/>
        <v>0</v>
      </c>
      <c r="AB50" s="408" t="str">
        <f t="shared" si="56"/>
        <v>F</v>
      </c>
      <c r="AC50" s="408">
        <f t="shared" si="4"/>
        <v>0</v>
      </c>
      <c r="AD50" s="408">
        <f t="shared" si="5"/>
        <v>0</v>
      </c>
      <c r="AE50" s="408">
        <f t="shared" si="6"/>
        <v>1</v>
      </c>
      <c r="AF50" s="408">
        <f t="shared" si="7"/>
        <v>0</v>
      </c>
      <c r="AG50" s="408">
        <f t="shared" si="8"/>
        <v>0</v>
      </c>
      <c r="AH50" s="408">
        <f t="shared" si="9"/>
        <v>0</v>
      </c>
      <c r="AI50" s="408">
        <f t="shared" si="10"/>
        <v>0</v>
      </c>
      <c r="AJ50" s="6"/>
      <c r="AK50" s="408">
        <f t="shared" si="11"/>
        <v>0</v>
      </c>
      <c r="AL50" s="408">
        <f t="shared" si="12"/>
        <v>0</v>
      </c>
      <c r="AM50" s="408" t="str">
        <f t="shared" si="13"/>
        <v>F</v>
      </c>
      <c r="AN50" s="408">
        <f t="shared" si="14"/>
        <v>0</v>
      </c>
      <c r="AO50" s="408">
        <f t="shared" si="15"/>
        <v>0</v>
      </c>
      <c r="AP50" s="408">
        <f t="shared" si="16"/>
        <v>0</v>
      </c>
      <c r="AQ50" s="408">
        <f t="shared" si="17"/>
        <v>0</v>
      </c>
      <c r="AR50" s="409" t="str">
        <f t="shared" si="18"/>
        <v>HM</v>
      </c>
      <c r="AS50" s="409" t="str">
        <f t="shared" si="19"/>
        <v>HMT</v>
      </c>
      <c r="AT50" s="409" t="str">
        <f t="shared" si="20"/>
        <v>F</v>
      </c>
      <c r="AU50" s="409" t="str">
        <f t="shared" si="21"/>
        <v>#</v>
      </c>
      <c r="AV50" s="409" t="str">
        <f t="shared" si="22"/>
        <v>#</v>
      </c>
      <c r="AW50" s="409" t="str">
        <f t="shared" si="23"/>
        <v>#</v>
      </c>
      <c r="AX50" s="409"/>
      <c r="AY50" s="409">
        <f t="shared" si="24"/>
        <v>0</v>
      </c>
      <c r="AZ50" s="409" t="str">
        <f t="shared" si="25"/>
        <v>#</v>
      </c>
      <c r="BA50" s="409" t="str">
        <f t="shared" si="26"/>
        <v>#</v>
      </c>
      <c r="BB50" s="409" t="str">
        <f t="shared" si="27"/>
        <v>#</v>
      </c>
      <c r="BC50" s="409">
        <f t="shared" si="28"/>
        <v>0</v>
      </c>
      <c r="BD50" s="409" t="str">
        <f t="shared" si="29"/>
        <v>#</v>
      </c>
      <c r="BE50" s="7"/>
      <c r="BF50" s="7"/>
      <c r="BG50" s="7"/>
      <c r="BH50" s="409" t="str">
        <f t="shared" si="30"/>
        <v>F</v>
      </c>
      <c r="BI50" s="409" t="str">
        <f t="shared" si="31"/>
        <v>#</v>
      </c>
      <c r="BJ50" s="409" t="str">
        <f t="shared" si="32"/>
        <v>#</v>
      </c>
      <c r="BK50" s="409" t="str">
        <f t="shared" si="33"/>
        <v>#</v>
      </c>
      <c r="BL50" s="409" t="str">
        <f t="shared" si="34"/>
        <v>#</v>
      </c>
      <c r="BM50" s="409" t="str">
        <f t="shared" si="35"/>
        <v>#</v>
      </c>
      <c r="BN50" s="409" t="str">
        <f t="shared" si="36"/>
        <v>#</v>
      </c>
      <c r="BO50" s="409" t="str">
        <f t="shared" si="37"/>
        <v>#</v>
      </c>
      <c r="BP50" s="409"/>
      <c r="BQ50" s="409">
        <f t="shared" si="38"/>
        <v>0</v>
      </c>
      <c r="BR50" s="409" t="str">
        <f t="shared" si="39"/>
        <v>#</v>
      </c>
      <c r="BS50" s="409" t="str">
        <f t="shared" si="40"/>
        <v>#</v>
      </c>
      <c r="BT50" s="409" t="str">
        <f t="shared" si="41"/>
        <v>#</v>
      </c>
      <c r="BU50" s="409" t="str">
        <f t="shared" si="42"/>
        <v>#</v>
      </c>
      <c r="BV50" s="409" t="str">
        <f t="shared" si="43"/>
        <v>#</v>
      </c>
      <c r="BW50" s="409" t="str">
        <f t="shared" si="44"/>
        <v>#</v>
      </c>
      <c r="BX50" s="409" t="str">
        <f t="shared" si="45"/>
        <v>#</v>
      </c>
      <c r="BY50" s="409">
        <f t="shared" si="46"/>
        <v>0</v>
      </c>
      <c r="BZ50" s="409" t="str">
        <f t="shared" si="47"/>
        <v>#</v>
      </c>
      <c r="CA50" s="7"/>
      <c r="CB50" s="7"/>
      <c r="CC50" s="409" t="str">
        <f t="shared" si="57"/>
        <v>EEP,</v>
      </c>
      <c r="CD50" s="409" t="str">
        <f t="shared" si="58"/>
        <v>POC,</v>
      </c>
      <c r="CE50" s="409" t="str">
        <f t="shared" si="59"/>
        <v>DAV,</v>
      </c>
      <c r="CF50" s="409" t="str">
        <f t="shared" si="60"/>
        <v>EP,</v>
      </c>
      <c r="CG50" s="409" t="str">
        <f t="shared" si="61"/>
        <v>MAD,</v>
      </c>
      <c r="CH50" s="409" t="e">
        <f>IF(#REF!=0,"CCP,"," ")</f>
        <v>#REF!</v>
      </c>
      <c r="CI50" s="409" t="e">
        <f>IF(#REF!=0,"UIUX,"," ")</f>
        <v>#REF!</v>
      </c>
      <c r="CJ50" s="409" t="e">
        <f>IF(#REF!=0,"DEV,"," ")</f>
        <v>#REF!</v>
      </c>
      <c r="CK50" s="409"/>
      <c r="CL50" s="409">
        <f t="shared" si="48"/>
        <v>0</v>
      </c>
      <c r="CM50" s="409">
        <f t="shared" si="65"/>
        <v>43</v>
      </c>
      <c r="CN50" s="372" t="str">
        <f t="shared" si="65"/>
        <v>22IT047</v>
      </c>
      <c r="CO50" s="432" t="str">
        <f t="shared" si="65"/>
        <v>KAVI T</v>
      </c>
      <c r="CP50" s="433" t="e">
        <f t="shared" si="50"/>
        <v>#REF!</v>
      </c>
      <c r="CQ50" s="409">
        <f t="shared" si="51"/>
        <v>0</v>
      </c>
      <c r="CR50" s="7"/>
      <c r="CS50" s="409">
        <f t="shared" si="52"/>
        <v>0</v>
      </c>
      <c r="CT50" s="409" t="str">
        <f t="shared" si="53"/>
        <v>#</v>
      </c>
    </row>
    <row r="51" ht="21" spans="1:98">
      <c r="A51" s="413">
        <v>44</v>
      </c>
      <c r="B51" s="414" t="s">
        <v>1099</v>
      </c>
      <c r="C51" s="415" t="s">
        <v>1100</v>
      </c>
      <c r="D51" s="416" t="s">
        <v>42</v>
      </c>
      <c r="E51" s="417" t="s">
        <v>54</v>
      </c>
      <c r="F51" s="418">
        <v>178</v>
      </c>
      <c r="G51" s="419" t="s">
        <v>1011</v>
      </c>
      <c r="H51" s="419" t="s">
        <v>1011</v>
      </c>
      <c r="I51" s="434" t="s">
        <v>1011</v>
      </c>
      <c r="J51" s="434" t="s">
        <v>1011</v>
      </c>
      <c r="K51" s="434" t="s">
        <v>1011</v>
      </c>
      <c r="L51" s="421">
        <f t="shared" si="54"/>
        <v>0</v>
      </c>
      <c r="M51" s="422"/>
      <c r="N51" s="423">
        <f t="shared" si="2"/>
        <v>16</v>
      </c>
      <c r="O51" s="424">
        <v>8</v>
      </c>
      <c r="P51" s="425"/>
      <c r="Q51" s="426"/>
      <c r="R51" s="427"/>
      <c r="S51" s="428" t="s">
        <v>62</v>
      </c>
      <c r="T51" s="429">
        <f t="shared" si="66"/>
        <v>8</v>
      </c>
      <c r="U51" s="429">
        <f t="shared" si="66"/>
        <v>8</v>
      </c>
      <c r="V51" s="429">
        <f t="shared" si="66"/>
        <v>8</v>
      </c>
      <c r="W51" s="429">
        <f t="shared" si="66"/>
        <v>8</v>
      </c>
      <c r="X51" s="429">
        <f t="shared" si="66"/>
        <v>8</v>
      </c>
      <c r="Y51" s="430">
        <f t="shared" si="62"/>
        <v>128</v>
      </c>
      <c r="Z51" s="430">
        <f t="shared" si="63"/>
        <v>16</v>
      </c>
      <c r="AA51" s="431">
        <f t="shared" si="3"/>
        <v>8</v>
      </c>
      <c r="AB51" s="408" t="str">
        <f t="shared" si="56"/>
        <v>F</v>
      </c>
      <c r="AC51" s="408">
        <f t="shared" si="4"/>
        <v>0</v>
      </c>
      <c r="AD51" s="408">
        <f t="shared" si="5"/>
        <v>1</v>
      </c>
      <c r="AE51" s="408">
        <f t="shared" si="6"/>
        <v>0</v>
      </c>
      <c r="AF51" s="408">
        <f t="shared" si="7"/>
        <v>0</v>
      </c>
      <c r="AG51" s="408">
        <f t="shared" si="8"/>
        <v>0</v>
      </c>
      <c r="AH51" s="408">
        <f t="shared" si="9"/>
        <v>0</v>
      </c>
      <c r="AI51" s="408">
        <f t="shared" si="10"/>
        <v>0</v>
      </c>
      <c r="AJ51" s="6"/>
      <c r="AK51" s="408">
        <f t="shared" si="11"/>
        <v>0</v>
      </c>
      <c r="AL51" s="408" t="str">
        <f t="shared" si="12"/>
        <v>F</v>
      </c>
      <c r="AM51" s="408">
        <f t="shared" si="13"/>
        <v>0</v>
      </c>
      <c r="AN51" s="408">
        <f t="shared" si="14"/>
        <v>0</v>
      </c>
      <c r="AO51" s="408">
        <f t="shared" si="15"/>
        <v>0</v>
      </c>
      <c r="AP51" s="408">
        <f t="shared" si="16"/>
        <v>0</v>
      </c>
      <c r="AQ51" s="408">
        <f t="shared" si="17"/>
        <v>0</v>
      </c>
      <c r="AR51" s="409" t="str">
        <f t="shared" si="18"/>
        <v>HF</v>
      </c>
      <c r="AS51" s="409" t="str">
        <f t="shared" si="19"/>
        <v>HFT</v>
      </c>
      <c r="AT51" s="409" t="str">
        <f t="shared" si="20"/>
        <v>#</v>
      </c>
      <c r="AU51" s="409" t="str">
        <f t="shared" si="21"/>
        <v>F</v>
      </c>
      <c r="AV51" s="409" t="str">
        <f t="shared" si="22"/>
        <v>#</v>
      </c>
      <c r="AW51" s="409" t="str">
        <f t="shared" si="23"/>
        <v>#</v>
      </c>
      <c r="AX51" s="409"/>
      <c r="AY51" s="409" t="str">
        <f t="shared" si="24"/>
        <v>#</v>
      </c>
      <c r="AZ51" s="409">
        <f t="shared" si="25"/>
        <v>0</v>
      </c>
      <c r="BA51" s="409" t="str">
        <f t="shared" si="26"/>
        <v>#</v>
      </c>
      <c r="BB51" s="409" t="str">
        <f t="shared" si="27"/>
        <v>#</v>
      </c>
      <c r="BC51" s="409" t="str">
        <f t="shared" si="28"/>
        <v>#</v>
      </c>
      <c r="BD51" s="409">
        <f t="shared" si="29"/>
        <v>0</v>
      </c>
      <c r="BE51" s="7"/>
      <c r="BF51" s="7"/>
      <c r="BG51" s="7"/>
      <c r="BH51" s="409" t="str">
        <f t="shared" si="30"/>
        <v>#</v>
      </c>
      <c r="BI51" s="409" t="str">
        <f t="shared" si="31"/>
        <v>F</v>
      </c>
      <c r="BJ51" s="409" t="str">
        <f t="shared" si="32"/>
        <v>#</v>
      </c>
      <c r="BK51" s="409" t="str">
        <f t="shared" si="33"/>
        <v>#</v>
      </c>
      <c r="BL51" s="409" t="str">
        <f t="shared" si="34"/>
        <v>#</v>
      </c>
      <c r="BM51" s="409" t="str">
        <f t="shared" si="35"/>
        <v>#</v>
      </c>
      <c r="BN51" s="409" t="str">
        <f t="shared" si="36"/>
        <v>#</v>
      </c>
      <c r="BO51" s="409" t="str">
        <f t="shared" si="37"/>
        <v>#</v>
      </c>
      <c r="BP51" s="409"/>
      <c r="BQ51" s="409" t="str">
        <f t="shared" si="38"/>
        <v>#</v>
      </c>
      <c r="BR51" s="409">
        <f t="shared" si="39"/>
        <v>0</v>
      </c>
      <c r="BS51" s="409" t="str">
        <f t="shared" si="40"/>
        <v>#</v>
      </c>
      <c r="BT51" s="409" t="str">
        <f t="shared" si="41"/>
        <v>#</v>
      </c>
      <c r="BU51" s="409" t="str">
        <f t="shared" si="42"/>
        <v>#</v>
      </c>
      <c r="BV51" s="409" t="str">
        <f t="shared" si="43"/>
        <v>#</v>
      </c>
      <c r="BW51" s="409" t="str">
        <f t="shared" si="44"/>
        <v>#</v>
      </c>
      <c r="BX51" s="409" t="str">
        <f t="shared" si="45"/>
        <v>#</v>
      </c>
      <c r="BY51" s="409" t="str">
        <f t="shared" si="46"/>
        <v>#</v>
      </c>
      <c r="BZ51" s="409">
        <f t="shared" si="47"/>
        <v>0</v>
      </c>
      <c r="CA51" s="7"/>
      <c r="CB51" s="7"/>
      <c r="CC51" s="409" t="str">
        <f t="shared" si="57"/>
        <v> </v>
      </c>
      <c r="CD51" s="409" t="str">
        <f t="shared" si="58"/>
        <v> </v>
      </c>
      <c r="CE51" s="409" t="str">
        <f t="shared" si="59"/>
        <v> </v>
      </c>
      <c r="CF51" s="409" t="str">
        <f t="shared" si="60"/>
        <v> </v>
      </c>
      <c r="CG51" s="409" t="str">
        <f t="shared" si="61"/>
        <v> </v>
      </c>
      <c r="CH51" s="409" t="e">
        <f>IF(#REF!=0,"CCP,"," ")</f>
        <v>#REF!</v>
      </c>
      <c r="CI51" s="409" t="e">
        <f>IF(#REF!=0,"UIUX,"," ")</f>
        <v>#REF!</v>
      </c>
      <c r="CJ51" s="409" t="e">
        <f>IF(#REF!=0,"DEV,"," ")</f>
        <v>#REF!</v>
      </c>
      <c r="CK51" s="409"/>
      <c r="CL51" s="409">
        <f t="shared" si="48"/>
        <v>0</v>
      </c>
      <c r="CM51" s="409">
        <f t="shared" si="65"/>
        <v>44</v>
      </c>
      <c r="CN51" s="372" t="str">
        <f t="shared" si="65"/>
        <v>22IT048</v>
      </c>
      <c r="CO51" s="432" t="str">
        <f t="shared" si="65"/>
        <v>KAVIN NARESH K S</v>
      </c>
      <c r="CP51" s="433" t="e">
        <f t="shared" si="50"/>
        <v>#REF!</v>
      </c>
      <c r="CQ51" s="409">
        <f t="shared" si="51"/>
        <v>0</v>
      </c>
      <c r="CR51" s="7"/>
      <c r="CS51" s="409">
        <f t="shared" si="52"/>
        <v>0</v>
      </c>
      <c r="CT51" s="409" t="str">
        <f t="shared" si="53"/>
        <v>#</v>
      </c>
    </row>
    <row r="52" ht="15.75" spans="1:98">
      <c r="A52" s="413">
        <v>45</v>
      </c>
      <c r="B52" s="414" t="s">
        <v>1101</v>
      </c>
      <c r="C52" s="415" t="s">
        <v>1102</v>
      </c>
      <c r="D52" s="416" t="s">
        <v>41</v>
      </c>
      <c r="E52" s="417" t="s">
        <v>54</v>
      </c>
      <c r="F52" s="418">
        <v>149.5</v>
      </c>
      <c r="G52" s="419" t="s">
        <v>1008</v>
      </c>
      <c r="H52" s="419" t="s">
        <v>1019</v>
      </c>
      <c r="I52" s="420"/>
      <c r="J52" s="420"/>
      <c r="K52" s="420"/>
      <c r="L52" s="421">
        <f t="shared" si="54"/>
        <v>0</v>
      </c>
      <c r="M52" s="422"/>
      <c r="N52" s="423">
        <f t="shared" si="2"/>
        <v>5</v>
      </c>
      <c r="O52" s="424">
        <v>9.6</v>
      </c>
      <c r="P52" s="425"/>
      <c r="Q52" s="426"/>
      <c r="R52" s="427"/>
      <c r="S52" s="428" t="s">
        <v>62</v>
      </c>
      <c r="T52" s="429">
        <f t="shared" si="66"/>
        <v>10</v>
      </c>
      <c r="U52" s="429">
        <f t="shared" si="66"/>
        <v>9</v>
      </c>
      <c r="V52" s="429">
        <f t="shared" si="66"/>
        <v>0</v>
      </c>
      <c r="W52" s="429">
        <f t="shared" si="66"/>
        <v>0</v>
      </c>
      <c r="X52" s="429">
        <f t="shared" si="66"/>
        <v>0</v>
      </c>
      <c r="Y52" s="430">
        <f t="shared" si="62"/>
        <v>46</v>
      </c>
      <c r="Z52" s="430">
        <f t="shared" si="63"/>
        <v>5</v>
      </c>
      <c r="AA52" s="431">
        <f t="shared" si="3"/>
        <v>9.2</v>
      </c>
      <c r="AB52" s="408" t="str">
        <f t="shared" si="56"/>
        <v>F</v>
      </c>
      <c r="AC52" s="408">
        <f t="shared" si="4"/>
        <v>0</v>
      </c>
      <c r="AD52" s="408">
        <f t="shared" si="5"/>
        <v>0</v>
      </c>
      <c r="AE52" s="408">
        <f t="shared" si="6"/>
        <v>1</v>
      </c>
      <c r="AF52" s="408">
        <f t="shared" si="7"/>
        <v>0</v>
      </c>
      <c r="AG52" s="408">
        <f t="shared" si="8"/>
        <v>0</v>
      </c>
      <c r="AH52" s="408">
        <f t="shared" si="9"/>
        <v>0</v>
      </c>
      <c r="AI52" s="408">
        <f t="shared" si="10"/>
        <v>0</v>
      </c>
      <c r="AJ52" s="6"/>
      <c r="AK52" s="408">
        <f t="shared" si="11"/>
        <v>0</v>
      </c>
      <c r="AL52" s="408">
        <f t="shared" si="12"/>
        <v>0</v>
      </c>
      <c r="AM52" s="408" t="str">
        <f t="shared" si="13"/>
        <v>F</v>
      </c>
      <c r="AN52" s="408">
        <f t="shared" si="14"/>
        <v>0</v>
      </c>
      <c r="AO52" s="408">
        <f t="shared" si="15"/>
        <v>0</v>
      </c>
      <c r="AP52" s="408">
        <f t="shared" si="16"/>
        <v>0</v>
      </c>
      <c r="AQ52" s="408">
        <f t="shared" si="17"/>
        <v>0</v>
      </c>
      <c r="AR52" s="409" t="str">
        <f t="shared" si="18"/>
        <v>HM</v>
      </c>
      <c r="AS52" s="409" t="str">
        <f t="shared" si="19"/>
        <v>HMT</v>
      </c>
      <c r="AT52" s="409" t="str">
        <f t="shared" si="20"/>
        <v>F</v>
      </c>
      <c r="AU52" s="409" t="str">
        <f t="shared" si="21"/>
        <v>#</v>
      </c>
      <c r="AV52" s="409" t="str">
        <f t="shared" si="22"/>
        <v>#</v>
      </c>
      <c r="AW52" s="409" t="str">
        <f t="shared" si="23"/>
        <v>#</v>
      </c>
      <c r="AX52" s="409"/>
      <c r="AY52" s="409">
        <f t="shared" si="24"/>
        <v>0</v>
      </c>
      <c r="AZ52" s="409" t="str">
        <f t="shared" si="25"/>
        <v>#</v>
      </c>
      <c r="BA52" s="409" t="str">
        <f t="shared" si="26"/>
        <v>#</v>
      </c>
      <c r="BB52" s="409" t="str">
        <f t="shared" si="27"/>
        <v>#</v>
      </c>
      <c r="BC52" s="409">
        <f t="shared" si="28"/>
        <v>0</v>
      </c>
      <c r="BD52" s="409" t="str">
        <f t="shared" si="29"/>
        <v>#</v>
      </c>
      <c r="BE52" s="7"/>
      <c r="BF52" s="7"/>
      <c r="BG52" s="7"/>
      <c r="BH52" s="409" t="str">
        <f t="shared" si="30"/>
        <v>F</v>
      </c>
      <c r="BI52" s="409" t="str">
        <f t="shared" si="31"/>
        <v>#</v>
      </c>
      <c r="BJ52" s="409" t="str">
        <f t="shared" si="32"/>
        <v>#</v>
      </c>
      <c r="BK52" s="409" t="str">
        <f t="shared" si="33"/>
        <v>#</v>
      </c>
      <c r="BL52" s="409" t="str">
        <f t="shared" si="34"/>
        <v>#</v>
      </c>
      <c r="BM52" s="409" t="str">
        <f t="shared" si="35"/>
        <v>#</v>
      </c>
      <c r="BN52" s="409" t="str">
        <f t="shared" si="36"/>
        <v>#</v>
      </c>
      <c r="BO52" s="409" t="str">
        <f t="shared" si="37"/>
        <v>#</v>
      </c>
      <c r="BP52" s="409"/>
      <c r="BQ52" s="409">
        <f t="shared" si="38"/>
        <v>0</v>
      </c>
      <c r="BR52" s="409" t="str">
        <f t="shared" si="39"/>
        <v>#</v>
      </c>
      <c r="BS52" s="409" t="str">
        <f t="shared" si="40"/>
        <v>#</v>
      </c>
      <c r="BT52" s="409" t="str">
        <f t="shared" si="41"/>
        <v>#</v>
      </c>
      <c r="BU52" s="409" t="str">
        <f t="shared" si="42"/>
        <v>#</v>
      </c>
      <c r="BV52" s="409" t="str">
        <f t="shared" si="43"/>
        <v>#</v>
      </c>
      <c r="BW52" s="409" t="str">
        <f t="shared" si="44"/>
        <v>#</v>
      </c>
      <c r="BX52" s="409" t="str">
        <f t="shared" si="45"/>
        <v>#</v>
      </c>
      <c r="BY52" s="409">
        <f t="shared" si="46"/>
        <v>0</v>
      </c>
      <c r="BZ52" s="409" t="str">
        <f t="shared" si="47"/>
        <v>#</v>
      </c>
      <c r="CA52" s="7"/>
      <c r="CB52" s="7"/>
      <c r="CC52" s="409" t="str">
        <f t="shared" si="57"/>
        <v> </v>
      </c>
      <c r="CD52" s="409" t="str">
        <f t="shared" si="58"/>
        <v> </v>
      </c>
      <c r="CE52" s="409" t="str">
        <f t="shared" si="59"/>
        <v>DAV,</v>
      </c>
      <c r="CF52" s="409" t="str">
        <f t="shared" si="60"/>
        <v>EP,</v>
      </c>
      <c r="CG52" s="409" t="str">
        <f t="shared" si="61"/>
        <v>MAD,</v>
      </c>
      <c r="CH52" s="409" t="e">
        <f>IF(#REF!=0,"CCP,"," ")</f>
        <v>#REF!</v>
      </c>
      <c r="CI52" s="409" t="e">
        <f>IF(#REF!=0,"UIUX,"," ")</f>
        <v>#REF!</v>
      </c>
      <c r="CJ52" s="409" t="e">
        <f>IF(#REF!=0,"DEV,"," ")</f>
        <v>#REF!</v>
      </c>
      <c r="CK52" s="409"/>
      <c r="CL52" s="409">
        <f t="shared" si="48"/>
        <v>0</v>
      </c>
      <c r="CM52" s="409">
        <f t="shared" si="65"/>
        <v>45</v>
      </c>
      <c r="CN52" s="372" t="str">
        <f t="shared" si="65"/>
        <v>22IT049</v>
      </c>
      <c r="CO52" s="432" t="str">
        <f t="shared" si="65"/>
        <v>KAVIYAN S</v>
      </c>
      <c r="CP52" s="433" t="e">
        <f t="shared" si="50"/>
        <v>#REF!</v>
      </c>
      <c r="CQ52" s="409">
        <f t="shared" si="51"/>
        <v>0</v>
      </c>
      <c r="CR52" s="7"/>
      <c r="CS52" s="409">
        <f t="shared" si="52"/>
        <v>0</v>
      </c>
      <c r="CT52" s="409" t="str">
        <f t="shared" si="53"/>
        <v>#</v>
      </c>
    </row>
    <row r="53" ht="15.75" spans="1:98">
      <c r="A53" s="413">
        <v>46</v>
      </c>
      <c r="B53" s="414" t="s">
        <v>1103</v>
      </c>
      <c r="C53" s="415" t="s">
        <v>1104</v>
      </c>
      <c r="D53" s="416" t="s">
        <v>42</v>
      </c>
      <c r="E53" s="417" t="s">
        <v>55</v>
      </c>
      <c r="F53" s="418">
        <v>138</v>
      </c>
      <c r="G53" s="419" t="s">
        <v>1011</v>
      </c>
      <c r="H53" s="419" t="s">
        <v>1019</v>
      </c>
      <c r="I53" s="434" t="s">
        <v>1016</v>
      </c>
      <c r="J53" s="434" t="s">
        <v>1011</v>
      </c>
      <c r="K53" s="434" t="s">
        <v>1011</v>
      </c>
      <c r="L53" s="421">
        <f t="shared" si="54"/>
        <v>0</v>
      </c>
      <c r="M53" s="422"/>
      <c r="N53" s="423">
        <f t="shared" si="2"/>
        <v>16</v>
      </c>
      <c r="O53" s="424">
        <v>8.05</v>
      </c>
      <c r="P53" s="425"/>
      <c r="Q53" s="426"/>
      <c r="R53" s="427"/>
      <c r="S53" s="428" t="s">
        <v>62</v>
      </c>
      <c r="T53" s="429">
        <f t="shared" si="66"/>
        <v>8</v>
      </c>
      <c r="U53" s="429">
        <f t="shared" si="66"/>
        <v>9</v>
      </c>
      <c r="V53" s="429">
        <f t="shared" si="66"/>
        <v>7</v>
      </c>
      <c r="W53" s="429">
        <f t="shared" si="66"/>
        <v>8</v>
      </c>
      <c r="X53" s="429">
        <f t="shared" si="66"/>
        <v>8</v>
      </c>
      <c r="Y53" s="430">
        <f t="shared" si="62"/>
        <v>128</v>
      </c>
      <c r="Z53" s="430">
        <f t="shared" si="63"/>
        <v>16</v>
      </c>
      <c r="AA53" s="431">
        <f t="shared" si="3"/>
        <v>8</v>
      </c>
      <c r="AB53" s="408" t="str">
        <f t="shared" si="56"/>
        <v>F</v>
      </c>
      <c r="AC53" s="408">
        <f t="shared" si="4"/>
        <v>0</v>
      </c>
      <c r="AD53" s="408">
        <f t="shared" si="5"/>
        <v>0</v>
      </c>
      <c r="AE53" s="408">
        <f t="shared" si="6"/>
        <v>0</v>
      </c>
      <c r="AF53" s="408">
        <f t="shared" si="7"/>
        <v>1</v>
      </c>
      <c r="AG53" s="408">
        <f t="shared" si="8"/>
        <v>0</v>
      </c>
      <c r="AH53" s="408">
        <f t="shared" si="9"/>
        <v>0</v>
      </c>
      <c r="AI53" s="408">
        <f t="shared" si="10"/>
        <v>0</v>
      </c>
      <c r="AJ53" s="6"/>
      <c r="AK53" s="408">
        <f t="shared" si="11"/>
        <v>0</v>
      </c>
      <c r="AL53" s="408">
        <f t="shared" si="12"/>
        <v>0</v>
      </c>
      <c r="AM53" s="408">
        <f t="shared" si="13"/>
        <v>0</v>
      </c>
      <c r="AN53" s="408" t="str">
        <f t="shared" si="14"/>
        <v>F</v>
      </c>
      <c r="AO53" s="408">
        <f t="shared" si="15"/>
        <v>0</v>
      </c>
      <c r="AP53" s="408">
        <f t="shared" si="16"/>
        <v>0</v>
      </c>
      <c r="AQ53" s="408">
        <f t="shared" si="17"/>
        <v>0</v>
      </c>
      <c r="AR53" s="409" t="str">
        <f t="shared" si="18"/>
        <v>DF</v>
      </c>
      <c r="AS53" s="409" t="str">
        <f t="shared" si="19"/>
        <v>DFT</v>
      </c>
      <c r="AT53" s="409" t="str">
        <f t="shared" si="20"/>
        <v>#</v>
      </c>
      <c r="AU53" s="409" t="str">
        <f t="shared" si="21"/>
        <v>#</v>
      </c>
      <c r="AV53" s="409" t="str">
        <f t="shared" si="22"/>
        <v>#</v>
      </c>
      <c r="AW53" s="409" t="str">
        <f t="shared" si="23"/>
        <v>F</v>
      </c>
      <c r="AX53" s="409"/>
      <c r="AY53" s="409" t="str">
        <f t="shared" si="24"/>
        <v>#</v>
      </c>
      <c r="AZ53" s="409" t="str">
        <f t="shared" si="25"/>
        <v>#</v>
      </c>
      <c r="BA53" s="409" t="str">
        <f t="shared" si="26"/>
        <v>#</v>
      </c>
      <c r="BB53" s="409">
        <f t="shared" si="27"/>
        <v>0</v>
      </c>
      <c r="BC53" s="409" t="str">
        <f t="shared" si="28"/>
        <v>#</v>
      </c>
      <c r="BD53" s="409">
        <f t="shared" si="29"/>
        <v>0</v>
      </c>
      <c r="BE53" s="7"/>
      <c r="BF53" s="7"/>
      <c r="BG53" s="7"/>
      <c r="BH53" s="409" t="str">
        <f t="shared" si="30"/>
        <v>#</v>
      </c>
      <c r="BI53" s="409" t="str">
        <f t="shared" si="31"/>
        <v>#</v>
      </c>
      <c r="BJ53" s="409" t="str">
        <f t="shared" si="32"/>
        <v>#</v>
      </c>
      <c r="BK53" s="409" t="str">
        <f t="shared" si="33"/>
        <v>F</v>
      </c>
      <c r="BL53" s="409" t="str">
        <f t="shared" si="34"/>
        <v>#</v>
      </c>
      <c r="BM53" s="409" t="str">
        <f t="shared" si="35"/>
        <v>#</v>
      </c>
      <c r="BN53" s="409" t="str">
        <f t="shared" si="36"/>
        <v>#</v>
      </c>
      <c r="BO53" s="409" t="str">
        <f t="shared" si="37"/>
        <v>#</v>
      </c>
      <c r="BP53" s="409"/>
      <c r="BQ53" s="409" t="str">
        <f t="shared" si="38"/>
        <v>#</v>
      </c>
      <c r="BR53" s="409" t="str">
        <f t="shared" si="39"/>
        <v>#</v>
      </c>
      <c r="BS53" s="409" t="str">
        <f t="shared" si="40"/>
        <v>#</v>
      </c>
      <c r="BT53" s="409">
        <f t="shared" si="41"/>
        <v>0</v>
      </c>
      <c r="BU53" s="409" t="str">
        <f t="shared" si="42"/>
        <v>#</v>
      </c>
      <c r="BV53" s="409" t="str">
        <f t="shared" si="43"/>
        <v>#</v>
      </c>
      <c r="BW53" s="409" t="str">
        <f t="shared" si="44"/>
        <v>#</v>
      </c>
      <c r="BX53" s="409" t="str">
        <f t="shared" si="45"/>
        <v>#</v>
      </c>
      <c r="BY53" s="409" t="str">
        <f t="shared" si="46"/>
        <v>#</v>
      </c>
      <c r="BZ53" s="409">
        <f t="shared" si="47"/>
        <v>0</v>
      </c>
      <c r="CA53" s="7"/>
      <c r="CB53" s="7"/>
      <c r="CC53" s="409" t="str">
        <f t="shared" si="57"/>
        <v> </v>
      </c>
      <c r="CD53" s="409" t="str">
        <f t="shared" si="58"/>
        <v> </v>
      </c>
      <c r="CE53" s="409" t="str">
        <f t="shared" si="59"/>
        <v> </v>
      </c>
      <c r="CF53" s="409" t="str">
        <f t="shared" si="60"/>
        <v> </v>
      </c>
      <c r="CG53" s="409" t="str">
        <f t="shared" si="61"/>
        <v> </v>
      </c>
      <c r="CH53" s="409" t="e">
        <f>IF(#REF!=0,"CCP,"," ")</f>
        <v>#REF!</v>
      </c>
      <c r="CI53" s="409" t="e">
        <f>IF(#REF!=0,"UIUX,"," ")</f>
        <v>#REF!</v>
      </c>
      <c r="CJ53" s="409" t="e">
        <f>IF(#REF!=0,"DEV,"," ")</f>
        <v>#REF!</v>
      </c>
      <c r="CK53" s="409"/>
      <c r="CL53" s="409">
        <f t="shared" si="48"/>
        <v>0</v>
      </c>
      <c r="CM53" s="409">
        <f t="shared" si="65"/>
        <v>46</v>
      </c>
      <c r="CN53" s="372" t="str">
        <f t="shared" si="65"/>
        <v>22IT050</v>
      </c>
      <c r="CO53" s="432" t="str">
        <f t="shared" si="65"/>
        <v>KAVIYASRI V</v>
      </c>
      <c r="CP53" s="433" t="e">
        <f t="shared" si="50"/>
        <v>#REF!</v>
      </c>
      <c r="CQ53" s="409">
        <f t="shared" si="51"/>
        <v>0</v>
      </c>
      <c r="CR53" s="7"/>
      <c r="CS53" s="409" t="str">
        <f t="shared" si="52"/>
        <v>#</v>
      </c>
      <c r="CT53" s="409">
        <f t="shared" si="53"/>
        <v>0</v>
      </c>
    </row>
    <row r="54" ht="15.75" spans="1:98">
      <c r="A54" s="413">
        <v>47</v>
      </c>
      <c r="B54" s="414" t="s">
        <v>1105</v>
      </c>
      <c r="C54" s="415" t="s">
        <v>1106</v>
      </c>
      <c r="D54" s="416" t="s">
        <v>41</v>
      </c>
      <c r="E54" s="417" t="s">
        <v>54</v>
      </c>
      <c r="F54" s="418">
        <v>186.5</v>
      </c>
      <c r="G54" s="419" t="s">
        <v>1011</v>
      </c>
      <c r="H54" s="419" t="s">
        <v>1008</v>
      </c>
      <c r="I54" s="434" t="s">
        <v>1016</v>
      </c>
      <c r="J54" s="434" t="s">
        <v>1011</v>
      </c>
      <c r="K54" s="434" t="s">
        <v>1016</v>
      </c>
      <c r="L54" s="421">
        <f t="shared" si="54"/>
        <v>0</v>
      </c>
      <c r="M54" s="422"/>
      <c r="N54" s="423">
        <f t="shared" si="2"/>
        <v>16</v>
      </c>
      <c r="O54" s="424">
        <v>8.11</v>
      </c>
      <c r="P54" s="425"/>
      <c r="Q54" s="426"/>
      <c r="R54" s="427"/>
      <c r="S54" s="428" t="s">
        <v>62</v>
      </c>
      <c r="T54" s="429">
        <f t="shared" si="66"/>
        <v>8</v>
      </c>
      <c r="U54" s="429">
        <f t="shared" si="66"/>
        <v>10</v>
      </c>
      <c r="V54" s="429">
        <f t="shared" si="66"/>
        <v>7</v>
      </c>
      <c r="W54" s="429">
        <f t="shared" si="66"/>
        <v>8</v>
      </c>
      <c r="X54" s="429">
        <f t="shared" si="66"/>
        <v>7</v>
      </c>
      <c r="Y54" s="430">
        <f t="shared" si="62"/>
        <v>129</v>
      </c>
      <c r="Z54" s="430">
        <f t="shared" si="63"/>
        <v>16</v>
      </c>
      <c r="AA54" s="431">
        <f t="shared" si="3"/>
        <v>8.0625</v>
      </c>
      <c r="AB54" s="408" t="str">
        <f t="shared" si="56"/>
        <v>F</v>
      </c>
      <c r="AC54" s="408">
        <f t="shared" si="4"/>
        <v>1</v>
      </c>
      <c r="AD54" s="408">
        <f t="shared" si="5"/>
        <v>0</v>
      </c>
      <c r="AE54" s="408">
        <f t="shared" si="6"/>
        <v>0</v>
      </c>
      <c r="AF54" s="408">
        <f t="shared" si="7"/>
        <v>0</v>
      </c>
      <c r="AG54" s="408">
        <f t="shared" si="8"/>
        <v>0</v>
      </c>
      <c r="AH54" s="408">
        <f t="shared" si="9"/>
        <v>0</v>
      </c>
      <c r="AI54" s="408">
        <f t="shared" si="10"/>
        <v>0</v>
      </c>
      <c r="AJ54" s="6"/>
      <c r="AK54" s="408" t="str">
        <f t="shared" si="11"/>
        <v>F</v>
      </c>
      <c r="AL54" s="408">
        <f t="shared" si="12"/>
        <v>0</v>
      </c>
      <c r="AM54" s="408">
        <f t="shared" si="13"/>
        <v>0</v>
      </c>
      <c r="AN54" s="408">
        <f t="shared" si="14"/>
        <v>0</v>
      </c>
      <c r="AO54" s="408">
        <f t="shared" si="15"/>
        <v>0</v>
      </c>
      <c r="AP54" s="408">
        <f t="shared" si="16"/>
        <v>0</v>
      </c>
      <c r="AQ54" s="408">
        <f t="shared" si="17"/>
        <v>0</v>
      </c>
      <c r="AR54" s="409" t="str">
        <f t="shared" si="18"/>
        <v>HM</v>
      </c>
      <c r="AS54" s="409" t="str">
        <f t="shared" si="19"/>
        <v>HMT</v>
      </c>
      <c r="AT54" s="409" t="str">
        <f t="shared" si="20"/>
        <v>F</v>
      </c>
      <c r="AU54" s="409" t="str">
        <f t="shared" si="21"/>
        <v>#</v>
      </c>
      <c r="AV54" s="409" t="str">
        <f t="shared" si="22"/>
        <v>#</v>
      </c>
      <c r="AW54" s="409" t="str">
        <f t="shared" si="23"/>
        <v>#</v>
      </c>
      <c r="AX54" s="409"/>
      <c r="AY54" s="409">
        <f t="shared" si="24"/>
        <v>0</v>
      </c>
      <c r="AZ54" s="409" t="str">
        <f t="shared" si="25"/>
        <v>#</v>
      </c>
      <c r="BA54" s="409" t="str">
        <f t="shared" si="26"/>
        <v>#</v>
      </c>
      <c r="BB54" s="409" t="str">
        <f t="shared" si="27"/>
        <v>#</v>
      </c>
      <c r="BC54" s="409">
        <f t="shared" si="28"/>
        <v>0</v>
      </c>
      <c r="BD54" s="409" t="str">
        <f t="shared" si="29"/>
        <v>#</v>
      </c>
      <c r="BE54" s="7"/>
      <c r="BF54" s="7"/>
      <c r="BG54" s="7"/>
      <c r="BH54" s="409" t="str">
        <f t="shared" si="30"/>
        <v>F</v>
      </c>
      <c r="BI54" s="409" t="str">
        <f t="shared" si="31"/>
        <v>#</v>
      </c>
      <c r="BJ54" s="409" t="str">
        <f t="shared" si="32"/>
        <v>#</v>
      </c>
      <c r="BK54" s="409" t="str">
        <f t="shared" si="33"/>
        <v>#</v>
      </c>
      <c r="BL54" s="409" t="str">
        <f t="shared" si="34"/>
        <v>#</v>
      </c>
      <c r="BM54" s="409" t="str">
        <f t="shared" si="35"/>
        <v>#</v>
      </c>
      <c r="BN54" s="409" t="str">
        <f t="shared" si="36"/>
        <v>#</v>
      </c>
      <c r="BO54" s="409" t="str">
        <f t="shared" si="37"/>
        <v>#</v>
      </c>
      <c r="BP54" s="409"/>
      <c r="BQ54" s="409">
        <f t="shared" si="38"/>
        <v>0</v>
      </c>
      <c r="BR54" s="409" t="str">
        <f t="shared" si="39"/>
        <v>#</v>
      </c>
      <c r="BS54" s="409" t="str">
        <f t="shared" si="40"/>
        <v>#</v>
      </c>
      <c r="BT54" s="409" t="str">
        <f t="shared" si="41"/>
        <v>#</v>
      </c>
      <c r="BU54" s="409" t="str">
        <f t="shared" si="42"/>
        <v>#</v>
      </c>
      <c r="BV54" s="409" t="str">
        <f t="shared" si="43"/>
        <v>#</v>
      </c>
      <c r="BW54" s="409" t="str">
        <f t="shared" si="44"/>
        <v>#</v>
      </c>
      <c r="BX54" s="409" t="str">
        <f t="shared" si="45"/>
        <v>#</v>
      </c>
      <c r="BY54" s="409">
        <f t="shared" si="46"/>
        <v>0</v>
      </c>
      <c r="BZ54" s="409" t="str">
        <f t="shared" si="47"/>
        <v>#</v>
      </c>
      <c r="CA54" s="7"/>
      <c r="CB54" s="7"/>
      <c r="CC54" s="409" t="str">
        <f t="shared" si="57"/>
        <v> </v>
      </c>
      <c r="CD54" s="409" t="str">
        <f t="shared" si="58"/>
        <v> </v>
      </c>
      <c r="CE54" s="409" t="str">
        <f t="shared" si="59"/>
        <v> </v>
      </c>
      <c r="CF54" s="409" t="str">
        <f t="shared" si="60"/>
        <v> </v>
      </c>
      <c r="CG54" s="409" t="str">
        <f t="shared" si="61"/>
        <v> </v>
      </c>
      <c r="CH54" s="409" t="e">
        <f>IF(#REF!=0,"CCP,"," ")</f>
        <v>#REF!</v>
      </c>
      <c r="CI54" s="409" t="e">
        <f>IF(#REF!=0,"UIUX,"," ")</f>
        <v>#REF!</v>
      </c>
      <c r="CJ54" s="409" t="e">
        <f>IF(#REF!=0,"DEV,"," ")</f>
        <v>#REF!</v>
      </c>
      <c r="CK54" s="409"/>
      <c r="CL54" s="409">
        <f t="shared" si="48"/>
        <v>0</v>
      </c>
      <c r="CM54" s="409">
        <f t="shared" si="65"/>
        <v>47</v>
      </c>
      <c r="CN54" s="372" t="str">
        <f t="shared" si="65"/>
        <v>22IT051</v>
      </c>
      <c r="CO54" s="432" t="str">
        <f t="shared" si="65"/>
        <v>KEERTHANA D</v>
      </c>
      <c r="CP54" s="433" t="e">
        <f t="shared" si="50"/>
        <v>#REF!</v>
      </c>
      <c r="CQ54" s="409">
        <f t="shared" si="51"/>
        <v>0</v>
      </c>
      <c r="CR54" s="7"/>
      <c r="CS54" s="409">
        <f t="shared" si="52"/>
        <v>0</v>
      </c>
      <c r="CT54" s="409" t="str">
        <f t="shared" si="53"/>
        <v>#</v>
      </c>
    </row>
    <row r="55" ht="15.75" spans="1:98">
      <c r="A55" s="413">
        <v>48</v>
      </c>
      <c r="B55" s="414" t="s">
        <v>1107</v>
      </c>
      <c r="C55" s="415" t="s">
        <v>1108</v>
      </c>
      <c r="D55" s="416" t="s">
        <v>42</v>
      </c>
      <c r="E55" s="417" t="s">
        <v>55</v>
      </c>
      <c r="F55" s="418">
        <v>191</v>
      </c>
      <c r="G55" s="419" t="s">
        <v>1011</v>
      </c>
      <c r="H55" s="419" t="s">
        <v>1019</v>
      </c>
      <c r="I55" s="434" t="s">
        <v>1019</v>
      </c>
      <c r="J55" s="434" t="s">
        <v>1011</v>
      </c>
      <c r="K55" s="434" t="s">
        <v>1016</v>
      </c>
      <c r="L55" s="421">
        <f t="shared" si="54"/>
        <v>0</v>
      </c>
      <c r="M55" s="422"/>
      <c r="N55" s="423">
        <f t="shared" si="2"/>
        <v>16</v>
      </c>
      <c r="O55" s="424">
        <v>8.21</v>
      </c>
      <c r="P55" s="425"/>
      <c r="Q55" s="426"/>
      <c r="R55" s="427"/>
      <c r="S55" s="428" t="s">
        <v>62</v>
      </c>
      <c r="T55" s="429">
        <f t="shared" si="66"/>
        <v>8</v>
      </c>
      <c r="U55" s="429">
        <f t="shared" si="66"/>
        <v>9</v>
      </c>
      <c r="V55" s="429">
        <f t="shared" si="66"/>
        <v>9</v>
      </c>
      <c r="W55" s="429">
        <f t="shared" si="66"/>
        <v>8</v>
      </c>
      <c r="X55" s="429">
        <f t="shared" si="66"/>
        <v>7</v>
      </c>
      <c r="Y55" s="430">
        <f t="shared" si="62"/>
        <v>133</v>
      </c>
      <c r="Z55" s="430">
        <f t="shared" si="63"/>
        <v>16</v>
      </c>
      <c r="AA55" s="431">
        <f t="shared" si="3"/>
        <v>8.3125</v>
      </c>
      <c r="AB55" s="408" t="str">
        <f t="shared" si="56"/>
        <v>F</v>
      </c>
      <c r="AC55" s="408">
        <f t="shared" si="4"/>
        <v>1</v>
      </c>
      <c r="AD55" s="408">
        <f t="shared" si="5"/>
        <v>0</v>
      </c>
      <c r="AE55" s="408">
        <f t="shared" si="6"/>
        <v>0</v>
      </c>
      <c r="AF55" s="408">
        <f t="shared" si="7"/>
        <v>0</v>
      </c>
      <c r="AG55" s="408">
        <f t="shared" si="8"/>
        <v>0</v>
      </c>
      <c r="AH55" s="408">
        <f t="shared" si="9"/>
        <v>0</v>
      </c>
      <c r="AI55" s="408">
        <f t="shared" si="10"/>
        <v>0</v>
      </c>
      <c r="AJ55" s="6"/>
      <c r="AK55" s="408" t="str">
        <f t="shared" si="11"/>
        <v>F</v>
      </c>
      <c r="AL55" s="408">
        <f t="shared" si="12"/>
        <v>0</v>
      </c>
      <c r="AM55" s="408">
        <f t="shared" si="13"/>
        <v>0</v>
      </c>
      <c r="AN55" s="408">
        <f t="shared" si="14"/>
        <v>0</v>
      </c>
      <c r="AO55" s="408">
        <f t="shared" si="15"/>
        <v>0</v>
      </c>
      <c r="AP55" s="408">
        <f t="shared" si="16"/>
        <v>0</v>
      </c>
      <c r="AQ55" s="408">
        <f t="shared" si="17"/>
        <v>0</v>
      </c>
      <c r="AR55" s="409" t="str">
        <f t="shared" si="18"/>
        <v>DF</v>
      </c>
      <c r="AS55" s="409" t="str">
        <f t="shared" si="19"/>
        <v>DFT</v>
      </c>
      <c r="AT55" s="409" t="str">
        <f t="shared" si="20"/>
        <v>#</v>
      </c>
      <c r="AU55" s="409" t="str">
        <f t="shared" si="21"/>
        <v>#</v>
      </c>
      <c r="AV55" s="409" t="str">
        <f t="shared" si="22"/>
        <v>#</v>
      </c>
      <c r="AW55" s="409" t="str">
        <f t="shared" si="23"/>
        <v>F</v>
      </c>
      <c r="AX55" s="409"/>
      <c r="AY55" s="409" t="str">
        <f t="shared" si="24"/>
        <v>#</v>
      </c>
      <c r="AZ55" s="409" t="str">
        <f t="shared" si="25"/>
        <v>#</v>
      </c>
      <c r="BA55" s="409" t="str">
        <f t="shared" si="26"/>
        <v>#</v>
      </c>
      <c r="BB55" s="409">
        <f t="shared" si="27"/>
        <v>0</v>
      </c>
      <c r="BC55" s="409" t="str">
        <f t="shared" si="28"/>
        <v>#</v>
      </c>
      <c r="BD55" s="409">
        <f t="shared" si="29"/>
        <v>0</v>
      </c>
      <c r="BE55" s="7"/>
      <c r="BF55" s="7"/>
      <c r="BG55" s="7"/>
      <c r="BH55" s="409" t="str">
        <f t="shared" si="30"/>
        <v>#</v>
      </c>
      <c r="BI55" s="409" t="str">
        <f t="shared" si="31"/>
        <v>#</v>
      </c>
      <c r="BJ55" s="409" t="str">
        <f t="shared" si="32"/>
        <v>#</v>
      </c>
      <c r="BK55" s="409" t="str">
        <f t="shared" si="33"/>
        <v>F</v>
      </c>
      <c r="BL55" s="409" t="str">
        <f t="shared" si="34"/>
        <v>#</v>
      </c>
      <c r="BM55" s="409" t="str">
        <f t="shared" si="35"/>
        <v>#</v>
      </c>
      <c r="BN55" s="409" t="str">
        <f t="shared" si="36"/>
        <v>#</v>
      </c>
      <c r="BO55" s="409" t="str">
        <f t="shared" si="37"/>
        <v>#</v>
      </c>
      <c r="BP55" s="409"/>
      <c r="BQ55" s="409" t="str">
        <f t="shared" si="38"/>
        <v>#</v>
      </c>
      <c r="BR55" s="409" t="str">
        <f t="shared" si="39"/>
        <v>#</v>
      </c>
      <c r="BS55" s="409" t="str">
        <f t="shared" si="40"/>
        <v>#</v>
      </c>
      <c r="BT55" s="409">
        <f t="shared" si="41"/>
        <v>0</v>
      </c>
      <c r="BU55" s="409" t="str">
        <f t="shared" si="42"/>
        <v>#</v>
      </c>
      <c r="BV55" s="409" t="str">
        <f t="shared" si="43"/>
        <v>#</v>
      </c>
      <c r="BW55" s="409" t="str">
        <f t="shared" si="44"/>
        <v>#</v>
      </c>
      <c r="BX55" s="409" t="str">
        <f t="shared" si="45"/>
        <v>#</v>
      </c>
      <c r="BY55" s="409" t="str">
        <f t="shared" si="46"/>
        <v>#</v>
      </c>
      <c r="BZ55" s="409">
        <f t="shared" si="47"/>
        <v>0</v>
      </c>
      <c r="CA55" s="7"/>
      <c r="CB55" s="7"/>
      <c r="CC55" s="409" t="str">
        <f t="shared" si="57"/>
        <v> </v>
      </c>
      <c r="CD55" s="409" t="str">
        <f t="shared" si="58"/>
        <v> </v>
      </c>
      <c r="CE55" s="409" t="str">
        <f t="shared" si="59"/>
        <v> </v>
      </c>
      <c r="CF55" s="409" t="str">
        <f t="shared" si="60"/>
        <v> </v>
      </c>
      <c r="CG55" s="409" t="str">
        <f t="shared" si="61"/>
        <v> </v>
      </c>
      <c r="CH55" s="409" t="e">
        <f>IF(#REF!=0,"CCP,"," ")</f>
        <v>#REF!</v>
      </c>
      <c r="CI55" s="409" t="e">
        <f>IF(#REF!=0,"UIUX,"," ")</f>
        <v>#REF!</v>
      </c>
      <c r="CJ55" s="409" t="e">
        <f>IF(#REF!=0,"DEV,"," ")</f>
        <v>#REF!</v>
      </c>
      <c r="CK55" s="409"/>
      <c r="CL55" s="409">
        <f t="shared" si="48"/>
        <v>0</v>
      </c>
      <c r="CM55" s="409">
        <f t="shared" si="65"/>
        <v>48</v>
      </c>
      <c r="CN55" s="372" t="str">
        <f t="shared" si="65"/>
        <v>22IT052</v>
      </c>
      <c r="CO55" s="432" t="str">
        <f t="shared" si="65"/>
        <v>KEERTHANA L</v>
      </c>
      <c r="CP55" s="433" t="e">
        <f t="shared" si="50"/>
        <v>#REF!</v>
      </c>
      <c r="CQ55" s="409">
        <f t="shared" si="51"/>
        <v>0</v>
      </c>
      <c r="CR55" s="7"/>
      <c r="CS55" s="409" t="str">
        <f t="shared" si="52"/>
        <v>#</v>
      </c>
      <c r="CT55" s="409">
        <f t="shared" si="53"/>
        <v>0</v>
      </c>
    </row>
    <row r="56" ht="21" spans="1:98">
      <c r="A56" s="413">
        <v>49</v>
      </c>
      <c r="B56" s="414" t="s">
        <v>1109</v>
      </c>
      <c r="C56" s="415" t="s">
        <v>1110</v>
      </c>
      <c r="D56" s="416" t="s">
        <v>42</v>
      </c>
      <c r="E56" s="417" t="s">
        <v>54</v>
      </c>
      <c r="F56" s="418">
        <v>143</v>
      </c>
      <c r="G56" s="419" t="s">
        <v>1011</v>
      </c>
      <c r="H56" s="419" t="s">
        <v>1011</v>
      </c>
      <c r="I56" s="434" t="s">
        <v>1016</v>
      </c>
      <c r="J56" s="434" t="s">
        <v>1016</v>
      </c>
      <c r="K56" s="434" t="s">
        <v>1016</v>
      </c>
      <c r="L56" s="421">
        <f t="shared" si="54"/>
        <v>0</v>
      </c>
      <c r="M56" s="422"/>
      <c r="N56" s="423">
        <f t="shared" si="2"/>
        <v>16</v>
      </c>
      <c r="O56" s="424">
        <v>7.53</v>
      </c>
      <c r="P56" s="425"/>
      <c r="Q56" s="426"/>
      <c r="R56" s="427"/>
      <c r="S56" s="428" t="s">
        <v>62</v>
      </c>
      <c r="T56" s="429">
        <f t="shared" si="66"/>
        <v>8</v>
      </c>
      <c r="U56" s="429">
        <f t="shared" si="66"/>
        <v>8</v>
      </c>
      <c r="V56" s="429">
        <f t="shared" si="66"/>
        <v>7</v>
      </c>
      <c r="W56" s="429">
        <f t="shared" si="66"/>
        <v>7</v>
      </c>
      <c r="X56" s="429">
        <f t="shared" si="66"/>
        <v>7</v>
      </c>
      <c r="Y56" s="430">
        <f t="shared" si="62"/>
        <v>117</v>
      </c>
      <c r="Z56" s="430">
        <f t="shared" si="63"/>
        <v>16</v>
      </c>
      <c r="AA56" s="431">
        <f t="shared" si="3"/>
        <v>7.3125</v>
      </c>
      <c r="AB56" s="408" t="str">
        <f t="shared" si="56"/>
        <v>F</v>
      </c>
      <c r="AC56" s="408">
        <f t="shared" si="4"/>
        <v>0</v>
      </c>
      <c r="AD56" s="408">
        <f t="shared" si="5"/>
        <v>0</v>
      </c>
      <c r="AE56" s="408">
        <f t="shared" si="6"/>
        <v>1</v>
      </c>
      <c r="AF56" s="408">
        <f t="shared" si="7"/>
        <v>0</v>
      </c>
      <c r="AG56" s="408">
        <f t="shared" si="8"/>
        <v>0</v>
      </c>
      <c r="AH56" s="408">
        <f t="shared" si="9"/>
        <v>0</v>
      </c>
      <c r="AI56" s="408">
        <f t="shared" si="10"/>
        <v>0</v>
      </c>
      <c r="AJ56" s="6"/>
      <c r="AK56" s="408">
        <f t="shared" si="11"/>
        <v>0</v>
      </c>
      <c r="AL56" s="408">
        <f t="shared" si="12"/>
        <v>0</v>
      </c>
      <c r="AM56" s="408" t="str">
        <f t="shared" si="13"/>
        <v>F</v>
      </c>
      <c r="AN56" s="408">
        <f t="shared" si="14"/>
        <v>0</v>
      </c>
      <c r="AO56" s="408">
        <f t="shared" si="15"/>
        <v>0</v>
      </c>
      <c r="AP56" s="408">
        <f t="shared" si="16"/>
        <v>0</v>
      </c>
      <c r="AQ56" s="408">
        <f t="shared" si="17"/>
        <v>0</v>
      </c>
      <c r="AR56" s="409" t="str">
        <f t="shared" si="18"/>
        <v>HF</v>
      </c>
      <c r="AS56" s="409" t="str">
        <f t="shared" si="19"/>
        <v>HFT</v>
      </c>
      <c r="AT56" s="409" t="str">
        <f t="shared" si="20"/>
        <v>#</v>
      </c>
      <c r="AU56" s="409" t="str">
        <f t="shared" si="21"/>
        <v>F</v>
      </c>
      <c r="AV56" s="409" t="str">
        <f t="shared" si="22"/>
        <v>#</v>
      </c>
      <c r="AW56" s="409" t="str">
        <f t="shared" si="23"/>
        <v>#</v>
      </c>
      <c r="AX56" s="409"/>
      <c r="AY56" s="409" t="str">
        <f t="shared" si="24"/>
        <v>#</v>
      </c>
      <c r="AZ56" s="409">
        <f t="shared" si="25"/>
        <v>0</v>
      </c>
      <c r="BA56" s="409" t="str">
        <f t="shared" si="26"/>
        <v>#</v>
      </c>
      <c r="BB56" s="409" t="str">
        <f t="shared" si="27"/>
        <v>#</v>
      </c>
      <c r="BC56" s="409" t="str">
        <f t="shared" si="28"/>
        <v>#</v>
      </c>
      <c r="BD56" s="409">
        <f t="shared" si="29"/>
        <v>0</v>
      </c>
      <c r="BE56" s="7"/>
      <c r="BF56" s="7"/>
      <c r="BG56" s="7"/>
      <c r="BH56" s="409" t="str">
        <f t="shared" si="30"/>
        <v>#</v>
      </c>
      <c r="BI56" s="409" t="str">
        <f t="shared" si="31"/>
        <v>F</v>
      </c>
      <c r="BJ56" s="409" t="str">
        <f t="shared" si="32"/>
        <v>#</v>
      </c>
      <c r="BK56" s="409" t="str">
        <f t="shared" si="33"/>
        <v>#</v>
      </c>
      <c r="BL56" s="409" t="str">
        <f t="shared" si="34"/>
        <v>#</v>
      </c>
      <c r="BM56" s="409" t="str">
        <f t="shared" si="35"/>
        <v>#</v>
      </c>
      <c r="BN56" s="409" t="str">
        <f t="shared" si="36"/>
        <v>#</v>
      </c>
      <c r="BO56" s="409" t="str">
        <f t="shared" si="37"/>
        <v>#</v>
      </c>
      <c r="BP56" s="409"/>
      <c r="BQ56" s="409" t="str">
        <f t="shared" si="38"/>
        <v>#</v>
      </c>
      <c r="BR56" s="409">
        <f t="shared" si="39"/>
        <v>0</v>
      </c>
      <c r="BS56" s="409" t="str">
        <f t="shared" si="40"/>
        <v>#</v>
      </c>
      <c r="BT56" s="409" t="str">
        <f t="shared" si="41"/>
        <v>#</v>
      </c>
      <c r="BU56" s="409" t="str">
        <f t="shared" si="42"/>
        <v>#</v>
      </c>
      <c r="BV56" s="409" t="str">
        <f t="shared" si="43"/>
        <v>#</v>
      </c>
      <c r="BW56" s="409" t="str">
        <f t="shared" si="44"/>
        <v>#</v>
      </c>
      <c r="BX56" s="409" t="str">
        <f t="shared" si="45"/>
        <v>#</v>
      </c>
      <c r="BY56" s="409" t="str">
        <f t="shared" si="46"/>
        <v>#</v>
      </c>
      <c r="BZ56" s="409">
        <f t="shared" si="47"/>
        <v>0</v>
      </c>
      <c r="CA56" s="7"/>
      <c r="CB56" s="7"/>
      <c r="CC56" s="409" t="str">
        <f t="shared" si="57"/>
        <v> </v>
      </c>
      <c r="CD56" s="409" t="str">
        <f t="shared" si="58"/>
        <v> </v>
      </c>
      <c r="CE56" s="409" t="str">
        <f t="shared" si="59"/>
        <v> </v>
      </c>
      <c r="CF56" s="409" t="str">
        <f t="shared" si="60"/>
        <v> </v>
      </c>
      <c r="CG56" s="409" t="str">
        <f t="shared" si="61"/>
        <v> </v>
      </c>
      <c r="CH56" s="409" t="e">
        <f>IF(#REF!=0,"CCP,"," ")</f>
        <v>#REF!</v>
      </c>
      <c r="CI56" s="409" t="e">
        <f>IF(#REF!=0,"UIUX,"," ")</f>
        <v>#REF!</v>
      </c>
      <c r="CJ56" s="409" t="e">
        <f>IF(#REF!=0,"DEV,"," ")</f>
        <v>#REF!</v>
      </c>
      <c r="CK56" s="409"/>
      <c r="CL56" s="409">
        <f t="shared" si="48"/>
        <v>0</v>
      </c>
      <c r="CM56" s="409">
        <f t="shared" ref="CM56:CO71" si="67">A56</f>
        <v>49</v>
      </c>
      <c r="CN56" s="372" t="str">
        <f t="shared" si="67"/>
        <v>22IT054</v>
      </c>
      <c r="CO56" s="432" t="str">
        <f t="shared" si="67"/>
        <v>KIRAN SANKAR S</v>
      </c>
      <c r="CP56" s="433" t="e">
        <f t="shared" si="50"/>
        <v>#REF!</v>
      </c>
      <c r="CQ56" s="409">
        <f t="shared" si="51"/>
        <v>0</v>
      </c>
      <c r="CR56" s="7"/>
      <c r="CS56" s="409">
        <f t="shared" si="52"/>
        <v>0</v>
      </c>
      <c r="CT56" s="409" t="str">
        <f t="shared" si="53"/>
        <v>#</v>
      </c>
    </row>
    <row r="57" ht="15.75" spans="1:98">
      <c r="A57" s="413">
        <v>50</v>
      </c>
      <c r="B57" s="414" t="s">
        <v>1111</v>
      </c>
      <c r="C57" s="415" t="s">
        <v>1112</v>
      </c>
      <c r="D57" s="416" t="s">
        <v>41</v>
      </c>
      <c r="E57" s="417" t="s">
        <v>55</v>
      </c>
      <c r="F57" s="418">
        <v>122.5</v>
      </c>
      <c r="G57" s="419" t="s">
        <v>1011</v>
      </c>
      <c r="H57" s="419" t="s">
        <v>1019</v>
      </c>
      <c r="I57" s="434" t="s">
        <v>1011</v>
      </c>
      <c r="J57" s="434" t="s">
        <v>1011</v>
      </c>
      <c r="K57" s="434" t="s">
        <v>1011</v>
      </c>
      <c r="L57" s="421">
        <f t="shared" si="54"/>
        <v>0</v>
      </c>
      <c r="M57" s="422"/>
      <c r="N57" s="423">
        <f t="shared" si="2"/>
        <v>16</v>
      </c>
      <c r="O57" s="424">
        <v>8.21</v>
      </c>
      <c r="P57" s="425"/>
      <c r="Q57" s="426"/>
      <c r="R57" s="427"/>
      <c r="S57" s="428" t="s">
        <v>62</v>
      </c>
      <c r="T57" s="429">
        <f t="shared" si="66"/>
        <v>8</v>
      </c>
      <c r="U57" s="429">
        <f t="shared" si="66"/>
        <v>9</v>
      </c>
      <c r="V57" s="429">
        <f t="shared" si="66"/>
        <v>8</v>
      </c>
      <c r="W57" s="429">
        <f t="shared" si="66"/>
        <v>8</v>
      </c>
      <c r="X57" s="429">
        <f t="shared" si="66"/>
        <v>8</v>
      </c>
      <c r="Y57" s="430">
        <f t="shared" si="62"/>
        <v>132</v>
      </c>
      <c r="Z57" s="430">
        <f t="shared" si="63"/>
        <v>16</v>
      </c>
      <c r="AA57" s="431">
        <f t="shared" si="3"/>
        <v>8.25</v>
      </c>
      <c r="AB57" s="408" t="str">
        <f t="shared" si="56"/>
        <v>F</v>
      </c>
      <c r="AC57" s="408">
        <f t="shared" si="4"/>
        <v>0</v>
      </c>
      <c r="AD57" s="408">
        <f t="shared" si="5"/>
        <v>0</v>
      </c>
      <c r="AE57" s="408">
        <f t="shared" si="6"/>
        <v>0</v>
      </c>
      <c r="AF57" s="408">
        <f t="shared" si="7"/>
        <v>1</v>
      </c>
      <c r="AG57" s="408">
        <f t="shared" si="8"/>
        <v>0</v>
      </c>
      <c r="AH57" s="408">
        <f t="shared" si="9"/>
        <v>0</v>
      </c>
      <c r="AI57" s="408">
        <f t="shared" si="10"/>
        <v>0</v>
      </c>
      <c r="AJ57" s="6"/>
      <c r="AK57" s="408">
        <f t="shared" si="11"/>
        <v>0</v>
      </c>
      <c r="AL57" s="408">
        <f t="shared" si="12"/>
        <v>0</v>
      </c>
      <c r="AM57" s="408">
        <f t="shared" si="13"/>
        <v>0</v>
      </c>
      <c r="AN57" s="408" t="str">
        <f t="shared" si="14"/>
        <v>F</v>
      </c>
      <c r="AO57" s="408">
        <f t="shared" si="15"/>
        <v>0</v>
      </c>
      <c r="AP57" s="408">
        <f t="shared" si="16"/>
        <v>0</v>
      </c>
      <c r="AQ57" s="408">
        <f t="shared" si="17"/>
        <v>0</v>
      </c>
      <c r="AR57" s="409" t="str">
        <f t="shared" si="18"/>
        <v>DM</v>
      </c>
      <c r="AS57" s="409" t="str">
        <f t="shared" si="19"/>
        <v>DMT</v>
      </c>
      <c r="AT57" s="409" t="str">
        <f t="shared" si="20"/>
        <v>#</v>
      </c>
      <c r="AU57" s="409" t="str">
        <f t="shared" si="21"/>
        <v>#</v>
      </c>
      <c r="AV57" s="409" t="str">
        <f t="shared" si="22"/>
        <v>F</v>
      </c>
      <c r="AW57" s="409" t="str">
        <f t="shared" si="23"/>
        <v>#</v>
      </c>
      <c r="AX57" s="409"/>
      <c r="AY57" s="409" t="str">
        <f t="shared" si="24"/>
        <v>#</v>
      </c>
      <c r="AZ57" s="409" t="str">
        <f t="shared" si="25"/>
        <v>#</v>
      </c>
      <c r="BA57" s="409">
        <f t="shared" si="26"/>
        <v>0</v>
      </c>
      <c r="BB57" s="409" t="str">
        <f t="shared" si="27"/>
        <v>#</v>
      </c>
      <c r="BC57" s="409">
        <f t="shared" si="28"/>
        <v>0</v>
      </c>
      <c r="BD57" s="409" t="str">
        <f t="shared" si="29"/>
        <v>#</v>
      </c>
      <c r="BE57" s="7"/>
      <c r="BF57" s="7"/>
      <c r="BG57" s="7"/>
      <c r="BH57" s="409" t="str">
        <f t="shared" si="30"/>
        <v>#</v>
      </c>
      <c r="BI57" s="409" t="str">
        <f t="shared" si="31"/>
        <v>#</v>
      </c>
      <c r="BJ57" s="409" t="str">
        <f t="shared" si="32"/>
        <v>F</v>
      </c>
      <c r="BK57" s="409" t="str">
        <f t="shared" si="33"/>
        <v>#</v>
      </c>
      <c r="BL57" s="409" t="str">
        <f t="shared" si="34"/>
        <v>#</v>
      </c>
      <c r="BM57" s="409" t="str">
        <f t="shared" si="35"/>
        <v>#</v>
      </c>
      <c r="BN57" s="409" t="str">
        <f t="shared" si="36"/>
        <v>#</v>
      </c>
      <c r="BO57" s="409" t="str">
        <f t="shared" si="37"/>
        <v>#</v>
      </c>
      <c r="BP57" s="409"/>
      <c r="BQ57" s="409" t="str">
        <f t="shared" si="38"/>
        <v>#</v>
      </c>
      <c r="BR57" s="409" t="str">
        <f t="shared" si="39"/>
        <v>#</v>
      </c>
      <c r="BS57" s="409">
        <f t="shared" si="40"/>
        <v>0</v>
      </c>
      <c r="BT57" s="409" t="str">
        <f t="shared" si="41"/>
        <v>#</v>
      </c>
      <c r="BU57" s="409" t="str">
        <f t="shared" si="42"/>
        <v>#</v>
      </c>
      <c r="BV57" s="409" t="str">
        <f t="shared" si="43"/>
        <v>#</v>
      </c>
      <c r="BW57" s="409" t="str">
        <f t="shared" si="44"/>
        <v>#</v>
      </c>
      <c r="BX57" s="409" t="str">
        <f t="shared" si="45"/>
        <v>#</v>
      </c>
      <c r="BY57" s="409">
        <f t="shared" si="46"/>
        <v>0</v>
      </c>
      <c r="BZ57" s="409" t="str">
        <f t="shared" si="47"/>
        <v>#</v>
      </c>
      <c r="CA57" s="7"/>
      <c r="CB57" s="7"/>
      <c r="CC57" s="409" t="str">
        <f t="shared" si="57"/>
        <v> </v>
      </c>
      <c r="CD57" s="409" t="str">
        <f t="shared" si="58"/>
        <v> </v>
      </c>
      <c r="CE57" s="409" t="str">
        <f t="shared" si="59"/>
        <v> </v>
      </c>
      <c r="CF57" s="409" t="str">
        <f t="shared" si="60"/>
        <v> </v>
      </c>
      <c r="CG57" s="409" t="str">
        <f t="shared" si="61"/>
        <v> </v>
      </c>
      <c r="CH57" s="409" t="e">
        <f>IF(#REF!=0,"CCP,"," ")</f>
        <v>#REF!</v>
      </c>
      <c r="CI57" s="409" t="e">
        <f>IF(#REF!=0,"UIUX,"," ")</f>
        <v>#REF!</v>
      </c>
      <c r="CJ57" s="409" t="e">
        <f>IF(#REF!=0,"DEV,"," ")</f>
        <v>#REF!</v>
      </c>
      <c r="CK57" s="409"/>
      <c r="CL57" s="409">
        <f t="shared" si="48"/>
        <v>0</v>
      </c>
      <c r="CM57" s="409">
        <f t="shared" si="67"/>
        <v>50</v>
      </c>
      <c r="CN57" s="372" t="str">
        <f t="shared" si="67"/>
        <v>22IT055</v>
      </c>
      <c r="CO57" s="432" t="str">
        <f t="shared" si="67"/>
        <v>KRISHNA G</v>
      </c>
      <c r="CP57" s="433" t="e">
        <f t="shared" si="50"/>
        <v>#REF!</v>
      </c>
      <c r="CQ57" s="409">
        <f t="shared" si="51"/>
        <v>0</v>
      </c>
      <c r="CR57" s="7"/>
      <c r="CS57" s="409" t="str">
        <f t="shared" si="52"/>
        <v>#</v>
      </c>
      <c r="CT57" s="409">
        <f t="shared" si="53"/>
        <v>0</v>
      </c>
    </row>
    <row r="58" ht="20.25" spans="1:98">
      <c r="A58" s="413">
        <v>51</v>
      </c>
      <c r="B58" s="414" t="s">
        <v>1113</v>
      </c>
      <c r="C58" s="415" t="s">
        <v>1114</v>
      </c>
      <c r="D58" s="416" t="s">
        <v>41</v>
      </c>
      <c r="E58" s="417" t="s">
        <v>55</v>
      </c>
      <c r="F58" s="418">
        <v>189.5</v>
      </c>
      <c r="G58" s="419" t="s">
        <v>1011</v>
      </c>
      <c r="H58" s="419" t="s">
        <v>1019</v>
      </c>
      <c r="I58" s="434" t="s">
        <v>1011</v>
      </c>
      <c r="J58" s="434" t="s">
        <v>1011</v>
      </c>
      <c r="K58" s="434" t="s">
        <v>1011</v>
      </c>
      <c r="L58" s="421">
        <f t="shared" si="54"/>
        <v>0</v>
      </c>
      <c r="M58" s="422"/>
      <c r="N58" s="423">
        <f t="shared" si="2"/>
        <v>16</v>
      </c>
      <c r="O58" s="424">
        <v>8.21</v>
      </c>
      <c r="P58" s="425"/>
      <c r="Q58" s="426"/>
      <c r="R58" s="427"/>
      <c r="S58" s="428" t="s">
        <v>62</v>
      </c>
      <c r="T58" s="429">
        <f t="shared" si="66"/>
        <v>8</v>
      </c>
      <c r="U58" s="429">
        <f t="shared" si="66"/>
        <v>9</v>
      </c>
      <c r="V58" s="429">
        <f t="shared" si="66"/>
        <v>8</v>
      </c>
      <c r="W58" s="429">
        <f t="shared" si="66"/>
        <v>8</v>
      </c>
      <c r="X58" s="429">
        <f t="shared" si="66"/>
        <v>8</v>
      </c>
      <c r="Y58" s="430">
        <f t="shared" si="62"/>
        <v>132</v>
      </c>
      <c r="Z58" s="430">
        <f t="shared" si="63"/>
        <v>16</v>
      </c>
      <c r="AA58" s="431">
        <f t="shared" si="3"/>
        <v>8.25</v>
      </c>
      <c r="AB58" s="408" t="str">
        <f t="shared" si="56"/>
        <v>F</v>
      </c>
      <c r="AC58" s="408">
        <f t="shared" si="4"/>
        <v>1</v>
      </c>
      <c r="AD58" s="408">
        <f t="shared" si="5"/>
        <v>0</v>
      </c>
      <c r="AE58" s="408">
        <f t="shared" si="6"/>
        <v>0</v>
      </c>
      <c r="AF58" s="408">
        <f t="shared" si="7"/>
        <v>0</v>
      </c>
      <c r="AG58" s="408">
        <f t="shared" si="8"/>
        <v>0</v>
      </c>
      <c r="AH58" s="408">
        <f t="shared" si="9"/>
        <v>0</v>
      </c>
      <c r="AI58" s="408">
        <f t="shared" si="10"/>
        <v>0</v>
      </c>
      <c r="AJ58" s="6"/>
      <c r="AK58" s="408" t="str">
        <f t="shared" si="11"/>
        <v>F</v>
      </c>
      <c r="AL58" s="408">
        <f t="shared" si="12"/>
        <v>0</v>
      </c>
      <c r="AM58" s="408">
        <f t="shared" si="13"/>
        <v>0</v>
      </c>
      <c r="AN58" s="408">
        <f t="shared" si="14"/>
        <v>0</v>
      </c>
      <c r="AO58" s="408">
        <f t="shared" si="15"/>
        <v>0</v>
      </c>
      <c r="AP58" s="408">
        <f t="shared" si="16"/>
        <v>0</v>
      </c>
      <c r="AQ58" s="408">
        <f t="shared" si="17"/>
        <v>0</v>
      </c>
      <c r="AR58" s="409" t="str">
        <f t="shared" si="18"/>
        <v>DM</v>
      </c>
      <c r="AS58" s="409" t="str">
        <f t="shared" si="19"/>
        <v>DMT</v>
      </c>
      <c r="AT58" s="409" t="str">
        <f t="shared" si="20"/>
        <v>#</v>
      </c>
      <c r="AU58" s="409" t="str">
        <f t="shared" si="21"/>
        <v>#</v>
      </c>
      <c r="AV58" s="409" t="str">
        <f t="shared" si="22"/>
        <v>F</v>
      </c>
      <c r="AW58" s="409" t="str">
        <f t="shared" si="23"/>
        <v>#</v>
      </c>
      <c r="AX58" s="409"/>
      <c r="AY58" s="409" t="str">
        <f t="shared" si="24"/>
        <v>#</v>
      </c>
      <c r="AZ58" s="409" t="str">
        <f t="shared" si="25"/>
        <v>#</v>
      </c>
      <c r="BA58" s="409">
        <f t="shared" si="26"/>
        <v>0</v>
      </c>
      <c r="BB58" s="409" t="str">
        <f t="shared" si="27"/>
        <v>#</v>
      </c>
      <c r="BC58" s="409">
        <f t="shared" si="28"/>
        <v>0</v>
      </c>
      <c r="BD58" s="409" t="str">
        <f t="shared" si="29"/>
        <v>#</v>
      </c>
      <c r="BE58" s="7"/>
      <c r="BF58" s="7"/>
      <c r="BG58" s="7"/>
      <c r="BH58" s="409" t="str">
        <f t="shared" si="30"/>
        <v>#</v>
      </c>
      <c r="BI58" s="409" t="str">
        <f t="shared" si="31"/>
        <v>#</v>
      </c>
      <c r="BJ58" s="409" t="str">
        <f t="shared" si="32"/>
        <v>F</v>
      </c>
      <c r="BK58" s="409" t="str">
        <f t="shared" si="33"/>
        <v>#</v>
      </c>
      <c r="BL58" s="409" t="str">
        <f t="shared" si="34"/>
        <v>#</v>
      </c>
      <c r="BM58" s="409" t="str">
        <f t="shared" si="35"/>
        <v>#</v>
      </c>
      <c r="BN58" s="409" t="str">
        <f t="shared" si="36"/>
        <v>#</v>
      </c>
      <c r="BO58" s="409" t="str">
        <f t="shared" si="37"/>
        <v>#</v>
      </c>
      <c r="BP58" s="409"/>
      <c r="BQ58" s="409" t="str">
        <f t="shared" si="38"/>
        <v>#</v>
      </c>
      <c r="BR58" s="409" t="str">
        <f t="shared" si="39"/>
        <v>#</v>
      </c>
      <c r="BS58" s="409">
        <f t="shared" si="40"/>
        <v>0</v>
      </c>
      <c r="BT58" s="409" t="str">
        <f t="shared" si="41"/>
        <v>#</v>
      </c>
      <c r="BU58" s="409" t="str">
        <f t="shared" si="42"/>
        <v>#</v>
      </c>
      <c r="BV58" s="409" t="str">
        <f t="shared" si="43"/>
        <v>#</v>
      </c>
      <c r="BW58" s="409" t="str">
        <f t="shared" si="44"/>
        <v>#</v>
      </c>
      <c r="BX58" s="409" t="str">
        <f t="shared" si="45"/>
        <v>#</v>
      </c>
      <c r="BY58" s="409">
        <f t="shared" si="46"/>
        <v>0</v>
      </c>
      <c r="BZ58" s="409" t="str">
        <f t="shared" si="47"/>
        <v>#</v>
      </c>
      <c r="CA58" s="7"/>
      <c r="CB58" s="7"/>
      <c r="CC58" s="409" t="str">
        <f t="shared" si="57"/>
        <v> </v>
      </c>
      <c r="CD58" s="409" t="str">
        <f t="shared" si="58"/>
        <v> </v>
      </c>
      <c r="CE58" s="409" t="str">
        <f t="shared" si="59"/>
        <v> </v>
      </c>
      <c r="CF58" s="409" t="str">
        <f t="shared" si="60"/>
        <v> </v>
      </c>
      <c r="CG58" s="409" t="str">
        <f t="shared" si="61"/>
        <v> </v>
      </c>
      <c r="CH58" s="409" t="e">
        <f>IF(#REF!=0,"CCP,"," ")</f>
        <v>#REF!</v>
      </c>
      <c r="CI58" s="409" t="e">
        <f>IF(#REF!=0,"UIUX,"," ")</f>
        <v>#REF!</v>
      </c>
      <c r="CJ58" s="409" t="e">
        <f>IF(#REF!=0,"DEV,"," ")</f>
        <v>#REF!</v>
      </c>
      <c r="CK58" s="409"/>
      <c r="CL58" s="409">
        <f t="shared" si="48"/>
        <v>0</v>
      </c>
      <c r="CM58" s="409">
        <f t="shared" si="67"/>
        <v>51</v>
      </c>
      <c r="CN58" s="372" t="str">
        <f t="shared" si="67"/>
        <v>22IT056</v>
      </c>
      <c r="CO58" s="432" t="str">
        <f t="shared" si="67"/>
        <v>LAKSHANYAA DEEPAN</v>
      </c>
      <c r="CP58" s="433" t="e">
        <f t="shared" si="50"/>
        <v>#REF!</v>
      </c>
      <c r="CQ58" s="409">
        <f t="shared" si="51"/>
        <v>0</v>
      </c>
      <c r="CR58" s="7"/>
      <c r="CS58" s="409" t="str">
        <f t="shared" si="52"/>
        <v>#</v>
      </c>
      <c r="CT58" s="409">
        <f t="shared" si="53"/>
        <v>0</v>
      </c>
    </row>
    <row r="59" ht="21" spans="1:98">
      <c r="A59" s="413">
        <v>52</v>
      </c>
      <c r="B59" s="414" t="s">
        <v>1115</v>
      </c>
      <c r="C59" s="415" t="s">
        <v>1116</v>
      </c>
      <c r="D59" s="416" t="s">
        <v>42</v>
      </c>
      <c r="E59" s="417" t="s">
        <v>55</v>
      </c>
      <c r="F59" s="418">
        <v>136</v>
      </c>
      <c r="G59" s="419" t="s">
        <v>1019</v>
      </c>
      <c r="H59" s="419" t="s">
        <v>1019</v>
      </c>
      <c r="I59" s="420"/>
      <c r="J59" s="420"/>
      <c r="K59" s="420"/>
      <c r="L59" s="421">
        <f t="shared" si="54"/>
        <v>0</v>
      </c>
      <c r="M59" s="422"/>
      <c r="N59" s="423">
        <f t="shared" si="2"/>
        <v>5</v>
      </c>
      <c r="O59" s="424">
        <v>9</v>
      </c>
      <c r="P59" s="425"/>
      <c r="Q59" s="426"/>
      <c r="R59" s="427"/>
      <c r="S59" s="428" t="s">
        <v>62</v>
      </c>
      <c r="T59" s="429">
        <f t="shared" si="66"/>
        <v>9</v>
      </c>
      <c r="U59" s="429">
        <f t="shared" si="66"/>
        <v>9</v>
      </c>
      <c r="V59" s="429">
        <f t="shared" si="66"/>
        <v>0</v>
      </c>
      <c r="W59" s="429">
        <f t="shared" si="66"/>
        <v>0</v>
      </c>
      <c r="X59" s="429">
        <f t="shared" si="66"/>
        <v>0</v>
      </c>
      <c r="Y59" s="430">
        <f t="shared" si="62"/>
        <v>45</v>
      </c>
      <c r="Z59" s="430">
        <f t="shared" si="63"/>
        <v>5</v>
      </c>
      <c r="AA59" s="431">
        <f t="shared" si="3"/>
        <v>9</v>
      </c>
      <c r="AB59" s="408" t="str">
        <f t="shared" si="56"/>
        <v>F</v>
      </c>
      <c r="AC59" s="408">
        <f t="shared" si="4"/>
        <v>0</v>
      </c>
      <c r="AD59" s="408">
        <f t="shared" si="5"/>
        <v>0</v>
      </c>
      <c r="AE59" s="408">
        <f t="shared" si="6"/>
        <v>0</v>
      </c>
      <c r="AF59" s="408">
        <f t="shared" si="7"/>
        <v>1</v>
      </c>
      <c r="AG59" s="408">
        <f t="shared" si="8"/>
        <v>0</v>
      </c>
      <c r="AH59" s="408">
        <f t="shared" si="9"/>
        <v>0</v>
      </c>
      <c r="AI59" s="408">
        <f t="shared" si="10"/>
        <v>0</v>
      </c>
      <c r="AJ59" s="6"/>
      <c r="AK59" s="408">
        <f t="shared" si="11"/>
        <v>0</v>
      </c>
      <c r="AL59" s="408">
        <f t="shared" si="12"/>
        <v>0</v>
      </c>
      <c r="AM59" s="408">
        <f t="shared" si="13"/>
        <v>0</v>
      </c>
      <c r="AN59" s="408" t="str">
        <f t="shared" si="14"/>
        <v>F</v>
      </c>
      <c r="AO59" s="408">
        <f t="shared" si="15"/>
        <v>0</v>
      </c>
      <c r="AP59" s="408">
        <f t="shared" si="16"/>
        <v>0</v>
      </c>
      <c r="AQ59" s="408">
        <f t="shared" si="17"/>
        <v>0</v>
      </c>
      <c r="AR59" s="409" t="str">
        <f t="shared" si="18"/>
        <v>DF</v>
      </c>
      <c r="AS59" s="409" t="str">
        <f t="shared" si="19"/>
        <v>DFT</v>
      </c>
      <c r="AT59" s="409" t="str">
        <f t="shared" si="20"/>
        <v>#</v>
      </c>
      <c r="AU59" s="409" t="str">
        <f t="shared" si="21"/>
        <v>#</v>
      </c>
      <c r="AV59" s="409" t="str">
        <f t="shared" si="22"/>
        <v>#</v>
      </c>
      <c r="AW59" s="409" t="str">
        <f t="shared" si="23"/>
        <v>F</v>
      </c>
      <c r="AX59" s="409"/>
      <c r="AY59" s="409" t="str">
        <f t="shared" si="24"/>
        <v>#</v>
      </c>
      <c r="AZ59" s="409" t="str">
        <f t="shared" si="25"/>
        <v>#</v>
      </c>
      <c r="BA59" s="409" t="str">
        <f t="shared" si="26"/>
        <v>#</v>
      </c>
      <c r="BB59" s="409">
        <f t="shared" si="27"/>
        <v>0</v>
      </c>
      <c r="BC59" s="409" t="str">
        <f t="shared" si="28"/>
        <v>#</v>
      </c>
      <c r="BD59" s="409">
        <f t="shared" si="29"/>
        <v>0</v>
      </c>
      <c r="BE59" s="7"/>
      <c r="BF59" s="7"/>
      <c r="BG59" s="7"/>
      <c r="BH59" s="409" t="str">
        <f t="shared" si="30"/>
        <v>#</v>
      </c>
      <c r="BI59" s="409" t="str">
        <f t="shared" si="31"/>
        <v>#</v>
      </c>
      <c r="BJ59" s="409" t="str">
        <f t="shared" si="32"/>
        <v>#</v>
      </c>
      <c r="BK59" s="409" t="str">
        <f t="shared" si="33"/>
        <v>F</v>
      </c>
      <c r="BL59" s="409" t="str">
        <f t="shared" si="34"/>
        <v>#</v>
      </c>
      <c r="BM59" s="409" t="str">
        <f t="shared" si="35"/>
        <v>#</v>
      </c>
      <c r="BN59" s="409" t="str">
        <f t="shared" si="36"/>
        <v>#</v>
      </c>
      <c r="BO59" s="409" t="str">
        <f t="shared" si="37"/>
        <v>#</v>
      </c>
      <c r="BP59" s="409"/>
      <c r="BQ59" s="409" t="str">
        <f t="shared" si="38"/>
        <v>#</v>
      </c>
      <c r="BR59" s="409" t="str">
        <f t="shared" si="39"/>
        <v>#</v>
      </c>
      <c r="BS59" s="409" t="str">
        <f t="shared" si="40"/>
        <v>#</v>
      </c>
      <c r="BT59" s="409">
        <f t="shared" si="41"/>
        <v>0</v>
      </c>
      <c r="BU59" s="409" t="str">
        <f t="shared" si="42"/>
        <v>#</v>
      </c>
      <c r="BV59" s="409" t="str">
        <f t="shared" si="43"/>
        <v>#</v>
      </c>
      <c r="BW59" s="409" t="str">
        <f t="shared" si="44"/>
        <v>#</v>
      </c>
      <c r="BX59" s="409" t="str">
        <f t="shared" si="45"/>
        <v>#</v>
      </c>
      <c r="BY59" s="409" t="str">
        <f t="shared" si="46"/>
        <v>#</v>
      </c>
      <c r="BZ59" s="409">
        <f t="shared" si="47"/>
        <v>0</v>
      </c>
      <c r="CA59" s="7"/>
      <c r="CB59" s="7"/>
      <c r="CC59" s="409" t="str">
        <f t="shared" si="57"/>
        <v> </v>
      </c>
      <c r="CD59" s="409" t="str">
        <f t="shared" si="58"/>
        <v> </v>
      </c>
      <c r="CE59" s="409" t="str">
        <f t="shared" si="59"/>
        <v>DAV,</v>
      </c>
      <c r="CF59" s="409" t="str">
        <f t="shared" si="60"/>
        <v>EP,</v>
      </c>
      <c r="CG59" s="409" t="str">
        <f t="shared" si="61"/>
        <v>MAD,</v>
      </c>
      <c r="CH59" s="409" t="e">
        <f>IF(#REF!=0,"CCP,"," ")</f>
        <v>#REF!</v>
      </c>
      <c r="CI59" s="409" t="e">
        <f>IF(#REF!=0,"UIUX,"," ")</f>
        <v>#REF!</v>
      </c>
      <c r="CJ59" s="409" t="e">
        <f>IF(#REF!=0,"DEV,"," ")</f>
        <v>#REF!</v>
      </c>
      <c r="CK59" s="409"/>
      <c r="CL59" s="409">
        <f t="shared" si="48"/>
        <v>0</v>
      </c>
      <c r="CM59" s="409">
        <f t="shared" si="67"/>
        <v>52</v>
      </c>
      <c r="CN59" s="372" t="str">
        <f t="shared" si="67"/>
        <v>22IT057</v>
      </c>
      <c r="CO59" s="432" t="str">
        <f t="shared" si="67"/>
        <v>LAKSHMI NARAYANAN J</v>
      </c>
      <c r="CP59" s="433" t="e">
        <f t="shared" si="50"/>
        <v>#REF!</v>
      </c>
      <c r="CQ59" s="409">
        <f t="shared" si="51"/>
        <v>0</v>
      </c>
      <c r="CR59" s="7"/>
      <c r="CS59" s="409" t="str">
        <f t="shared" si="52"/>
        <v>#</v>
      </c>
      <c r="CT59" s="409">
        <f t="shared" si="53"/>
        <v>0</v>
      </c>
    </row>
    <row r="60" ht="21" spans="1:98">
      <c r="A60" s="413">
        <v>53</v>
      </c>
      <c r="B60" s="414" t="s">
        <v>1117</v>
      </c>
      <c r="C60" s="415" t="s">
        <v>1118</v>
      </c>
      <c r="D60" s="416" t="s">
        <v>41</v>
      </c>
      <c r="E60" s="417" t="s">
        <v>55</v>
      </c>
      <c r="F60" s="418">
        <v>151.5</v>
      </c>
      <c r="G60" s="419" t="s">
        <v>1011</v>
      </c>
      <c r="H60" s="419" t="s">
        <v>1019</v>
      </c>
      <c r="I60" s="420"/>
      <c r="J60" s="420"/>
      <c r="K60" s="420"/>
      <c r="L60" s="421">
        <f t="shared" si="54"/>
        <v>0</v>
      </c>
      <c r="M60" s="422"/>
      <c r="N60" s="423">
        <f t="shared" si="2"/>
        <v>5</v>
      </c>
      <c r="O60" s="424">
        <v>8.4</v>
      </c>
      <c r="P60" s="425"/>
      <c r="Q60" s="426"/>
      <c r="R60" s="427"/>
      <c r="S60" s="428" t="s">
        <v>62</v>
      </c>
      <c r="T60" s="429">
        <f t="shared" si="66"/>
        <v>8</v>
      </c>
      <c r="U60" s="429">
        <f t="shared" si="66"/>
        <v>9</v>
      </c>
      <c r="V60" s="429">
        <f t="shared" si="66"/>
        <v>0</v>
      </c>
      <c r="W60" s="429">
        <f t="shared" si="66"/>
        <v>0</v>
      </c>
      <c r="X60" s="429">
        <f t="shared" si="66"/>
        <v>0</v>
      </c>
      <c r="Y60" s="430">
        <f t="shared" si="62"/>
        <v>44</v>
      </c>
      <c r="Z60" s="430">
        <f t="shared" si="63"/>
        <v>5</v>
      </c>
      <c r="AA60" s="431">
        <f t="shared" si="3"/>
        <v>8.8</v>
      </c>
      <c r="AB60" s="408" t="str">
        <f t="shared" si="56"/>
        <v>F</v>
      </c>
      <c r="AC60" s="408">
        <f t="shared" si="4"/>
        <v>0</v>
      </c>
      <c r="AD60" s="408">
        <f t="shared" si="5"/>
        <v>0</v>
      </c>
      <c r="AE60" s="408">
        <f t="shared" si="6"/>
        <v>1</v>
      </c>
      <c r="AF60" s="408">
        <f t="shared" si="7"/>
        <v>0</v>
      </c>
      <c r="AG60" s="408">
        <f t="shared" si="8"/>
        <v>0</v>
      </c>
      <c r="AH60" s="408">
        <f t="shared" si="9"/>
        <v>0</v>
      </c>
      <c r="AI60" s="408">
        <f t="shared" si="10"/>
        <v>0</v>
      </c>
      <c r="AJ60" s="6"/>
      <c r="AK60" s="408">
        <f t="shared" si="11"/>
        <v>0</v>
      </c>
      <c r="AL60" s="408">
        <f t="shared" si="12"/>
        <v>0</v>
      </c>
      <c r="AM60" s="408" t="str">
        <f t="shared" si="13"/>
        <v>F</v>
      </c>
      <c r="AN60" s="408">
        <f t="shared" si="14"/>
        <v>0</v>
      </c>
      <c r="AO60" s="408">
        <f t="shared" si="15"/>
        <v>0</v>
      </c>
      <c r="AP60" s="408">
        <f t="shared" si="16"/>
        <v>0</v>
      </c>
      <c r="AQ60" s="408">
        <f t="shared" si="17"/>
        <v>0</v>
      </c>
      <c r="AR60" s="409" t="str">
        <f t="shared" si="18"/>
        <v>DM</v>
      </c>
      <c r="AS60" s="409" t="str">
        <f t="shared" si="19"/>
        <v>DMT</v>
      </c>
      <c r="AT60" s="409" t="str">
        <f t="shared" si="20"/>
        <v>#</v>
      </c>
      <c r="AU60" s="409" t="str">
        <f t="shared" si="21"/>
        <v>#</v>
      </c>
      <c r="AV60" s="409" t="str">
        <f t="shared" si="22"/>
        <v>F</v>
      </c>
      <c r="AW60" s="409" t="str">
        <f t="shared" si="23"/>
        <v>#</v>
      </c>
      <c r="AX60" s="409"/>
      <c r="AY60" s="409" t="str">
        <f t="shared" si="24"/>
        <v>#</v>
      </c>
      <c r="AZ60" s="409" t="str">
        <f t="shared" si="25"/>
        <v>#</v>
      </c>
      <c r="BA60" s="409">
        <f t="shared" si="26"/>
        <v>0</v>
      </c>
      <c r="BB60" s="409" t="str">
        <f t="shared" si="27"/>
        <v>#</v>
      </c>
      <c r="BC60" s="409">
        <f t="shared" si="28"/>
        <v>0</v>
      </c>
      <c r="BD60" s="409" t="str">
        <f t="shared" si="29"/>
        <v>#</v>
      </c>
      <c r="BE60" s="7"/>
      <c r="BF60" s="7"/>
      <c r="BG60" s="7"/>
      <c r="BH60" s="409" t="str">
        <f t="shared" si="30"/>
        <v>#</v>
      </c>
      <c r="BI60" s="409" t="str">
        <f t="shared" si="31"/>
        <v>#</v>
      </c>
      <c r="BJ60" s="409" t="str">
        <f t="shared" si="32"/>
        <v>F</v>
      </c>
      <c r="BK60" s="409" t="str">
        <f t="shared" si="33"/>
        <v>#</v>
      </c>
      <c r="BL60" s="409" t="str">
        <f t="shared" si="34"/>
        <v>#</v>
      </c>
      <c r="BM60" s="409" t="str">
        <f t="shared" si="35"/>
        <v>#</v>
      </c>
      <c r="BN60" s="409" t="str">
        <f t="shared" si="36"/>
        <v>#</v>
      </c>
      <c r="BO60" s="409" t="str">
        <f t="shared" si="37"/>
        <v>#</v>
      </c>
      <c r="BP60" s="409"/>
      <c r="BQ60" s="409" t="str">
        <f t="shared" si="38"/>
        <v>#</v>
      </c>
      <c r="BR60" s="409" t="str">
        <f t="shared" si="39"/>
        <v>#</v>
      </c>
      <c r="BS60" s="409">
        <f t="shared" si="40"/>
        <v>0</v>
      </c>
      <c r="BT60" s="409" t="str">
        <f t="shared" si="41"/>
        <v>#</v>
      </c>
      <c r="BU60" s="409" t="str">
        <f t="shared" si="42"/>
        <v>#</v>
      </c>
      <c r="BV60" s="409" t="str">
        <f t="shared" si="43"/>
        <v>#</v>
      </c>
      <c r="BW60" s="409" t="str">
        <f t="shared" si="44"/>
        <v>#</v>
      </c>
      <c r="BX60" s="409" t="str">
        <f t="shared" si="45"/>
        <v>#</v>
      </c>
      <c r="BY60" s="409">
        <f t="shared" si="46"/>
        <v>0</v>
      </c>
      <c r="BZ60" s="409" t="str">
        <f t="shared" si="47"/>
        <v>#</v>
      </c>
      <c r="CA60" s="7"/>
      <c r="CB60" s="7"/>
      <c r="CC60" s="409" t="str">
        <f t="shared" si="57"/>
        <v> </v>
      </c>
      <c r="CD60" s="409" t="str">
        <f t="shared" si="58"/>
        <v> </v>
      </c>
      <c r="CE60" s="409" t="str">
        <f t="shared" si="59"/>
        <v>DAV,</v>
      </c>
      <c r="CF60" s="409" t="str">
        <f t="shared" si="60"/>
        <v>EP,</v>
      </c>
      <c r="CG60" s="409" t="str">
        <f t="shared" si="61"/>
        <v>MAD,</v>
      </c>
      <c r="CH60" s="409" t="e">
        <f>IF(#REF!=0,"CCP,"," ")</f>
        <v>#REF!</v>
      </c>
      <c r="CI60" s="409" t="e">
        <f>IF(#REF!=0,"UIUX,"," ")</f>
        <v>#REF!</v>
      </c>
      <c r="CJ60" s="409" t="e">
        <f>IF(#REF!=0,"DEV,"," ")</f>
        <v>#REF!</v>
      </c>
      <c r="CK60" s="409"/>
      <c r="CL60" s="409">
        <f t="shared" si="48"/>
        <v>0</v>
      </c>
      <c r="CM60" s="409">
        <f t="shared" si="67"/>
        <v>53</v>
      </c>
      <c r="CN60" s="372" t="str">
        <f t="shared" si="67"/>
        <v>22IT058</v>
      </c>
      <c r="CO60" s="432" t="str">
        <f t="shared" si="67"/>
        <v>MADHAN KUMAR M</v>
      </c>
      <c r="CP60" s="433" t="e">
        <f t="shared" si="50"/>
        <v>#REF!</v>
      </c>
      <c r="CQ60" s="409">
        <f t="shared" si="51"/>
        <v>0</v>
      </c>
      <c r="CR60" s="7"/>
      <c r="CS60" s="409" t="str">
        <f t="shared" si="52"/>
        <v>#</v>
      </c>
      <c r="CT60" s="409">
        <f t="shared" si="53"/>
        <v>0</v>
      </c>
    </row>
    <row r="61" ht="15.75" spans="1:98">
      <c r="A61" s="413">
        <v>54</v>
      </c>
      <c r="B61" s="414" t="s">
        <v>1119</v>
      </c>
      <c r="C61" s="415" t="s">
        <v>1120</v>
      </c>
      <c r="D61" s="416" t="s">
        <v>41</v>
      </c>
      <c r="E61" s="417" t="s">
        <v>55</v>
      </c>
      <c r="F61" s="418">
        <v>168.5</v>
      </c>
      <c r="G61" s="419" t="s">
        <v>1011</v>
      </c>
      <c r="H61" s="419" t="s">
        <v>1019</v>
      </c>
      <c r="I61" s="434" t="s">
        <v>1011</v>
      </c>
      <c r="J61" s="434" t="s">
        <v>1011</v>
      </c>
      <c r="K61" s="434" t="s">
        <v>1016</v>
      </c>
      <c r="L61" s="421">
        <f t="shared" si="54"/>
        <v>0</v>
      </c>
      <c r="M61" s="422"/>
      <c r="N61" s="423">
        <f t="shared" si="2"/>
        <v>16</v>
      </c>
      <c r="O61" s="424">
        <v>8.05</v>
      </c>
      <c r="P61" s="425"/>
      <c r="Q61" s="426"/>
      <c r="R61" s="427"/>
      <c r="S61" s="428" t="s">
        <v>62</v>
      </c>
      <c r="T61" s="429">
        <f t="shared" si="66"/>
        <v>8</v>
      </c>
      <c r="U61" s="429">
        <f t="shared" si="66"/>
        <v>9</v>
      </c>
      <c r="V61" s="429">
        <f t="shared" si="66"/>
        <v>8</v>
      </c>
      <c r="W61" s="429">
        <f t="shared" si="66"/>
        <v>8</v>
      </c>
      <c r="X61" s="429">
        <f t="shared" si="66"/>
        <v>7</v>
      </c>
      <c r="Y61" s="430">
        <f t="shared" si="62"/>
        <v>129</v>
      </c>
      <c r="Z61" s="430">
        <f t="shared" si="63"/>
        <v>16</v>
      </c>
      <c r="AA61" s="431">
        <f t="shared" si="3"/>
        <v>8.0625</v>
      </c>
      <c r="AB61" s="408" t="str">
        <f t="shared" si="56"/>
        <v>F</v>
      </c>
      <c r="AC61" s="408">
        <f t="shared" si="4"/>
        <v>0</v>
      </c>
      <c r="AD61" s="408">
        <f t="shared" si="5"/>
        <v>1</v>
      </c>
      <c r="AE61" s="408">
        <f t="shared" si="6"/>
        <v>0</v>
      </c>
      <c r="AF61" s="408">
        <f t="shared" si="7"/>
        <v>0</v>
      </c>
      <c r="AG61" s="408">
        <f t="shared" si="8"/>
        <v>0</v>
      </c>
      <c r="AH61" s="408">
        <f t="shared" si="9"/>
        <v>0</v>
      </c>
      <c r="AI61" s="408">
        <f t="shared" si="10"/>
        <v>0</v>
      </c>
      <c r="AJ61" s="6"/>
      <c r="AK61" s="408">
        <f t="shared" si="11"/>
        <v>0</v>
      </c>
      <c r="AL61" s="408" t="str">
        <f t="shared" si="12"/>
        <v>F</v>
      </c>
      <c r="AM61" s="408">
        <f t="shared" si="13"/>
        <v>0</v>
      </c>
      <c r="AN61" s="408">
        <f t="shared" si="14"/>
        <v>0</v>
      </c>
      <c r="AO61" s="408">
        <f t="shared" si="15"/>
        <v>0</v>
      </c>
      <c r="AP61" s="408">
        <f t="shared" si="16"/>
        <v>0</v>
      </c>
      <c r="AQ61" s="408">
        <f t="shared" si="17"/>
        <v>0</v>
      </c>
      <c r="AR61" s="409" t="str">
        <f t="shared" si="18"/>
        <v>DM</v>
      </c>
      <c r="AS61" s="409" t="str">
        <f t="shared" si="19"/>
        <v>DMT</v>
      </c>
      <c r="AT61" s="409" t="str">
        <f t="shared" si="20"/>
        <v>#</v>
      </c>
      <c r="AU61" s="409" t="str">
        <f t="shared" si="21"/>
        <v>#</v>
      </c>
      <c r="AV61" s="409" t="str">
        <f t="shared" si="22"/>
        <v>F</v>
      </c>
      <c r="AW61" s="409" t="str">
        <f t="shared" si="23"/>
        <v>#</v>
      </c>
      <c r="AX61" s="409"/>
      <c r="AY61" s="409" t="str">
        <f t="shared" si="24"/>
        <v>#</v>
      </c>
      <c r="AZ61" s="409" t="str">
        <f t="shared" si="25"/>
        <v>#</v>
      </c>
      <c r="BA61" s="409">
        <f t="shared" si="26"/>
        <v>0</v>
      </c>
      <c r="BB61" s="409" t="str">
        <f t="shared" si="27"/>
        <v>#</v>
      </c>
      <c r="BC61" s="409">
        <f t="shared" si="28"/>
        <v>0</v>
      </c>
      <c r="BD61" s="409" t="str">
        <f t="shared" si="29"/>
        <v>#</v>
      </c>
      <c r="BE61" s="7"/>
      <c r="BF61" s="7"/>
      <c r="BG61" s="7"/>
      <c r="BH61" s="409" t="str">
        <f t="shared" si="30"/>
        <v>#</v>
      </c>
      <c r="BI61" s="409" t="str">
        <f t="shared" si="31"/>
        <v>#</v>
      </c>
      <c r="BJ61" s="409" t="str">
        <f t="shared" si="32"/>
        <v>F</v>
      </c>
      <c r="BK61" s="409" t="str">
        <f t="shared" si="33"/>
        <v>#</v>
      </c>
      <c r="BL61" s="409" t="str">
        <f t="shared" si="34"/>
        <v>#</v>
      </c>
      <c r="BM61" s="409" t="str">
        <f t="shared" si="35"/>
        <v>#</v>
      </c>
      <c r="BN61" s="409" t="str">
        <f t="shared" si="36"/>
        <v>#</v>
      </c>
      <c r="BO61" s="409" t="str">
        <f t="shared" si="37"/>
        <v>#</v>
      </c>
      <c r="BP61" s="409"/>
      <c r="BQ61" s="409" t="str">
        <f t="shared" si="38"/>
        <v>#</v>
      </c>
      <c r="BR61" s="409" t="str">
        <f t="shared" si="39"/>
        <v>#</v>
      </c>
      <c r="BS61" s="409">
        <f t="shared" si="40"/>
        <v>0</v>
      </c>
      <c r="BT61" s="409" t="str">
        <f t="shared" si="41"/>
        <v>#</v>
      </c>
      <c r="BU61" s="409" t="str">
        <f t="shared" si="42"/>
        <v>#</v>
      </c>
      <c r="BV61" s="409" t="str">
        <f t="shared" si="43"/>
        <v>#</v>
      </c>
      <c r="BW61" s="409" t="str">
        <f t="shared" si="44"/>
        <v>#</v>
      </c>
      <c r="BX61" s="409" t="str">
        <f t="shared" si="45"/>
        <v>#</v>
      </c>
      <c r="BY61" s="409">
        <f t="shared" si="46"/>
        <v>0</v>
      </c>
      <c r="BZ61" s="409" t="str">
        <f t="shared" si="47"/>
        <v>#</v>
      </c>
      <c r="CA61" s="7"/>
      <c r="CB61" s="7"/>
      <c r="CC61" s="409" t="str">
        <f t="shared" si="57"/>
        <v> </v>
      </c>
      <c r="CD61" s="409" t="str">
        <f t="shared" si="58"/>
        <v> </v>
      </c>
      <c r="CE61" s="409" t="str">
        <f t="shared" si="59"/>
        <v> </v>
      </c>
      <c r="CF61" s="409" t="str">
        <f t="shared" si="60"/>
        <v> </v>
      </c>
      <c r="CG61" s="409" t="str">
        <f t="shared" si="61"/>
        <v> </v>
      </c>
      <c r="CH61" s="409" t="e">
        <f>IF(#REF!=0,"CCP,"," ")</f>
        <v>#REF!</v>
      </c>
      <c r="CI61" s="409" t="e">
        <f>IF(#REF!=0,"UIUX,"," ")</f>
        <v>#REF!</v>
      </c>
      <c r="CJ61" s="409" t="e">
        <f>IF(#REF!=0,"DEV,"," ")</f>
        <v>#REF!</v>
      </c>
      <c r="CK61" s="409"/>
      <c r="CL61" s="409">
        <f t="shared" si="48"/>
        <v>0</v>
      </c>
      <c r="CM61" s="409">
        <f t="shared" si="67"/>
        <v>54</v>
      </c>
      <c r="CN61" s="372" t="str">
        <f t="shared" si="67"/>
        <v>22IT059</v>
      </c>
      <c r="CO61" s="432" t="str">
        <f t="shared" si="67"/>
        <v>MADHAN RAJ J</v>
      </c>
      <c r="CP61" s="433" t="e">
        <f t="shared" si="50"/>
        <v>#REF!</v>
      </c>
      <c r="CQ61" s="409">
        <f t="shared" si="51"/>
        <v>0</v>
      </c>
      <c r="CR61" s="7"/>
      <c r="CS61" s="409" t="str">
        <f t="shared" si="52"/>
        <v>#</v>
      </c>
      <c r="CT61" s="409">
        <f t="shared" si="53"/>
        <v>0</v>
      </c>
    </row>
    <row r="62" ht="20.25" spans="1:98">
      <c r="A62" s="413">
        <v>55</v>
      </c>
      <c r="B62" s="414" t="s">
        <v>1121</v>
      </c>
      <c r="C62" s="415" t="s">
        <v>1122</v>
      </c>
      <c r="D62" s="416" t="s">
        <v>41</v>
      </c>
      <c r="E62" s="417" t="s">
        <v>54</v>
      </c>
      <c r="F62" s="418">
        <v>194</v>
      </c>
      <c r="G62" s="419" t="s">
        <v>1011</v>
      </c>
      <c r="H62" s="419" t="s">
        <v>1019</v>
      </c>
      <c r="I62" s="434" t="s">
        <v>1019</v>
      </c>
      <c r="J62" s="434" t="s">
        <v>1011</v>
      </c>
      <c r="K62" s="434" t="s">
        <v>1011</v>
      </c>
      <c r="L62" s="421">
        <f t="shared" si="54"/>
        <v>0</v>
      </c>
      <c r="M62" s="422"/>
      <c r="N62" s="423">
        <f t="shared" si="2"/>
        <v>16</v>
      </c>
      <c r="O62" s="424">
        <v>8.37</v>
      </c>
      <c r="P62" s="425"/>
      <c r="Q62" s="426"/>
      <c r="R62" s="427"/>
      <c r="S62" s="428" t="s">
        <v>62</v>
      </c>
      <c r="T62" s="429">
        <f t="shared" si="66"/>
        <v>8</v>
      </c>
      <c r="U62" s="429">
        <f t="shared" si="66"/>
        <v>9</v>
      </c>
      <c r="V62" s="429">
        <f t="shared" si="66"/>
        <v>9</v>
      </c>
      <c r="W62" s="429">
        <f t="shared" si="66"/>
        <v>8</v>
      </c>
      <c r="X62" s="429">
        <f t="shared" si="66"/>
        <v>8</v>
      </c>
      <c r="Y62" s="430">
        <f t="shared" si="62"/>
        <v>136</v>
      </c>
      <c r="Z62" s="430">
        <f t="shared" si="63"/>
        <v>16</v>
      </c>
      <c r="AA62" s="431">
        <f t="shared" si="3"/>
        <v>8.5</v>
      </c>
      <c r="AB62" s="408" t="str">
        <f t="shared" si="56"/>
        <v>F</v>
      </c>
      <c r="AC62" s="408">
        <f t="shared" si="4"/>
        <v>1</v>
      </c>
      <c r="AD62" s="408">
        <f t="shared" si="5"/>
        <v>0</v>
      </c>
      <c r="AE62" s="408">
        <f t="shared" si="6"/>
        <v>0</v>
      </c>
      <c r="AF62" s="408">
        <f t="shared" si="7"/>
        <v>0</v>
      </c>
      <c r="AG62" s="408">
        <f t="shared" si="8"/>
        <v>0</v>
      </c>
      <c r="AH62" s="408">
        <f t="shared" si="9"/>
        <v>0</v>
      </c>
      <c r="AI62" s="408">
        <f t="shared" si="10"/>
        <v>0</v>
      </c>
      <c r="AJ62" s="6"/>
      <c r="AK62" s="408" t="str">
        <f t="shared" si="11"/>
        <v>F</v>
      </c>
      <c r="AL62" s="408">
        <f t="shared" si="12"/>
        <v>0</v>
      </c>
      <c r="AM62" s="408">
        <f t="shared" si="13"/>
        <v>0</v>
      </c>
      <c r="AN62" s="408">
        <f t="shared" si="14"/>
        <v>0</v>
      </c>
      <c r="AO62" s="408">
        <f t="shared" si="15"/>
        <v>0</v>
      </c>
      <c r="AP62" s="408">
        <f t="shared" si="16"/>
        <v>0</v>
      </c>
      <c r="AQ62" s="408">
        <f t="shared" si="17"/>
        <v>0</v>
      </c>
      <c r="AR62" s="409" t="str">
        <f t="shared" si="18"/>
        <v>HM</v>
      </c>
      <c r="AS62" s="409" t="str">
        <f t="shared" si="19"/>
        <v>HMT</v>
      </c>
      <c r="AT62" s="409" t="str">
        <f t="shared" si="20"/>
        <v>F</v>
      </c>
      <c r="AU62" s="409" t="str">
        <f t="shared" si="21"/>
        <v>#</v>
      </c>
      <c r="AV62" s="409" t="str">
        <f t="shared" si="22"/>
        <v>#</v>
      </c>
      <c r="AW62" s="409" t="str">
        <f t="shared" si="23"/>
        <v>#</v>
      </c>
      <c r="AX62" s="409"/>
      <c r="AY62" s="409">
        <f t="shared" si="24"/>
        <v>0</v>
      </c>
      <c r="AZ62" s="409" t="str">
        <f t="shared" si="25"/>
        <v>#</v>
      </c>
      <c r="BA62" s="409" t="str">
        <f t="shared" si="26"/>
        <v>#</v>
      </c>
      <c r="BB62" s="409" t="str">
        <f t="shared" si="27"/>
        <v>#</v>
      </c>
      <c r="BC62" s="409">
        <f t="shared" si="28"/>
        <v>0</v>
      </c>
      <c r="BD62" s="409" t="str">
        <f t="shared" si="29"/>
        <v>#</v>
      </c>
      <c r="BE62" s="7"/>
      <c r="BF62" s="7"/>
      <c r="BG62" s="7"/>
      <c r="BH62" s="409" t="str">
        <f t="shared" si="30"/>
        <v>F</v>
      </c>
      <c r="BI62" s="409" t="str">
        <f t="shared" si="31"/>
        <v>#</v>
      </c>
      <c r="BJ62" s="409" t="str">
        <f t="shared" si="32"/>
        <v>#</v>
      </c>
      <c r="BK62" s="409" t="str">
        <f t="shared" si="33"/>
        <v>#</v>
      </c>
      <c r="BL62" s="409" t="str">
        <f t="shared" si="34"/>
        <v>#</v>
      </c>
      <c r="BM62" s="409" t="str">
        <f t="shared" si="35"/>
        <v>#</v>
      </c>
      <c r="BN62" s="409" t="str">
        <f t="shared" si="36"/>
        <v>#</v>
      </c>
      <c r="BO62" s="409" t="str">
        <f t="shared" si="37"/>
        <v>#</v>
      </c>
      <c r="BP62" s="409"/>
      <c r="BQ62" s="409">
        <f t="shared" si="38"/>
        <v>0</v>
      </c>
      <c r="BR62" s="409" t="str">
        <f t="shared" si="39"/>
        <v>#</v>
      </c>
      <c r="BS62" s="409" t="str">
        <f t="shared" si="40"/>
        <v>#</v>
      </c>
      <c r="BT62" s="409" t="str">
        <f t="shared" si="41"/>
        <v>#</v>
      </c>
      <c r="BU62" s="409" t="str">
        <f t="shared" si="42"/>
        <v>#</v>
      </c>
      <c r="BV62" s="409" t="str">
        <f t="shared" si="43"/>
        <v>#</v>
      </c>
      <c r="BW62" s="409" t="str">
        <f t="shared" si="44"/>
        <v>#</v>
      </c>
      <c r="BX62" s="409" t="str">
        <f t="shared" si="45"/>
        <v>#</v>
      </c>
      <c r="BY62" s="409">
        <f t="shared" si="46"/>
        <v>0</v>
      </c>
      <c r="BZ62" s="409" t="str">
        <f t="shared" si="47"/>
        <v>#</v>
      </c>
      <c r="CA62" s="7"/>
      <c r="CB62" s="7"/>
      <c r="CC62" s="409" t="str">
        <f t="shared" si="57"/>
        <v> </v>
      </c>
      <c r="CD62" s="409" t="str">
        <f t="shared" si="58"/>
        <v> </v>
      </c>
      <c r="CE62" s="409" t="str">
        <f t="shared" si="59"/>
        <v> </v>
      </c>
      <c r="CF62" s="409" t="str">
        <f t="shared" si="60"/>
        <v> </v>
      </c>
      <c r="CG62" s="409" t="str">
        <f t="shared" si="61"/>
        <v> </v>
      </c>
      <c r="CH62" s="409" t="e">
        <f>IF(#REF!=0,"CCP,"," ")</f>
        <v>#REF!</v>
      </c>
      <c r="CI62" s="409" t="e">
        <f>IF(#REF!=0,"UIUX,"," ")</f>
        <v>#REF!</v>
      </c>
      <c r="CJ62" s="409" t="e">
        <f>IF(#REF!=0,"DEV,"," ")</f>
        <v>#REF!</v>
      </c>
      <c r="CK62" s="409"/>
      <c r="CL62" s="409">
        <f t="shared" si="48"/>
        <v>0</v>
      </c>
      <c r="CM62" s="409">
        <f t="shared" si="67"/>
        <v>55</v>
      </c>
      <c r="CN62" s="372" t="str">
        <f t="shared" si="67"/>
        <v>22IT060</v>
      </c>
      <c r="CO62" s="432" t="str">
        <f t="shared" si="67"/>
        <v>MADHUMITHA K</v>
      </c>
      <c r="CP62" s="433" t="e">
        <f t="shared" si="50"/>
        <v>#REF!</v>
      </c>
      <c r="CQ62" s="409">
        <f t="shared" si="51"/>
        <v>0</v>
      </c>
      <c r="CR62" s="7"/>
      <c r="CS62" s="409">
        <f t="shared" si="52"/>
        <v>0</v>
      </c>
      <c r="CT62" s="409" t="str">
        <f t="shared" si="53"/>
        <v>#</v>
      </c>
    </row>
    <row r="63" ht="15.75" spans="1:98">
      <c r="A63" s="413">
        <v>56</v>
      </c>
      <c r="B63" s="414" t="s">
        <v>1123</v>
      </c>
      <c r="C63" s="415" t="s">
        <v>1124</v>
      </c>
      <c r="D63" s="416" t="s">
        <v>42</v>
      </c>
      <c r="E63" s="417" t="s">
        <v>54</v>
      </c>
      <c r="F63" s="418">
        <v>170.5</v>
      </c>
      <c r="G63" s="419" t="s">
        <v>1011</v>
      </c>
      <c r="H63" s="419" t="s">
        <v>1011</v>
      </c>
      <c r="I63" s="434" t="s">
        <v>1011</v>
      </c>
      <c r="J63" s="434" t="s">
        <v>1016</v>
      </c>
      <c r="K63" s="434" t="s">
        <v>1016</v>
      </c>
      <c r="L63" s="421">
        <f t="shared" si="54"/>
        <v>0</v>
      </c>
      <c r="M63" s="422"/>
      <c r="N63" s="423">
        <f t="shared" si="2"/>
        <v>16</v>
      </c>
      <c r="O63" s="424">
        <v>7.68</v>
      </c>
      <c r="P63" s="425"/>
      <c r="Q63" s="426"/>
      <c r="R63" s="427"/>
      <c r="S63" s="428" t="s">
        <v>62</v>
      </c>
      <c r="T63" s="429">
        <f t="shared" si="66"/>
        <v>8</v>
      </c>
      <c r="U63" s="429">
        <f t="shared" si="66"/>
        <v>8</v>
      </c>
      <c r="V63" s="429">
        <f t="shared" si="66"/>
        <v>8</v>
      </c>
      <c r="W63" s="429">
        <f t="shared" si="66"/>
        <v>7</v>
      </c>
      <c r="X63" s="429">
        <f t="shared" si="66"/>
        <v>7</v>
      </c>
      <c r="Y63" s="430">
        <f t="shared" si="62"/>
        <v>121</v>
      </c>
      <c r="Z63" s="430">
        <f t="shared" si="63"/>
        <v>16</v>
      </c>
      <c r="AA63" s="431">
        <f t="shared" si="3"/>
        <v>7.5625</v>
      </c>
      <c r="AB63" s="408" t="str">
        <f t="shared" si="56"/>
        <v>F</v>
      </c>
      <c r="AC63" s="408">
        <f t="shared" si="4"/>
        <v>0</v>
      </c>
      <c r="AD63" s="408">
        <f t="shared" si="5"/>
        <v>1</v>
      </c>
      <c r="AE63" s="408">
        <f t="shared" si="6"/>
        <v>0</v>
      </c>
      <c r="AF63" s="408">
        <f t="shared" si="7"/>
        <v>0</v>
      </c>
      <c r="AG63" s="408">
        <f t="shared" si="8"/>
        <v>0</v>
      </c>
      <c r="AH63" s="408">
        <f t="shared" si="9"/>
        <v>0</v>
      </c>
      <c r="AI63" s="408">
        <f t="shared" si="10"/>
        <v>0</v>
      </c>
      <c r="AJ63" s="6"/>
      <c r="AK63" s="408">
        <f t="shared" si="11"/>
        <v>0</v>
      </c>
      <c r="AL63" s="408" t="str">
        <f t="shared" si="12"/>
        <v>F</v>
      </c>
      <c r="AM63" s="408">
        <f t="shared" si="13"/>
        <v>0</v>
      </c>
      <c r="AN63" s="408">
        <f t="shared" si="14"/>
        <v>0</v>
      </c>
      <c r="AO63" s="408">
        <f t="shared" si="15"/>
        <v>0</v>
      </c>
      <c r="AP63" s="408">
        <f t="shared" si="16"/>
        <v>0</v>
      </c>
      <c r="AQ63" s="408">
        <f t="shared" si="17"/>
        <v>0</v>
      </c>
      <c r="AR63" s="409" t="str">
        <f t="shared" si="18"/>
        <v>HF</v>
      </c>
      <c r="AS63" s="409" t="str">
        <f t="shared" si="19"/>
        <v>HFT</v>
      </c>
      <c r="AT63" s="409" t="str">
        <f t="shared" si="20"/>
        <v>#</v>
      </c>
      <c r="AU63" s="409" t="str">
        <f t="shared" si="21"/>
        <v>F</v>
      </c>
      <c r="AV63" s="409" t="str">
        <f t="shared" si="22"/>
        <v>#</v>
      </c>
      <c r="AW63" s="409" t="str">
        <f t="shared" si="23"/>
        <v>#</v>
      </c>
      <c r="AX63" s="409"/>
      <c r="AY63" s="409" t="str">
        <f t="shared" si="24"/>
        <v>#</v>
      </c>
      <c r="AZ63" s="409">
        <f t="shared" si="25"/>
        <v>0</v>
      </c>
      <c r="BA63" s="409" t="str">
        <f t="shared" si="26"/>
        <v>#</v>
      </c>
      <c r="BB63" s="409" t="str">
        <f t="shared" si="27"/>
        <v>#</v>
      </c>
      <c r="BC63" s="409" t="str">
        <f t="shared" si="28"/>
        <v>#</v>
      </c>
      <c r="BD63" s="409">
        <f t="shared" si="29"/>
        <v>0</v>
      </c>
      <c r="BE63" s="7"/>
      <c r="BF63" s="7"/>
      <c r="BG63" s="7"/>
      <c r="BH63" s="409" t="str">
        <f t="shared" si="30"/>
        <v>#</v>
      </c>
      <c r="BI63" s="409" t="str">
        <f t="shared" si="31"/>
        <v>F</v>
      </c>
      <c r="BJ63" s="409" t="str">
        <f t="shared" si="32"/>
        <v>#</v>
      </c>
      <c r="BK63" s="409" t="str">
        <f t="shared" si="33"/>
        <v>#</v>
      </c>
      <c r="BL63" s="409" t="str">
        <f t="shared" si="34"/>
        <v>#</v>
      </c>
      <c r="BM63" s="409" t="str">
        <f t="shared" si="35"/>
        <v>#</v>
      </c>
      <c r="BN63" s="409" t="str">
        <f t="shared" si="36"/>
        <v>#</v>
      </c>
      <c r="BO63" s="409" t="str">
        <f t="shared" si="37"/>
        <v>#</v>
      </c>
      <c r="BP63" s="409"/>
      <c r="BQ63" s="409" t="str">
        <f t="shared" si="38"/>
        <v>#</v>
      </c>
      <c r="BR63" s="409">
        <f t="shared" si="39"/>
        <v>0</v>
      </c>
      <c r="BS63" s="409" t="str">
        <f t="shared" si="40"/>
        <v>#</v>
      </c>
      <c r="BT63" s="409" t="str">
        <f t="shared" si="41"/>
        <v>#</v>
      </c>
      <c r="BU63" s="409" t="str">
        <f t="shared" si="42"/>
        <v>#</v>
      </c>
      <c r="BV63" s="409" t="str">
        <f t="shared" si="43"/>
        <v>#</v>
      </c>
      <c r="BW63" s="409" t="str">
        <f t="shared" si="44"/>
        <v>#</v>
      </c>
      <c r="BX63" s="409" t="str">
        <f t="shared" si="45"/>
        <v>#</v>
      </c>
      <c r="BY63" s="409" t="str">
        <f t="shared" si="46"/>
        <v>#</v>
      </c>
      <c r="BZ63" s="409">
        <f t="shared" si="47"/>
        <v>0</v>
      </c>
      <c r="CA63" s="7"/>
      <c r="CB63" s="7"/>
      <c r="CC63" s="409" t="str">
        <f t="shared" si="57"/>
        <v> </v>
      </c>
      <c r="CD63" s="409" t="str">
        <f t="shared" si="58"/>
        <v> </v>
      </c>
      <c r="CE63" s="409" t="str">
        <f t="shared" si="59"/>
        <v> </v>
      </c>
      <c r="CF63" s="409" t="str">
        <f t="shared" si="60"/>
        <v> </v>
      </c>
      <c r="CG63" s="409" t="str">
        <f t="shared" si="61"/>
        <v> </v>
      </c>
      <c r="CH63" s="409" t="e">
        <f>IF(#REF!=0,"CCP,"," ")</f>
        <v>#REF!</v>
      </c>
      <c r="CI63" s="409" t="e">
        <f>IF(#REF!=0,"UIUX,"," ")</f>
        <v>#REF!</v>
      </c>
      <c r="CJ63" s="409" t="e">
        <f>IF(#REF!=0,"DEV,"," ")</f>
        <v>#REF!</v>
      </c>
      <c r="CK63" s="409"/>
      <c r="CL63" s="409">
        <f t="shared" si="48"/>
        <v>0</v>
      </c>
      <c r="CM63" s="409">
        <f t="shared" si="67"/>
        <v>56</v>
      </c>
      <c r="CN63" s="372" t="str">
        <f t="shared" si="67"/>
        <v>22IT061</v>
      </c>
      <c r="CO63" s="432" t="str">
        <f t="shared" si="67"/>
        <v>MANDI VINAY</v>
      </c>
      <c r="CP63" s="433" t="e">
        <f t="shared" si="50"/>
        <v>#REF!</v>
      </c>
      <c r="CQ63" s="409">
        <f t="shared" si="51"/>
        <v>0</v>
      </c>
      <c r="CR63" s="7"/>
      <c r="CS63" s="409">
        <f t="shared" si="52"/>
        <v>0</v>
      </c>
      <c r="CT63" s="409" t="str">
        <f t="shared" si="53"/>
        <v>#</v>
      </c>
    </row>
    <row r="64" ht="21" spans="1:98">
      <c r="A64" s="413">
        <v>57</v>
      </c>
      <c r="B64" s="414" t="s">
        <v>1125</v>
      </c>
      <c r="C64" s="415" t="s">
        <v>1126</v>
      </c>
      <c r="D64" s="416" t="s">
        <v>41</v>
      </c>
      <c r="E64" s="417" t="s">
        <v>54</v>
      </c>
      <c r="F64" s="418">
        <v>142.6</v>
      </c>
      <c r="G64" s="419" t="s">
        <v>1030</v>
      </c>
      <c r="H64" s="419" t="s">
        <v>1030</v>
      </c>
      <c r="I64" s="434" t="s">
        <v>1030</v>
      </c>
      <c r="J64" s="434" t="s">
        <v>1030</v>
      </c>
      <c r="K64" s="434" t="s">
        <v>1030</v>
      </c>
      <c r="L64" s="421">
        <f t="shared" si="54"/>
        <v>0</v>
      </c>
      <c r="M64" s="422"/>
      <c r="N64" s="423">
        <f t="shared" si="2"/>
        <v>0</v>
      </c>
      <c r="O64" s="424">
        <v>8.05</v>
      </c>
      <c r="P64" s="425"/>
      <c r="Q64" s="426"/>
      <c r="R64" s="427"/>
      <c r="S64" s="428" t="s">
        <v>62</v>
      </c>
      <c r="T64" s="429">
        <f t="shared" si="66"/>
        <v>0</v>
      </c>
      <c r="U64" s="429">
        <f t="shared" si="66"/>
        <v>0</v>
      </c>
      <c r="V64" s="429">
        <f t="shared" si="66"/>
        <v>0</v>
      </c>
      <c r="W64" s="429">
        <f t="shared" si="66"/>
        <v>0</v>
      </c>
      <c r="X64" s="429">
        <f t="shared" si="66"/>
        <v>0</v>
      </c>
      <c r="Y64" s="430">
        <f t="shared" si="62"/>
        <v>0</v>
      </c>
      <c r="Z64" s="430">
        <f t="shared" si="63"/>
        <v>0</v>
      </c>
      <c r="AA64" s="431">
        <f t="shared" si="3"/>
        <v>0</v>
      </c>
      <c r="AB64" s="408" t="str">
        <f t="shared" si="56"/>
        <v>F</v>
      </c>
      <c r="AC64" s="408">
        <f t="shared" si="4"/>
        <v>0</v>
      </c>
      <c r="AD64" s="408">
        <f t="shared" si="5"/>
        <v>0</v>
      </c>
      <c r="AE64" s="408">
        <f t="shared" si="6"/>
        <v>1</v>
      </c>
      <c r="AF64" s="408">
        <f t="shared" si="7"/>
        <v>0</v>
      </c>
      <c r="AG64" s="408">
        <f t="shared" si="8"/>
        <v>0</v>
      </c>
      <c r="AH64" s="408">
        <f t="shared" si="9"/>
        <v>0</v>
      </c>
      <c r="AI64" s="408">
        <f t="shared" si="10"/>
        <v>0</v>
      </c>
      <c r="AJ64" s="6"/>
      <c r="AK64" s="408">
        <f t="shared" si="11"/>
        <v>0</v>
      </c>
      <c r="AL64" s="408">
        <f t="shared" si="12"/>
        <v>0</v>
      </c>
      <c r="AM64" s="408" t="str">
        <f t="shared" si="13"/>
        <v>F</v>
      </c>
      <c r="AN64" s="408">
        <f t="shared" si="14"/>
        <v>0</v>
      </c>
      <c r="AO64" s="408">
        <f t="shared" si="15"/>
        <v>0</v>
      </c>
      <c r="AP64" s="408">
        <f t="shared" si="16"/>
        <v>0</v>
      </c>
      <c r="AQ64" s="408">
        <f t="shared" si="17"/>
        <v>0</v>
      </c>
      <c r="AR64" s="409" t="str">
        <f t="shared" si="18"/>
        <v>HM</v>
      </c>
      <c r="AS64" s="409" t="str">
        <f t="shared" si="19"/>
        <v>HMT</v>
      </c>
      <c r="AT64" s="409" t="str">
        <f t="shared" si="20"/>
        <v>F</v>
      </c>
      <c r="AU64" s="409" t="str">
        <f t="shared" si="21"/>
        <v>#</v>
      </c>
      <c r="AV64" s="409" t="str">
        <f t="shared" si="22"/>
        <v>#</v>
      </c>
      <c r="AW64" s="409" t="str">
        <f t="shared" si="23"/>
        <v>#</v>
      </c>
      <c r="AX64" s="409"/>
      <c r="AY64" s="409">
        <f t="shared" si="24"/>
        <v>0</v>
      </c>
      <c r="AZ64" s="409" t="str">
        <f t="shared" si="25"/>
        <v>#</v>
      </c>
      <c r="BA64" s="409" t="str">
        <f t="shared" si="26"/>
        <v>#</v>
      </c>
      <c r="BB64" s="409" t="str">
        <f t="shared" si="27"/>
        <v>#</v>
      </c>
      <c r="BC64" s="409">
        <f t="shared" si="28"/>
        <v>0</v>
      </c>
      <c r="BD64" s="409" t="str">
        <f t="shared" si="29"/>
        <v>#</v>
      </c>
      <c r="BE64" s="7"/>
      <c r="BF64" s="7"/>
      <c r="BG64" s="7"/>
      <c r="BH64" s="409" t="str">
        <f t="shared" si="30"/>
        <v>F</v>
      </c>
      <c r="BI64" s="409" t="str">
        <f t="shared" si="31"/>
        <v>#</v>
      </c>
      <c r="BJ64" s="409" t="str">
        <f t="shared" si="32"/>
        <v>#</v>
      </c>
      <c r="BK64" s="409" t="str">
        <f t="shared" si="33"/>
        <v>#</v>
      </c>
      <c r="BL64" s="409" t="str">
        <f t="shared" si="34"/>
        <v>#</v>
      </c>
      <c r="BM64" s="409" t="str">
        <f t="shared" si="35"/>
        <v>#</v>
      </c>
      <c r="BN64" s="409" t="str">
        <f t="shared" si="36"/>
        <v>#</v>
      </c>
      <c r="BO64" s="409" t="str">
        <f t="shared" si="37"/>
        <v>#</v>
      </c>
      <c r="BP64" s="409"/>
      <c r="BQ64" s="409">
        <f t="shared" si="38"/>
        <v>0</v>
      </c>
      <c r="BR64" s="409" t="str">
        <f t="shared" si="39"/>
        <v>#</v>
      </c>
      <c r="BS64" s="409" t="str">
        <f t="shared" si="40"/>
        <v>#</v>
      </c>
      <c r="BT64" s="409" t="str">
        <f t="shared" si="41"/>
        <v>#</v>
      </c>
      <c r="BU64" s="409" t="str">
        <f t="shared" si="42"/>
        <v>#</v>
      </c>
      <c r="BV64" s="409" t="str">
        <f t="shared" si="43"/>
        <v>#</v>
      </c>
      <c r="BW64" s="409" t="str">
        <f t="shared" si="44"/>
        <v>#</v>
      </c>
      <c r="BX64" s="409" t="str">
        <f t="shared" si="45"/>
        <v>#</v>
      </c>
      <c r="BY64" s="409">
        <f t="shared" si="46"/>
        <v>0</v>
      </c>
      <c r="BZ64" s="409" t="str">
        <f t="shared" si="47"/>
        <v>#</v>
      </c>
      <c r="CA64" s="7"/>
      <c r="CB64" s="7"/>
      <c r="CC64" s="409" t="str">
        <f t="shared" si="57"/>
        <v>EEP,</v>
      </c>
      <c r="CD64" s="409" t="str">
        <f t="shared" si="58"/>
        <v>POC,</v>
      </c>
      <c r="CE64" s="409" t="str">
        <f t="shared" si="59"/>
        <v>DAV,</v>
      </c>
      <c r="CF64" s="409" t="str">
        <f t="shared" si="60"/>
        <v>EP,</v>
      </c>
      <c r="CG64" s="409" t="str">
        <f t="shared" si="61"/>
        <v>MAD,</v>
      </c>
      <c r="CH64" s="409" t="e">
        <f>IF(#REF!=0,"CCP,"," ")</f>
        <v>#REF!</v>
      </c>
      <c r="CI64" s="409" t="e">
        <f>IF(#REF!=0,"UIUX,"," ")</f>
        <v>#REF!</v>
      </c>
      <c r="CJ64" s="409" t="e">
        <f>IF(#REF!=0,"DEV,"," ")</f>
        <v>#REF!</v>
      </c>
      <c r="CK64" s="409"/>
      <c r="CL64" s="409">
        <f t="shared" si="48"/>
        <v>0</v>
      </c>
      <c r="CM64" s="409">
        <f t="shared" si="67"/>
        <v>57</v>
      </c>
      <c r="CN64" s="372" t="str">
        <f t="shared" si="67"/>
        <v>22IT062</v>
      </c>
      <c r="CO64" s="432" t="str">
        <f t="shared" si="67"/>
        <v>MITHILESH ARAVIND S</v>
      </c>
      <c r="CP64" s="433" t="e">
        <f t="shared" si="50"/>
        <v>#REF!</v>
      </c>
      <c r="CQ64" s="409">
        <f t="shared" si="51"/>
        <v>0</v>
      </c>
      <c r="CR64" s="7"/>
      <c r="CS64" s="409">
        <f t="shared" si="52"/>
        <v>0</v>
      </c>
      <c r="CT64" s="409" t="str">
        <f t="shared" si="53"/>
        <v>#</v>
      </c>
    </row>
    <row r="65" ht="21" spans="1:98">
      <c r="A65" s="413">
        <v>58</v>
      </c>
      <c r="B65" s="414" t="s">
        <v>1127</v>
      </c>
      <c r="C65" s="415" t="s">
        <v>1128</v>
      </c>
      <c r="D65" s="416" t="s">
        <v>41</v>
      </c>
      <c r="E65" s="417" t="s">
        <v>54</v>
      </c>
      <c r="F65" s="418">
        <v>132</v>
      </c>
      <c r="G65" s="419" t="s">
        <v>1011</v>
      </c>
      <c r="H65" s="419" t="s">
        <v>1019</v>
      </c>
      <c r="I65" s="420"/>
      <c r="J65" s="434" t="s">
        <v>1011</v>
      </c>
      <c r="K65" s="420"/>
      <c r="L65" s="421">
        <f t="shared" si="54"/>
        <v>0</v>
      </c>
      <c r="M65" s="422"/>
      <c r="N65" s="423">
        <f t="shared" si="2"/>
        <v>9</v>
      </c>
      <c r="O65" s="424">
        <v>8.31</v>
      </c>
      <c r="P65" s="425"/>
      <c r="Q65" s="426"/>
      <c r="R65" s="427"/>
      <c r="S65" s="428" t="s">
        <v>62</v>
      </c>
      <c r="T65" s="429">
        <f t="shared" si="66"/>
        <v>8</v>
      </c>
      <c r="U65" s="429">
        <f t="shared" si="66"/>
        <v>9</v>
      </c>
      <c r="V65" s="429">
        <f t="shared" si="66"/>
        <v>0</v>
      </c>
      <c r="W65" s="429">
        <f t="shared" si="66"/>
        <v>8</v>
      </c>
      <c r="X65" s="429">
        <f t="shared" si="66"/>
        <v>0</v>
      </c>
      <c r="Y65" s="430">
        <f t="shared" si="62"/>
        <v>76</v>
      </c>
      <c r="Z65" s="430">
        <f t="shared" si="63"/>
        <v>9</v>
      </c>
      <c r="AA65" s="431">
        <f t="shared" si="3"/>
        <v>8.44444444444444</v>
      </c>
      <c r="AB65" s="408" t="str">
        <f t="shared" si="56"/>
        <v>F</v>
      </c>
      <c r="AC65" s="408">
        <f t="shared" si="4"/>
        <v>0</v>
      </c>
      <c r="AD65" s="408">
        <f t="shared" si="5"/>
        <v>0</v>
      </c>
      <c r="AE65" s="408">
        <f t="shared" si="6"/>
        <v>0</v>
      </c>
      <c r="AF65" s="408">
        <f t="shared" si="7"/>
        <v>1</v>
      </c>
      <c r="AG65" s="408">
        <f t="shared" si="8"/>
        <v>0</v>
      </c>
      <c r="AH65" s="408">
        <f t="shared" si="9"/>
        <v>0</v>
      </c>
      <c r="AI65" s="408">
        <f t="shared" si="10"/>
        <v>0</v>
      </c>
      <c r="AJ65" s="6"/>
      <c r="AK65" s="408">
        <f t="shared" si="11"/>
        <v>0</v>
      </c>
      <c r="AL65" s="408">
        <f t="shared" si="12"/>
        <v>0</v>
      </c>
      <c r="AM65" s="408">
        <f t="shared" si="13"/>
        <v>0</v>
      </c>
      <c r="AN65" s="408" t="str">
        <f t="shared" si="14"/>
        <v>F</v>
      </c>
      <c r="AO65" s="408">
        <f t="shared" si="15"/>
        <v>0</v>
      </c>
      <c r="AP65" s="408">
        <f t="shared" si="16"/>
        <v>0</v>
      </c>
      <c r="AQ65" s="408">
        <f t="shared" si="17"/>
        <v>0</v>
      </c>
      <c r="AR65" s="409" t="str">
        <f t="shared" si="18"/>
        <v>HM</v>
      </c>
      <c r="AS65" s="409" t="str">
        <f t="shared" si="19"/>
        <v>HMT</v>
      </c>
      <c r="AT65" s="409" t="str">
        <f t="shared" si="20"/>
        <v>F</v>
      </c>
      <c r="AU65" s="409" t="str">
        <f t="shared" si="21"/>
        <v>#</v>
      </c>
      <c r="AV65" s="409" t="str">
        <f t="shared" si="22"/>
        <v>#</v>
      </c>
      <c r="AW65" s="409" t="str">
        <f t="shared" si="23"/>
        <v>#</v>
      </c>
      <c r="AX65" s="409"/>
      <c r="AY65" s="409">
        <f t="shared" si="24"/>
        <v>0</v>
      </c>
      <c r="AZ65" s="409" t="str">
        <f t="shared" si="25"/>
        <v>#</v>
      </c>
      <c r="BA65" s="409" t="str">
        <f t="shared" si="26"/>
        <v>#</v>
      </c>
      <c r="BB65" s="409" t="str">
        <f t="shared" si="27"/>
        <v>#</v>
      </c>
      <c r="BC65" s="409">
        <f t="shared" si="28"/>
        <v>0</v>
      </c>
      <c r="BD65" s="409" t="str">
        <f t="shared" si="29"/>
        <v>#</v>
      </c>
      <c r="BE65" s="7"/>
      <c r="BF65" s="7"/>
      <c r="BG65" s="7"/>
      <c r="BH65" s="409" t="str">
        <f t="shared" si="30"/>
        <v>F</v>
      </c>
      <c r="BI65" s="409" t="str">
        <f t="shared" si="31"/>
        <v>#</v>
      </c>
      <c r="BJ65" s="409" t="str">
        <f t="shared" si="32"/>
        <v>#</v>
      </c>
      <c r="BK65" s="409" t="str">
        <f t="shared" si="33"/>
        <v>#</v>
      </c>
      <c r="BL65" s="409" t="str">
        <f t="shared" si="34"/>
        <v>#</v>
      </c>
      <c r="BM65" s="409" t="str">
        <f t="shared" si="35"/>
        <v>#</v>
      </c>
      <c r="BN65" s="409" t="str">
        <f t="shared" si="36"/>
        <v>#</v>
      </c>
      <c r="BO65" s="409" t="str">
        <f t="shared" si="37"/>
        <v>#</v>
      </c>
      <c r="BP65" s="409"/>
      <c r="BQ65" s="409">
        <f t="shared" si="38"/>
        <v>0</v>
      </c>
      <c r="BR65" s="409" t="str">
        <f t="shared" si="39"/>
        <v>#</v>
      </c>
      <c r="BS65" s="409" t="str">
        <f t="shared" si="40"/>
        <v>#</v>
      </c>
      <c r="BT65" s="409" t="str">
        <f t="shared" si="41"/>
        <v>#</v>
      </c>
      <c r="BU65" s="409" t="str">
        <f t="shared" si="42"/>
        <v>#</v>
      </c>
      <c r="BV65" s="409" t="str">
        <f t="shared" si="43"/>
        <v>#</v>
      </c>
      <c r="BW65" s="409" t="str">
        <f t="shared" si="44"/>
        <v>#</v>
      </c>
      <c r="BX65" s="409" t="str">
        <f t="shared" si="45"/>
        <v>#</v>
      </c>
      <c r="BY65" s="409">
        <f t="shared" si="46"/>
        <v>0</v>
      </c>
      <c r="BZ65" s="409" t="str">
        <f t="shared" si="47"/>
        <v>#</v>
      </c>
      <c r="CA65" s="7"/>
      <c r="CB65" s="7"/>
      <c r="CC65" s="409" t="str">
        <f t="shared" si="57"/>
        <v> </v>
      </c>
      <c r="CD65" s="409" t="str">
        <f t="shared" si="58"/>
        <v> </v>
      </c>
      <c r="CE65" s="409" t="str">
        <f t="shared" si="59"/>
        <v>DAV,</v>
      </c>
      <c r="CF65" s="409" t="str">
        <f t="shared" si="60"/>
        <v> </v>
      </c>
      <c r="CG65" s="409" t="str">
        <f t="shared" si="61"/>
        <v>MAD,</v>
      </c>
      <c r="CH65" s="409" t="e">
        <f>IF(#REF!=0,"CCP,"," ")</f>
        <v>#REF!</v>
      </c>
      <c r="CI65" s="409" t="e">
        <f>IF(#REF!=0,"UIUX,"," ")</f>
        <v>#REF!</v>
      </c>
      <c r="CJ65" s="409" t="e">
        <f>IF(#REF!=0,"DEV,"," ")</f>
        <v>#REF!</v>
      </c>
      <c r="CK65" s="409"/>
      <c r="CL65" s="409">
        <f t="shared" si="48"/>
        <v>0</v>
      </c>
      <c r="CM65" s="409">
        <f t="shared" si="67"/>
        <v>58</v>
      </c>
      <c r="CN65" s="372" t="str">
        <f t="shared" si="67"/>
        <v>22IT063</v>
      </c>
      <c r="CO65" s="432" t="str">
        <f t="shared" si="67"/>
        <v>MOHAMED ANAS T</v>
      </c>
      <c r="CP65" s="433" t="e">
        <f t="shared" si="50"/>
        <v>#REF!</v>
      </c>
      <c r="CQ65" s="409">
        <f t="shared" si="51"/>
        <v>0</v>
      </c>
      <c r="CR65" s="7"/>
      <c r="CS65" s="409">
        <f t="shared" si="52"/>
        <v>0</v>
      </c>
      <c r="CT65" s="409" t="str">
        <f t="shared" si="53"/>
        <v>#</v>
      </c>
    </row>
    <row r="66" ht="15.75" spans="1:98">
      <c r="A66" s="413">
        <v>59</v>
      </c>
      <c r="B66" s="414" t="s">
        <v>1129</v>
      </c>
      <c r="C66" s="415" t="s">
        <v>1130</v>
      </c>
      <c r="D66" s="416" t="s">
        <v>41</v>
      </c>
      <c r="E66" s="417" t="s">
        <v>54</v>
      </c>
      <c r="F66" s="418">
        <v>190</v>
      </c>
      <c r="G66" s="419" t="s">
        <v>1011</v>
      </c>
      <c r="H66" s="419" t="s">
        <v>1011</v>
      </c>
      <c r="I66" s="434" t="s">
        <v>1011</v>
      </c>
      <c r="J66" s="434" t="s">
        <v>1011</v>
      </c>
      <c r="K66" s="434" t="s">
        <v>1011</v>
      </c>
      <c r="L66" s="421">
        <f t="shared" si="54"/>
        <v>0</v>
      </c>
      <c r="M66" s="422"/>
      <c r="N66" s="423">
        <f t="shared" si="2"/>
        <v>16</v>
      </c>
      <c r="O66" s="424">
        <v>8</v>
      </c>
      <c r="P66" s="425"/>
      <c r="Q66" s="426"/>
      <c r="R66" s="427"/>
      <c r="S66" s="428" t="s">
        <v>62</v>
      </c>
      <c r="T66" s="429">
        <f t="shared" si="66"/>
        <v>8</v>
      </c>
      <c r="U66" s="429">
        <f t="shared" si="66"/>
        <v>8</v>
      </c>
      <c r="V66" s="429">
        <f t="shared" si="66"/>
        <v>8</v>
      </c>
      <c r="W66" s="429">
        <f t="shared" si="66"/>
        <v>8</v>
      </c>
      <c r="X66" s="429">
        <f t="shared" si="66"/>
        <v>8</v>
      </c>
      <c r="Y66" s="430">
        <f t="shared" si="62"/>
        <v>128</v>
      </c>
      <c r="Z66" s="430">
        <f t="shared" si="63"/>
        <v>16</v>
      </c>
      <c r="AA66" s="431">
        <f t="shared" si="3"/>
        <v>8</v>
      </c>
      <c r="AB66" s="408" t="str">
        <f t="shared" si="56"/>
        <v>F</v>
      </c>
      <c r="AC66" s="408">
        <f t="shared" si="4"/>
        <v>1</v>
      </c>
      <c r="AD66" s="408">
        <f t="shared" si="5"/>
        <v>0</v>
      </c>
      <c r="AE66" s="408">
        <f t="shared" si="6"/>
        <v>0</v>
      </c>
      <c r="AF66" s="408">
        <f t="shared" si="7"/>
        <v>0</v>
      </c>
      <c r="AG66" s="408">
        <f t="shared" si="8"/>
        <v>0</v>
      </c>
      <c r="AH66" s="408">
        <f t="shared" si="9"/>
        <v>0</v>
      </c>
      <c r="AI66" s="408">
        <f t="shared" si="10"/>
        <v>0</v>
      </c>
      <c r="AJ66" s="6"/>
      <c r="AK66" s="408" t="str">
        <f t="shared" si="11"/>
        <v>F</v>
      </c>
      <c r="AL66" s="408">
        <f t="shared" si="12"/>
        <v>0</v>
      </c>
      <c r="AM66" s="408">
        <f t="shared" si="13"/>
        <v>0</v>
      </c>
      <c r="AN66" s="408">
        <f t="shared" si="14"/>
        <v>0</v>
      </c>
      <c r="AO66" s="408">
        <f t="shared" si="15"/>
        <v>0</v>
      </c>
      <c r="AP66" s="408">
        <f t="shared" si="16"/>
        <v>0</v>
      </c>
      <c r="AQ66" s="408">
        <f t="shared" si="17"/>
        <v>0</v>
      </c>
      <c r="AR66" s="409" t="str">
        <f t="shared" si="18"/>
        <v>HM</v>
      </c>
      <c r="AS66" s="409" t="str">
        <f t="shared" si="19"/>
        <v>HMT</v>
      </c>
      <c r="AT66" s="409" t="str">
        <f t="shared" si="20"/>
        <v>F</v>
      </c>
      <c r="AU66" s="409" t="str">
        <f t="shared" si="21"/>
        <v>#</v>
      </c>
      <c r="AV66" s="409" t="str">
        <f t="shared" si="22"/>
        <v>#</v>
      </c>
      <c r="AW66" s="409" t="str">
        <f t="shared" si="23"/>
        <v>#</v>
      </c>
      <c r="AX66" s="409"/>
      <c r="AY66" s="409">
        <f t="shared" si="24"/>
        <v>0</v>
      </c>
      <c r="AZ66" s="409" t="str">
        <f t="shared" si="25"/>
        <v>#</v>
      </c>
      <c r="BA66" s="409" t="str">
        <f t="shared" si="26"/>
        <v>#</v>
      </c>
      <c r="BB66" s="409" t="str">
        <f t="shared" si="27"/>
        <v>#</v>
      </c>
      <c r="BC66" s="409">
        <f t="shared" si="28"/>
        <v>0</v>
      </c>
      <c r="BD66" s="409" t="str">
        <f t="shared" si="29"/>
        <v>#</v>
      </c>
      <c r="BE66" s="7"/>
      <c r="BF66" s="7"/>
      <c r="BG66" s="7"/>
      <c r="BH66" s="409" t="str">
        <f t="shared" si="30"/>
        <v>F</v>
      </c>
      <c r="BI66" s="409" t="str">
        <f t="shared" si="31"/>
        <v>#</v>
      </c>
      <c r="BJ66" s="409" t="str">
        <f t="shared" si="32"/>
        <v>#</v>
      </c>
      <c r="BK66" s="409" t="str">
        <f t="shared" si="33"/>
        <v>#</v>
      </c>
      <c r="BL66" s="409" t="str">
        <f t="shared" si="34"/>
        <v>#</v>
      </c>
      <c r="BM66" s="409" t="str">
        <f t="shared" si="35"/>
        <v>#</v>
      </c>
      <c r="BN66" s="409" t="str">
        <f t="shared" si="36"/>
        <v>#</v>
      </c>
      <c r="BO66" s="409" t="str">
        <f t="shared" si="37"/>
        <v>#</v>
      </c>
      <c r="BP66" s="409"/>
      <c r="BQ66" s="409">
        <f t="shared" si="38"/>
        <v>0</v>
      </c>
      <c r="BR66" s="409" t="str">
        <f t="shared" si="39"/>
        <v>#</v>
      </c>
      <c r="BS66" s="409" t="str">
        <f t="shared" si="40"/>
        <v>#</v>
      </c>
      <c r="BT66" s="409" t="str">
        <f t="shared" si="41"/>
        <v>#</v>
      </c>
      <c r="BU66" s="409" t="str">
        <f t="shared" si="42"/>
        <v>#</v>
      </c>
      <c r="BV66" s="409" t="str">
        <f t="shared" si="43"/>
        <v>#</v>
      </c>
      <c r="BW66" s="409" t="str">
        <f t="shared" si="44"/>
        <v>#</v>
      </c>
      <c r="BX66" s="409" t="str">
        <f t="shared" si="45"/>
        <v>#</v>
      </c>
      <c r="BY66" s="409">
        <f t="shared" si="46"/>
        <v>0</v>
      </c>
      <c r="BZ66" s="409" t="str">
        <f t="shared" si="47"/>
        <v>#</v>
      </c>
      <c r="CA66" s="7"/>
      <c r="CB66" s="7"/>
      <c r="CC66" s="409" t="str">
        <f t="shared" si="57"/>
        <v> </v>
      </c>
      <c r="CD66" s="409" t="str">
        <f t="shared" si="58"/>
        <v> </v>
      </c>
      <c r="CE66" s="409" t="str">
        <f t="shared" si="59"/>
        <v> </v>
      </c>
      <c r="CF66" s="409" t="str">
        <f t="shared" si="60"/>
        <v> </v>
      </c>
      <c r="CG66" s="409" t="str">
        <f t="shared" si="61"/>
        <v> </v>
      </c>
      <c r="CH66" s="409" t="e">
        <f>IF(#REF!=0,"CCP,"," ")</f>
        <v>#REF!</v>
      </c>
      <c r="CI66" s="409" t="e">
        <f>IF(#REF!=0,"UIUX,"," ")</f>
        <v>#REF!</v>
      </c>
      <c r="CJ66" s="409" t="e">
        <f>IF(#REF!=0,"DEV,"," ")</f>
        <v>#REF!</v>
      </c>
      <c r="CK66" s="409"/>
      <c r="CL66" s="409">
        <f t="shared" si="48"/>
        <v>0</v>
      </c>
      <c r="CM66" s="409">
        <f t="shared" si="67"/>
        <v>59</v>
      </c>
      <c r="CN66" s="372" t="str">
        <f t="shared" si="67"/>
        <v>22IT064</v>
      </c>
      <c r="CO66" s="432" t="str">
        <f t="shared" si="67"/>
        <v>MOKESH  K</v>
      </c>
      <c r="CP66" s="433" t="e">
        <f t="shared" si="50"/>
        <v>#REF!</v>
      </c>
      <c r="CQ66" s="409">
        <f t="shared" si="51"/>
        <v>0</v>
      </c>
      <c r="CR66" s="7"/>
      <c r="CS66" s="409">
        <f t="shared" si="52"/>
        <v>0</v>
      </c>
      <c r="CT66" s="409" t="str">
        <f t="shared" si="53"/>
        <v>#</v>
      </c>
    </row>
    <row r="67" ht="15" spans="1:98">
      <c r="A67" s="413">
        <v>60</v>
      </c>
      <c r="B67" s="414" t="s">
        <v>1131</v>
      </c>
      <c r="C67" s="415" t="s">
        <v>1132</v>
      </c>
      <c r="D67" s="437" t="s">
        <v>41</v>
      </c>
      <c r="E67" s="438" t="s">
        <v>55</v>
      </c>
      <c r="F67" s="439">
        <v>141.5</v>
      </c>
      <c r="G67" s="419" t="s">
        <v>1011</v>
      </c>
      <c r="H67" s="419" t="s">
        <v>1019</v>
      </c>
      <c r="I67" s="434" t="s">
        <v>1011</v>
      </c>
      <c r="J67" s="434" t="s">
        <v>1019</v>
      </c>
      <c r="K67" s="434" t="s">
        <v>1011</v>
      </c>
      <c r="L67" s="421">
        <f t="shared" si="54"/>
        <v>0</v>
      </c>
      <c r="M67" s="422"/>
      <c r="N67" s="423">
        <f t="shared" si="2"/>
        <v>16</v>
      </c>
      <c r="O67" s="424">
        <v>8.37</v>
      </c>
      <c r="P67" s="425"/>
      <c r="Q67" s="426"/>
      <c r="R67" s="427"/>
      <c r="S67" s="428" t="s">
        <v>62</v>
      </c>
      <c r="T67" s="429">
        <f t="shared" si="66"/>
        <v>8</v>
      </c>
      <c r="U67" s="429">
        <f t="shared" si="66"/>
        <v>9</v>
      </c>
      <c r="V67" s="429">
        <f t="shared" si="66"/>
        <v>8</v>
      </c>
      <c r="W67" s="429">
        <f t="shared" si="66"/>
        <v>9</v>
      </c>
      <c r="X67" s="429">
        <f t="shared" si="66"/>
        <v>8</v>
      </c>
      <c r="Y67" s="430">
        <f t="shared" si="62"/>
        <v>136</v>
      </c>
      <c r="Z67" s="430">
        <f t="shared" si="63"/>
        <v>16</v>
      </c>
      <c r="AA67" s="431">
        <f t="shared" si="3"/>
        <v>8.5</v>
      </c>
      <c r="AB67" s="408" t="str">
        <f t="shared" si="56"/>
        <v>F</v>
      </c>
      <c r="AC67" s="408">
        <f t="shared" si="4"/>
        <v>0</v>
      </c>
      <c r="AD67" s="408">
        <f t="shared" si="5"/>
        <v>0</v>
      </c>
      <c r="AE67" s="408">
        <f t="shared" si="6"/>
        <v>1</v>
      </c>
      <c r="AF67" s="408">
        <f t="shared" si="7"/>
        <v>0</v>
      </c>
      <c r="AG67" s="408">
        <f t="shared" si="8"/>
        <v>0</v>
      </c>
      <c r="AH67" s="408">
        <f t="shared" si="9"/>
        <v>0</v>
      </c>
      <c r="AI67" s="408">
        <f t="shared" si="10"/>
        <v>0</v>
      </c>
      <c r="AJ67" s="6"/>
      <c r="AK67" s="408">
        <f t="shared" si="11"/>
        <v>0</v>
      </c>
      <c r="AL67" s="408">
        <f t="shared" si="12"/>
        <v>0</v>
      </c>
      <c r="AM67" s="408" t="str">
        <f t="shared" si="13"/>
        <v>F</v>
      </c>
      <c r="AN67" s="408">
        <f t="shared" si="14"/>
        <v>0</v>
      </c>
      <c r="AO67" s="408">
        <f t="shared" si="15"/>
        <v>0</v>
      </c>
      <c r="AP67" s="408">
        <f t="shared" si="16"/>
        <v>0</v>
      </c>
      <c r="AQ67" s="408">
        <f t="shared" si="17"/>
        <v>0</v>
      </c>
      <c r="AR67" s="409" t="str">
        <f t="shared" si="18"/>
        <v>DM</v>
      </c>
      <c r="AS67" s="409" t="str">
        <f t="shared" si="19"/>
        <v>DMT</v>
      </c>
      <c r="AT67" s="409" t="str">
        <f t="shared" si="20"/>
        <v>#</v>
      </c>
      <c r="AU67" s="409" t="str">
        <f t="shared" si="21"/>
        <v>#</v>
      </c>
      <c r="AV67" s="409" t="str">
        <f t="shared" si="22"/>
        <v>F</v>
      </c>
      <c r="AW67" s="409" t="str">
        <f t="shared" si="23"/>
        <v>#</v>
      </c>
      <c r="AX67" s="409"/>
      <c r="AY67" s="409" t="str">
        <f t="shared" si="24"/>
        <v>#</v>
      </c>
      <c r="AZ67" s="409" t="str">
        <f t="shared" si="25"/>
        <v>#</v>
      </c>
      <c r="BA67" s="409">
        <f t="shared" si="26"/>
        <v>0</v>
      </c>
      <c r="BB67" s="409" t="str">
        <f t="shared" si="27"/>
        <v>#</v>
      </c>
      <c r="BC67" s="409">
        <f t="shared" si="28"/>
        <v>0</v>
      </c>
      <c r="BD67" s="409" t="str">
        <f t="shared" si="29"/>
        <v>#</v>
      </c>
      <c r="BE67" s="7"/>
      <c r="BF67" s="7"/>
      <c r="BG67" s="7"/>
      <c r="BH67" s="409" t="str">
        <f t="shared" si="30"/>
        <v>#</v>
      </c>
      <c r="BI67" s="409" t="str">
        <f t="shared" si="31"/>
        <v>#</v>
      </c>
      <c r="BJ67" s="409" t="str">
        <f t="shared" si="32"/>
        <v>F</v>
      </c>
      <c r="BK67" s="409" t="str">
        <f t="shared" si="33"/>
        <v>#</v>
      </c>
      <c r="BL67" s="409" t="str">
        <f t="shared" si="34"/>
        <v>#</v>
      </c>
      <c r="BM67" s="409" t="str">
        <f t="shared" si="35"/>
        <v>#</v>
      </c>
      <c r="BN67" s="409" t="str">
        <f t="shared" si="36"/>
        <v>#</v>
      </c>
      <c r="BO67" s="409" t="str">
        <f t="shared" si="37"/>
        <v>#</v>
      </c>
      <c r="BP67" s="409"/>
      <c r="BQ67" s="409" t="str">
        <f t="shared" si="38"/>
        <v>#</v>
      </c>
      <c r="BR67" s="409" t="str">
        <f t="shared" si="39"/>
        <v>#</v>
      </c>
      <c r="BS67" s="409">
        <f t="shared" si="40"/>
        <v>0</v>
      </c>
      <c r="BT67" s="409" t="str">
        <f t="shared" si="41"/>
        <v>#</v>
      </c>
      <c r="BU67" s="409" t="str">
        <f t="shared" si="42"/>
        <v>#</v>
      </c>
      <c r="BV67" s="409" t="str">
        <f t="shared" si="43"/>
        <v>#</v>
      </c>
      <c r="BW67" s="409" t="str">
        <f t="shared" si="44"/>
        <v>#</v>
      </c>
      <c r="BX67" s="409" t="str">
        <f t="shared" si="45"/>
        <v>#</v>
      </c>
      <c r="BY67" s="409">
        <f t="shared" si="46"/>
        <v>0</v>
      </c>
      <c r="BZ67" s="409" t="str">
        <f t="shared" si="47"/>
        <v>#</v>
      </c>
      <c r="CA67" s="7"/>
      <c r="CB67" s="7"/>
      <c r="CC67" s="409" t="str">
        <f t="shared" si="57"/>
        <v> </v>
      </c>
      <c r="CD67" s="409" t="str">
        <f t="shared" si="58"/>
        <v> </v>
      </c>
      <c r="CE67" s="409" t="str">
        <f t="shared" si="59"/>
        <v> </v>
      </c>
      <c r="CF67" s="409" t="str">
        <f t="shared" si="60"/>
        <v> </v>
      </c>
      <c r="CG67" s="409" t="str">
        <f t="shared" si="61"/>
        <v> </v>
      </c>
      <c r="CH67" s="409" t="e">
        <f>IF(#REF!=0,"CCP,"," ")</f>
        <v>#REF!</v>
      </c>
      <c r="CI67" s="409" t="e">
        <f>IF(#REF!=0,"UIUX,"," ")</f>
        <v>#REF!</v>
      </c>
      <c r="CJ67" s="409" t="e">
        <f>IF(#REF!=0,"DEV,"," ")</f>
        <v>#REF!</v>
      </c>
      <c r="CK67" s="409"/>
      <c r="CL67" s="409">
        <f t="shared" si="48"/>
        <v>0</v>
      </c>
      <c r="CM67" s="409">
        <f t="shared" si="67"/>
        <v>60</v>
      </c>
      <c r="CN67" s="372" t="str">
        <f t="shared" si="67"/>
        <v>22IT065</v>
      </c>
      <c r="CO67" s="432" t="str">
        <f t="shared" si="67"/>
        <v>N E SITHARTH</v>
      </c>
      <c r="CP67" s="433" t="e">
        <f t="shared" si="50"/>
        <v>#REF!</v>
      </c>
      <c r="CQ67" s="409">
        <f t="shared" si="51"/>
        <v>0</v>
      </c>
      <c r="CR67" s="7"/>
      <c r="CS67" s="409" t="str">
        <f t="shared" si="52"/>
        <v>#</v>
      </c>
      <c r="CT67" s="409">
        <f t="shared" si="53"/>
        <v>0</v>
      </c>
    </row>
    <row r="68" ht="21" spans="1:98">
      <c r="A68" s="413">
        <v>61</v>
      </c>
      <c r="B68" s="414" t="s">
        <v>1133</v>
      </c>
      <c r="C68" s="415" t="s">
        <v>1134</v>
      </c>
      <c r="D68" s="437" t="s">
        <v>41</v>
      </c>
      <c r="E68" s="438" t="s">
        <v>55</v>
      </c>
      <c r="F68" s="439">
        <v>111</v>
      </c>
      <c r="G68" s="419" t="s">
        <v>1011</v>
      </c>
      <c r="H68" s="419" t="s">
        <v>1011</v>
      </c>
      <c r="I68" s="434" t="s">
        <v>1011</v>
      </c>
      <c r="J68" s="434" t="s">
        <v>1011</v>
      </c>
      <c r="K68" s="434" t="s">
        <v>1011</v>
      </c>
      <c r="L68" s="421">
        <f t="shared" si="54"/>
        <v>0</v>
      </c>
      <c r="M68" s="422"/>
      <c r="N68" s="423">
        <f t="shared" si="2"/>
        <v>16</v>
      </c>
      <c r="O68" s="424">
        <v>8</v>
      </c>
      <c r="P68" s="425"/>
      <c r="Q68" s="426"/>
      <c r="R68" s="427"/>
      <c r="S68" s="428" t="s">
        <v>62</v>
      </c>
      <c r="T68" s="429">
        <f t="shared" si="66"/>
        <v>8</v>
      </c>
      <c r="U68" s="429">
        <f t="shared" si="66"/>
        <v>8</v>
      </c>
      <c r="V68" s="429">
        <f t="shared" si="66"/>
        <v>8</v>
      </c>
      <c r="W68" s="429">
        <f t="shared" si="66"/>
        <v>8</v>
      </c>
      <c r="X68" s="429">
        <f t="shared" si="66"/>
        <v>8</v>
      </c>
      <c r="Y68" s="430">
        <f t="shared" si="62"/>
        <v>128</v>
      </c>
      <c r="Z68" s="430">
        <f t="shared" si="63"/>
        <v>16</v>
      </c>
      <c r="AA68" s="431">
        <f t="shared" si="3"/>
        <v>8</v>
      </c>
      <c r="AB68" s="408" t="str">
        <f t="shared" si="56"/>
        <v>F</v>
      </c>
      <c r="AC68" s="408">
        <f t="shared" si="4"/>
        <v>0</v>
      </c>
      <c r="AD68" s="408">
        <f t="shared" si="5"/>
        <v>0</v>
      </c>
      <c r="AE68" s="408">
        <f t="shared" si="6"/>
        <v>0</v>
      </c>
      <c r="AF68" s="408">
        <f t="shared" si="7"/>
        <v>0</v>
      </c>
      <c r="AG68" s="408">
        <f t="shared" si="8"/>
        <v>1</v>
      </c>
      <c r="AH68" s="408">
        <f t="shared" si="9"/>
        <v>0</v>
      </c>
      <c r="AI68" s="408">
        <f t="shared" si="10"/>
        <v>0</v>
      </c>
      <c r="AJ68" s="6"/>
      <c r="AK68" s="408">
        <f t="shared" si="11"/>
        <v>0</v>
      </c>
      <c r="AL68" s="408">
        <f t="shared" si="12"/>
        <v>0</v>
      </c>
      <c r="AM68" s="408">
        <f t="shared" si="13"/>
        <v>0</v>
      </c>
      <c r="AN68" s="408">
        <f t="shared" si="14"/>
        <v>0</v>
      </c>
      <c r="AO68" s="408" t="str">
        <f t="shared" si="15"/>
        <v>F</v>
      </c>
      <c r="AP68" s="408">
        <f t="shared" si="16"/>
        <v>0</v>
      </c>
      <c r="AQ68" s="408">
        <f t="shared" si="17"/>
        <v>0</v>
      </c>
      <c r="AR68" s="409" t="str">
        <f t="shared" si="18"/>
        <v>DM</v>
      </c>
      <c r="AS68" s="409" t="str">
        <f t="shared" si="19"/>
        <v>DMT</v>
      </c>
      <c r="AT68" s="409" t="str">
        <f t="shared" si="20"/>
        <v>#</v>
      </c>
      <c r="AU68" s="409" t="str">
        <f t="shared" si="21"/>
        <v>#</v>
      </c>
      <c r="AV68" s="409" t="str">
        <f t="shared" si="22"/>
        <v>F</v>
      </c>
      <c r="AW68" s="409" t="str">
        <f t="shared" si="23"/>
        <v>#</v>
      </c>
      <c r="AX68" s="409"/>
      <c r="AY68" s="409" t="str">
        <f t="shared" si="24"/>
        <v>#</v>
      </c>
      <c r="AZ68" s="409" t="str">
        <f t="shared" si="25"/>
        <v>#</v>
      </c>
      <c r="BA68" s="409">
        <f t="shared" si="26"/>
        <v>0</v>
      </c>
      <c r="BB68" s="409" t="str">
        <f t="shared" si="27"/>
        <v>#</v>
      </c>
      <c r="BC68" s="409">
        <f t="shared" si="28"/>
        <v>0</v>
      </c>
      <c r="BD68" s="409" t="str">
        <f t="shared" si="29"/>
        <v>#</v>
      </c>
      <c r="BE68" s="7"/>
      <c r="BF68" s="7"/>
      <c r="BG68" s="7"/>
      <c r="BH68" s="409" t="str">
        <f t="shared" si="30"/>
        <v>#</v>
      </c>
      <c r="BI68" s="409" t="str">
        <f t="shared" si="31"/>
        <v>#</v>
      </c>
      <c r="BJ68" s="409" t="str">
        <f t="shared" si="32"/>
        <v>F</v>
      </c>
      <c r="BK68" s="409" t="str">
        <f t="shared" si="33"/>
        <v>#</v>
      </c>
      <c r="BL68" s="409" t="str">
        <f t="shared" si="34"/>
        <v>#</v>
      </c>
      <c r="BM68" s="409" t="str">
        <f t="shared" si="35"/>
        <v>#</v>
      </c>
      <c r="BN68" s="409" t="str">
        <f t="shared" si="36"/>
        <v>#</v>
      </c>
      <c r="BO68" s="409" t="str">
        <f t="shared" si="37"/>
        <v>#</v>
      </c>
      <c r="BP68" s="409"/>
      <c r="BQ68" s="409" t="str">
        <f t="shared" si="38"/>
        <v>#</v>
      </c>
      <c r="BR68" s="409" t="str">
        <f t="shared" si="39"/>
        <v>#</v>
      </c>
      <c r="BS68" s="409">
        <f t="shared" si="40"/>
        <v>0</v>
      </c>
      <c r="BT68" s="409" t="str">
        <f t="shared" si="41"/>
        <v>#</v>
      </c>
      <c r="BU68" s="409" t="str">
        <f t="shared" si="42"/>
        <v>#</v>
      </c>
      <c r="BV68" s="409" t="str">
        <f t="shared" si="43"/>
        <v>#</v>
      </c>
      <c r="BW68" s="409" t="str">
        <f t="shared" si="44"/>
        <v>#</v>
      </c>
      <c r="BX68" s="409" t="str">
        <f t="shared" si="45"/>
        <v>#</v>
      </c>
      <c r="BY68" s="409">
        <f t="shared" si="46"/>
        <v>0</v>
      </c>
      <c r="BZ68" s="409" t="str">
        <f t="shared" si="47"/>
        <v>#</v>
      </c>
      <c r="CA68" s="7"/>
      <c r="CB68" s="7"/>
      <c r="CC68" s="409" t="str">
        <f t="shared" si="57"/>
        <v> </v>
      </c>
      <c r="CD68" s="409" t="str">
        <f t="shared" si="58"/>
        <v> </v>
      </c>
      <c r="CE68" s="409" t="str">
        <f t="shared" si="59"/>
        <v> </v>
      </c>
      <c r="CF68" s="409" t="str">
        <f t="shared" si="60"/>
        <v> </v>
      </c>
      <c r="CG68" s="409" t="str">
        <f t="shared" si="61"/>
        <v> </v>
      </c>
      <c r="CH68" s="409" t="e">
        <f>IF(#REF!=0,"CCP,"," ")</f>
        <v>#REF!</v>
      </c>
      <c r="CI68" s="409" t="e">
        <f>IF(#REF!=0,"UIUX,"," ")</f>
        <v>#REF!</v>
      </c>
      <c r="CJ68" s="409" t="e">
        <f>IF(#REF!=0,"DEV,"," ")</f>
        <v>#REF!</v>
      </c>
      <c r="CK68" s="409"/>
      <c r="CL68" s="409">
        <f t="shared" si="48"/>
        <v>0</v>
      </c>
      <c r="CM68" s="409">
        <f t="shared" si="67"/>
        <v>61</v>
      </c>
      <c r="CN68" s="372" t="str">
        <f t="shared" si="67"/>
        <v>22IT066</v>
      </c>
      <c r="CO68" s="432" t="str">
        <f t="shared" si="67"/>
        <v>NALLAREDDY CHARAN TEJA</v>
      </c>
      <c r="CP68" s="433" t="e">
        <f t="shared" si="50"/>
        <v>#REF!</v>
      </c>
      <c r="CQ68" s="409">
        <f t="shared" si="51"/>
        <v>0</v>
      </c>
      <c r="CR68" s="7"/>
      <c r="CS68" s="409" t="str">
        <f t="shared" si="52"/>
        <v>#</v>
      </c>
      <c r="CT68" s="409">
        <f t="shared" si="53"/>
        <v>0</v>
      </c>
    </row>
    <row r="69" ht="21" spans="1:98">
      <c r="A69" s="413">
        <v>62</v>
      </c>
      <c r="B69" s="414" t="s">
        <v>1135</v>
      </c>
      <c r="C69" s="415" t="s">
        <v>1136</v>
      </c>
      <c r="D69" s="437" t="s">
        <v>41</v>
      </c>
      <c r="E69" s="438" t="s">
        <v>55</v>
      </c>
      <c r="F69" s="439">
        <v>122</v>
      </c>
      <c r="G69" s="419" t="s">
        <v>1011</v>
      </c>
      <c r="H69" s="419" t="s">
        <v>1011</v>
      </c>
      <c r="I69" s="434" t="s">
        <v>1011</v>
      </c>
      <c r="J69" s="434" t="s">
        <v>1011</v>
      </c>
      <c r="K69" s="434" t="s">
        <v>1016</v>
      </c>
      <c r="L69" s="421">
        <f t="shared" si="54"/>
        <v>0</v>
      </c>
      <c r="M69" s="422"/>
      <c r="N69" s="423">
        <f t="shared" si="2"/>
        <v>16</v>
      </c>
      <c r="O69" s="424">
        <v>7.84</v>
      </c>
      <c r="P69" s="425"/>
      <c r="Q69" s="426"/>
      <c r="R69" s="427"/>
      <c r="S69" s="428" t="s">
        <v>62</v>
      </c>
      <c r="T69" s="429">
        <f t="shared" si="66"/>
        <v>8</v>
      </c>
      <c r="U69" s="429">
        <f t="shared" si="66"/>
        <v>8</v>
      </c>
      <c r="V69" s="429">
        <f t="shared" si="66"/>
        <v>8</v>
      </c>
      <c r="W69" s="429">
        <f t="shared" si="66"/>
        <v>8</v>
      </c>
      <c r="X69" s="429">
        <f t="shared" si="66"/>
        <v>7</v>
      </c>
      <c r="Y69" s="430">
        <f t="shared" si="62"/>
        <v>125</v>
      </c>
      <c r="Z69" s="430">
        <f t="shared" si="63"/>
        <v>16</v>
      </c>
      <c r="AA69" s="431">
        <f t="shared" si="3"/>
        <v>7.8125</v>
      </c>
      <c r="AB69" s="408" t="str">
        <f t="shared" si="56"/>
        <v>F</v>
      </c>
      <c r="AC69" s="408">
        <f t="shared" si="4"/>
        <v>0</v>
      </c>
      <c r="AD69" s="408">
        <f t="shared" si="5"/>
        <v>0</v>
      </c>
      <c r="AE69" s="408">
        <f t="shared" si="6"/>
        <v>0</v>
      </c>
      <c r="AF69" s="408">
        <f t="shared" si="7"/>
        <v>1</v>
      </c>
      <c r="AG69" s="408">
        <f t="shared" si="8"/>
        <v>0</v>
      </c>
      <c r="AH69" s="408">
        <f t="shared" si="9"/>
        <v>0</v>
      </c>
      <c r="AI69" s="408">
        <f t="shared" si="10"/>
        <v>0</v>
      </c>
      <c r="AJ69" s="6"/>
      <c r="AK69" s="408">
        <f t="shared" si="11"/>
        <v>0</v>
      </c>
      <c r="AL69" s="408">
        <f t="shared" si="12"/>
        <v>0</v>
      </c>
      <c r="AM69" s="408">
        <f t="shared" si="13"/>
        <v>0</v>
      </c>
      <c r="AN69" s="408" t="str">
        <f t="shared" si="14"/>
        <v>F</v>
      </c>
      <c r="AO69" s="408">
        <f t="shared" si="15"/>
        <v>0</v>
      </c>
      <c r="AP69" s="408">
        <f t="shared" si="16"/>
        <v>0</v>
      </c>
      <c r="AQ69" s="408">
        <f t="shared" si="17"/>
        <v>0</v>
      </c>
      <c r="AR69" s="409" t="str">
        <f t="shared" si="18"/>
        <v>DM</v>
      </c>
      <c r="AS69" s="409" t="str">
        <f t="shared" si="19"/>
        <v>DMT</v>
      </c>
      <c r="AT69" s="409" t="str">
        <f t="shared" si="20"/>
        <v>#</v>
      </c>
      <c r="AU69" s="409" t="str">
        <f t="shared" si="21"/>
        <v>#</v>
      </c>
      <c r="AV69" s="409" t="str">
        <f t="shared" si="22"/>
        <v>F</v>
      </c>
      <c r="AW69" s="409" t="str">
        <f t="shared" si="23"/>
        <v>#</v>
      </c>
      <c r="AX69" s="409"/>
      <c r="AY69" s="409" t="str">
        <f t="shared" si="24"/>
        <v>#</v>
      </c>
      <c r="AZ69" s="409" t="str">
        <f t="shared" si="25"/>
        <v>#</v>
      </c>
      <c r="BA69" s="409">
        <f t="shared" si="26"/>
        <v>0</v>
      </c>
      <c r="BB69" s="409" t="str">
        <f t="shared" si="27"/>
        <v>#</v>
      </c>
      <c r="BC69" s="409">
        <f t="shared" si="28"/>
        <v>0</v>
      </c>
      <c r="BD69" s="409" t="str">
        <f t="shared" si="29"/>
        <v>#</v>
      </c>
      <c r="BE69" s="7"/>
      <c r="BF69" s="7"/>
      <c r="BG69" s="7"/>
      <c r="BH69" s="409" t="str">
        <f t="shared" si="30"/>
        <v>#</v>
      </c>
      <c r="BI69" s="409" t="str">
        <f t="shared" si="31"/>
        <v>#</v>
      </c>
      <c r="BJ69" s="409" t="str">
        <f t="shared" si="32"/>
        <v>F</v>
      </c>
      <c r="BK69" s="409" t="str">
        <f t="shared" si="33"/>
        <v>#</v>
      </c>
      <c r="BL69" s="409" t="str">
        <f t="shared" si="34"/>
        <v>#</v>
      </c>
      <c r="BM69" s="409" t="str">
        <f t="shared" si="35"/>
        <v>#</v>
      </c>
      <c r="BN69" s="409" t="str">
        <f t="shared" si="36"/>
        <v>#</v>
      </c>
      <c r="BO69" s="409" t="str">
        <f t="shared" si="37"/>
        <v>#</v>
      </c>
      <c r="BP69" s="409"/>
      <c r="BQ69" s="409" t="str">
        <f t="shared" si="38"/>
        <v>#</v>
      </c>
      <c r="BR69" s="409" t="str">
        <f t="shared" si="39"/>
        <v>#</v>
      </c>
      <c r="BS69" s="409">
        <f t="shared" si="40"/>
        <v>0</v>
      </c>
      <c r="BT69" s="409" t="str">
        <f t="shared" si="41"/>
        <v>#</v>
      </c>
      <c r="BU69" s="409" t="str">
        <f t="shared" si="42"/>
        <v>#</v>
      </c>
      <c r="BV69" s="409" t="str">
        <f t="shared" si="43"/>
        <v>#</v>
      </c>
      <c r="BW69" s="409" t="str">
        <f t="shared" si="44"/>
        <v>#</v>
      </c>
      <c r="BX69" s="409" t="str">
        <f t="shared" si="45"/>
        <v>#</v>
      </c>
      <c r="BY69" s="409">
        <f t="shared" si="46"/>
        <v>0</v>
      </c>
      <c r="BZ69" s="409" t="str">
        <f t="shared" si="47"/>
        <v>#</v>
      </c>
      <c r="CA69" s="7"/>
      <c r="CB69" s="7"/>
      <c r="CC69" s="409" t="str">
        <f t="shared" si="57"/>
        <v> </v>
      </c>
      <c r="CD69" s="409" t="str">
        <f t="shared" si="58"/>
        <v> </v>
      </c>
      <c r="CE69" s="409" t="str">
        <f t="shared" si="59"/>
        <v> </v>
      </c>
      <c r="CF69" s="409" t="str">
        <f t="shared" si="60"/>
        <v> </v>
      </c>
      <c r="CG69" s="409" t="str">
        <f t="shared" si="61"/>
        <v> </v>
      </c>
      <c r="CH69" s="409" t="e">
        <f>IF(#REF!=0,"CCP,"," ")</f>
        <v>#REF!</v>
      </c>
      <c r="CI69" s="409" t="e">
        <f>IF(#REF!=0,"UIUX,"," ")</f>
        <v>#REF!</v>
      </c>
      <c r="CJ69" s="409" t="e">
        <f>IF(#REF!=0,"DEV,"," ")</f>
        <v>#REF!</v>
      </c>
      <c r="CK69" s="409"/>
      <c r="CL69" s="409">
        <f t="shared" si="48"/>
        <v>0</v>
      </c>
      <c r="CM69" s="409">
        <f t="shared" si="67"/>
        <v>62</v>
      </c>
      <c r="CN69" s="372" t="str">
        <f t="shared" si="67"/>
        <v>22IT067</v>
      </c>
      <c r="CO69" s="432" t="str">
        <f t="shared" si="67"/>
        <v>NIKHILL KANNAAH R</v>
      </c>
      <c r="CP69" s="433" t="e">
        <f>CONCATENATE(CC69,CD69,CE69,CF69,CG69,CH69,CI69,CJ69)</f>
        <v>#REF!</v>
      </c>
      <c r="CQ69" s="409">
        <f t="shared" si="51"/>
        <v>0</v>
      </c>
      <c r="CR69" s="7"/>
      <c r="CS69" s="409" t="str">
        <f t="shared" si="52"/>
        <v>#</v>
      </c>
      <c r="CT69" s="409">
        <f t="shared" si="53"/>
        <v>0</v>
      </c>
    </row>
    <row r="70" ht="15" spans="1:98">
      <c r="A70" s="413">
        <v>63</v>
      </c>
      <c r="B70" s="414" t="s">
        <v>1137</v>
      </c>
      <c r="C70" s="415" t="s">
        <v>1138</v>
      </c>
      <c r="D70" s="437" t="s">
        <v>41</v>
      </c>
      <c r="E70" s="438" t="s">
        <v>55</v>
      </c>
      <c r="F70" s="439">
        <v>124</v>
      </c>
      <c r="G70" s="419" t="s">
        <v>1011</v>
      </c>
      <c r="H70" s="419" t="s">
        <v>1011</v>
      </c>
      <c r="I70" s="434" t="s">
        <v>1011</v>
      </c>
      <c r="J70" s="434" t="s">
        <v>1016</v>
      </c>
      <c r="K70" s="434" t="s">
        <v>1016</v>
      </c>
      <c r="L70" s="421">
        <f t="shared" si="54"/>
        <v>0</v>
      </c>
      <c r="M70" s="422"/>
      <c r="N70" s="423">
        <f t="shared" si="2"/>
        <v>16</v>
      </c>
      <c r="O70" s="424">
        <v>7.68</v>
      </c>
      <c r="P70" s="425"/>
      <c r="Q70" s="426"/>
      <c r="R70" s="427"/>
      <c r="S70" s="428" t="s">
        <v>62</v>
      </c>
      <c r="T70" s="429">
        <f t="shared" si="66"/>
        <v>8</v>
      </c>
      <c r="U70" s="429">
        <f t="shared" si="66"/>
        <v>8</v>
      </c>
      <c r="V70" s="429">
        <f t="shared" si="66"/>
        <v>8</v>
      </c>
      <c r="W70" s="429">
        <f t="shared" si="66"/>
        <v>7</v>
      </c>
      <c r="X70" s="429">
        <f t="shared" si="66"/>
        <v>7</v>
      </c>
      <c r="Y70" s="430">
        <f t="shared" si="62"/>
        <v>121</v>
      </c>
      <c r="Z70" s="430">
        <f t="shared" si="63"/>
        <v>16</v>
      </c>
      <c r="AA70" s="431">
        <f t="shared" si="3"/>
        <v>7.5625</v>
      </c>
      <c r="AB70" s="408" t="str">
        <f t="shared" si="56"/>
        <v>F</v>
      </c>
      <c r="AC70" s="408">
        <f t="shared" si="4"/>
        <v>0</v>
      </c>
      <c r="AD70" s="408">
        <f t="shared" si="5"/>
        <v>0</v>
      </c>
      <c r="AE70" s="408">
        <f t="shared" si="6"/>
        <v>0</v>
      </c>
      <c r="AF70" s="408">
        <f t="shared" si="7"/>
        <v>1</v>
      </c>
      <c r="AG70" s="408">
        <f t="shared" si="8"/>
        <v>0</v>
      </c>
      <c r="AH70" s="408">
        <f t="shared" si="9"/>
        <v>0</v>
      </c>
      <c r="AI70" s="408">
        <f t="shared" si="10"/>
        <v>0</v>
      </c>
      <c r="AJ70" s="6"/>
      <c r="AK70" s="408">
        <f t="shared" si="11"/>
        <v>0</v>
      </c>
      <c r="AL70" s="408">
        <f t="shared" si="12"/>
        <v>0</v>
      </c>
      <c r="AM70" s="408">
        <f t="shared" si="13"/>
        <v>0</v>
      </c>
      <c r="AN70" s="408" t="str">
        <f t="shared" si="14"/>
        <v>F</v>
      </c>
      <c r="AO70" s="408">
        <f t="shared" si="15"/>
        <v>0</v>
      </c>
      <c r="AP70" s="408">
        <f t="shared" si="16"/>
        <v>0</v>
      </c>
      <c r="AQ70" s="408">
        <f t="shared" si="17"/>
        <v>0</v>
      </c>
      <c r="AR70" s="409" t="str">
        <f t="shared" si="18"/>
        <v>DM</v>
      </c>
      <c r="AS70" s="409" t="str">
        <f t="shared" si="19"/>
        <v>DMT</v>
      </c>
      <c r="AT70" s="409" t="str">
        <f t="shared" si="20"/>
        <v>#</v>
      </c>
      <c r="AU70" s="409" t="str">
        <f t="shared" si="21"/>
        <v>#</v>
      </c>
      <c r="AV70" s="409" t="str">
        <f t="shared" si="22"/>
        <v>F</v>
      </c>
      <c r="AW70" s="409" t="str">
        <f t="shared" si="23"/>
        <v>#</v>
      </c>
      <c r="AX70" s="409"/>
      <c r="AY70" s="409" t="str">
        <f t="shared" si="24"/>
        <v>#</v>
      </c>
      <c r="AZ70" s="409" t="str">
        <f t="shared" si="25"/>
        <v>#</v>
      </c>
      <c r="BA70" s="409">
        <f t="shared" si="26"/>
        <v>0</v>
      </c>
      <c r="BB70" s="409" t="str">
        <f t="shared" si="27"/>
        <v>#</v>
      </c>
      <c r="BC70" s="409">
        <f t="shared" si="28"/>
        <v>0</v>
      </c>
      <c r="BD70" s="409" t="str">
        <f t="shared" si="29"/>
        <v>#</v>
      </c>
      <c r="BE70" s="7"/>
      <c r="BF70" s="7"/>
      <c r="BG70" s="7"/>
      <c r="BH70" s="409" t="str">
        <f t="shared" si="30"/>
        <v>#</v>
      </c>
      <c r="BI70" s="409" t="str">
        <f t="shared" si="31"/>
        <v>#</v>
      </c>
      <c r="BJ70" s="409" t="str">
        <f t="shared" si="32"/>
        <v>F</v>
      </c>
      <c r="BK70" s="409" t="str">
        <f t="shared" si="33"/>
        <v>#</v>
      </c>
      <c r="BL70" s="409" t="str">
        <f t="shared" si="34"/>
        <v>#</v>
      </c>
      <c r="BM70" s="409" t="str">
        <f t="shared" si="35"/>
        <v>#</v>
      </c>
      <c r="BN70" s="409" t="str">
        <f t="shared" si="36"/>
        <v>#</v>
      </c>
      <c r="BO70" s="409" t="str">
        <f t="shared" si="37"/>
        <v>#</v>
      </c>
      <c r="BP70" s="409"/>
      <c r="BQ70" s="409" t="str">
        <f t="shared" si="38"/>
        <v>#</v>
      </c>
      <c r="BR70" s="409" t="str">
        <f t="shared" si="39"/>
        <v>#</v>
      </c>
      <c r="BS70" s="409">
        <f t="shared" si="40"/>
        <v>0</v>
      </c>
      <c r="BT70" s="409" t="str">
        <f t="shared" si="41"/>
        <v>#</v>
      </c>
      <c r="BU70" s="409" t="str">
        <f t="shared" si="42"/>
        <v>#</v>
      </c>
      <c r="BV70" s="409" t="str">
        <f t="shared" si="43"/>
        <v>#</v>
      </c>
      <c r="BW70" s="409" t="str">
        <f t="shared" si="44"/>
        <v>#</v>
      </c>
      <c r="BX70" s="409" t="str">
        <f t="shared" si="45"/>
        <v>#</v>
      </c>
      <c r="BY70" s="409">
        <f t="shared" si="46"/>
        <v>0</v>
      </c>
      <c r="BZ70" s="409" t="str">
        <f t="shared" si="47"/>
        <v>#</v>
      </c>
      <c r="CA70" s="7"/>
      <c r="CB70" s="7"/>
      <c r="CC70" s="409" t="str">
        <f t="shared" si="57"/>
        <v> </v>
      </c>
      <c r="CD70" s="409" t="str">
        <f t="shared" si="58"/>
        <v> </v>
      </c>
      <c r="CE70" s="409" t="str">
        <f t="shared" si="59"/>
        <v> </v>
      </c>
      <c r="CF70" s="409" t="str">
        <f t="shared" si="60"/>
        <v> </v>
      </c>
      <c r="CG70" s="409" t="str">
        <f t="shared" si="61"/>
        <v> </v>
      </c>
      <c r="CH70" s="409" t="e">
        <f>IF(#REF!=0,"CCP,"," ")</f>
        <v>#REF!</v>
      </c>
      <c r="CI70" s="409" t="e">
        <f>IF(#REF!=0,"UIUX,"," ")</f>
        <v>#REF!</v>
      </c>
      <c r="CJ70" s="409" t="e">
        <f>IF(#REF!=0,"DEV,"," ")</f>
        <v>#REF!</v>
      </c>
      <c r="CK70" s="409"/>
      <c r="CL70" s="409">
        <f t="shared" si="48"/>
        <v>0</v>
      </c>
      <c r="CM70" s="409">
        <f t="shared" si="67"/>
        <v>63</v>
      </c>
      <c r="CN70" s="372" t="str">
        <f t="shared" si="67"/>
        <v>22IT068</v>
      </c>
      <c r="CO70" s="432" t="str">
        <f t="shared" si="67"/>
        <v>NIRANJAN G</v>
      </c>
      <c r="CP70" s="433" t="e">
        <f t="shared" ref="CP70:CP130" si="68">CONCATENATE(CC70,CD70,CE70,CF70,CG70,CH70,CI70,CJ70)</f>
        <v>#REF!</v>
      </c>
      <c r="CQ70" s="409">
        <f t="shared" si="51"/>
        <v>0</v>
      </c>
      <c r="CR70" s="7"/>
      <c r="CS70" s="409" t="str">
        <f t="shared" si="52"/>
        <v>#</v>
      </c>
      <c r="CT70" s="409">
        <f t="shared" si="53"/>
        <v>0</v>
      </c>
    </row>
    <row r="71" ht="15" spans="1:98">
      <c r="A71" s="413">
        <v>64</v>
      </c>
      <c r="B71" s="414" t="s">
        <v>1139</v>
      </c>
      <c r="C71" s="415" t="s">
        <v>1140</v>
      </c>
      <c r="D71" s="437" t="s">
        <v>42</v>
      </c>
      <c r="E71" s="438" t="s">
        <v>55</v>
      </c>
      <c r="F71" s="439">
        <v>179.5</v>
      </c>
      <c r="G71" s="419" t="s">
        <v>1011</v>
      </c>
      <c r="H71" s="419" t="s">
        <v>1019</v>
      </c>
      <c r="I71" s="420"/>
      <c r="J71" s="420"/>
      <c r="K71" s="420"/>
      <c r="L71" s="421">
        <f t="shared" si="54"/>
        <v>0</v>
      </c>
      <c r="M71" s="422"/>
      <c r="N71" s="423">
        <f t="shared" si="2"/>
        <v>5</v>
      </c>
      <c r="O71" s="424">
        <v>8.4</v>
      </c>
      <c r="P71" s="425"/>
      <c r="Q71" s="426"/>
      <c r="R71" s="427"/>
      <c r="S71" s="428" t="s">
        <v>62</v>
      </c>
      <c r="T71" s="429">
        <f t="shared" si="66"/>
        <v>8</v>
      </c>
      <c r="U71" s="429">
        <f t="shared" si="66"/>
        <v>9</v>
      </c>
      <c r="V71" s="429">
        <f t="shared" si="66"/>
        <v>0</v>
      </c>
      <c r="W71" s="429">
        <f t="shared" si="66"/>
        <v>0</v>
      </c>
      <c r="X71" s="429">
        <f t="shared" si="66"/>
        <v>0</v>
      </c>
      <c r="Y71" s="430">
        <f t="shared" si="62"/>
        <v>44</v>
      </c>
      <c r="Z71" s="430">
        <f t="shared" si="63"/>
        <v>5</v>
      </c>
      <c r="AA71" s="431">
        <f t="shared" si="3"/>
        <v>8.8</v>
      </c>
      <c r="AB71" s="408" t="str">
        <f t="shared" si="56"/>
        <v>F</v>
      </c>
      <c r="AC71" s="408">
        <f t="shared" si="4"/>
        <v>1</v>
      </c>
      <c r="AD71" s="408">
        <f t="shared" si="5"/>
        <v>0</v>
      </c>
      <c r="AE71" s="408">
        <f t="shared" si="6"/>
        <v>0</v>
      </c>
      <c r="AF71" s="408">
        <f t="shared" si="7"/>
        <v>0</v>
      </c>
      <c r="AG71" s="408">
        <f t="shared" si="8"/>
        <v>0</v>
      </c>
      <c r="AH71" s="408">
        <f t="shared" si="9"/>
        <v>0</v>
      </c>
      <c r="AI71" s="408">
        <f t="shared" si="10"/>
        <v>0</v>
      </c>
      <c r="AJ71" s="6"/>
      <c r="AK71" s="408" t="str">
        <f t="shared" si="11"/>
        <v>F</v>
      </c>
      <c r="AL71" s="408">
        <f t="shared" si="12"/>
        <v>0</v>
      </c>
      <c r="AM71" s="408">
        <f t="shared" si="13"/>
        <v>0</v>
      </c>
      <c r="AN71" s="408">
        <f t="shared" si="14"/>
        <v>0</v>
      </c>
      <c r="AO71" s="408">
        <f t="shared" si="15"/>
        <v>0</v>
      </c>
      <c r="AP71" s="408">
        <f t="shared" si="16"/>
        <v>0</v>
      </c>
      <c r="AQ71" s="408">
        <f t="shared" si="17"/>
        <v>0</v>
      </c>
      <c r="AR71" s="409" t="str">
        <f t="shared" si="18"/>
        <v>DF</v>
      </c>
      <c r="AS71" s="409" t="str">
        <f t="shared" si="19"/>
        <v>DFT</v>
      </c>
      <c r="AT71" s="409" t="str">
        <f t="shared" si="20"/>
        <v>#</v>
      </c>
      <c r="AU71" s="409" t="str">
        <f t="shared" si="21"/>
        <v>#</v>
      </c>
      <c r="AV71" s="409" t="str">
        <f t="shared" si="22"/>
        <v>#</v>
      </c>
      <c r="AW71" s="409" t="str">
        <f t="shared" si="23"/>
        <v>F</v>
      </c>
      <c r="AX71" s="409"/>
      <c r="AY71" s="409" t="str">
        <f t="shared" si="24"/>
        <v>#</v>
      </c>
      <c r="AZ71" s="409" t="str">
        <f t="shared" si="25"/>
        <v>#</v>
      </c>
      <c r="BA71" s="409" t="str">
        <f t="shared" si="26"/>
        <v>#</v>
      </c>
      <c r="BB71" s="409">
        <f t="shared" si="27"/>
        <v>0</v>
      </c>
      <c r="BC71" s="409" t="str">
        <f t="shared" si="28"/>
        <v>#</v>
      </c>
      <c r="BD71" s="409">
        <f t="shared" si="29"/>
        <v>0</v>
      </c>
      <c r="BE71" s="7"/>
      <c r="BF71" s="7"/>
      <c r="BG71" s="7"/>
      <c r="BH71" s="409" t="str">
        <f t="shared" si="30"/>
        <v>#</v>
      </c>
      <c r="BI71" s="409" t="str">
        <f t="shared" si="31"/>
        <v>#</v>
      </c>
      <c r="BJ71" s="409" t="str">
        <f t="shared" si="32"/>
        <v>#</v>
      </c>
      <c r="BK71" s="409" t="str">
        <f t="shared" si="33"/>
        <v>F</v>
      </c>
      <c r="BL71" s="409" t="str">
        <f t="shared" si="34"/>
        <v>#</v>
      </c>
      <c r="BM71" s="409" t="str">
        <f t="shared" si="35"/>
        <v>#</v>
      </c>
      <c r="BN71" s="409" t="str">
        <f t="shared" si="36"/>
        <v>#</v>
      </c>
      <c r="BO71" s="409" t="str">
        <f t="shared" si="37"/>
        <v>#</v>
      </c>
      <c r="BP71" s="409"/>
      <c r="BQ71" s="409" t="str">
        <f t="shared" si="38"/>
        <v>#</v>
      </c>
      <c r="BR71" s="409" t="str">
        <f t="shared" si="39"/>
        <v>#</v>
      </c>
      <c r="BS71" s="409" t="str">
        <f t="shared" si="40"/>
        <v>#</v>
      </c>
      <c r="BT71" s="409">
        <f t="shared" si="41"/>
        <v>0</v>
      </c>
      <c r="BU71" s="409" t="str">
        <f t="shared" si="42"/>
        <v>#</v>
      </c>
      <c r="BV71" s="409" t="str">
        <f t="shared" si="43"/>
        <v>#</v>
      </c>
      <c r="BW71" s="409" t="str">
        <f t="shared" si="44"/>
        <v>#</v>
      </c>
      <c r="BX71" s="409" t="str">
        <f t="shared" si="45"/>
        <v>#</v>
      </c>
      <c r="BY71" s="409" t="str">
        <f t="shared" si="46"/>
        <v>#</v>
      </c>
      <c r="BZ71" s="409">
        <f t="shared" si="47"/>
        <v>0</v>
      </c>
      <c r="CA71" s="7"/>
      <c r="CB71" s="7"/>
      <c r="CC71" s="409" t="str">
        <f t="shared" si="57"/>
        <v> </v>
      </c>
      <c r="CD71" s="409" t="str">
        <f t="shared" si="58"/>
        <v> </v>
      </c>
      <c r="CE71" s="409" t="str">
        <f t="shared" si="59"/>
        <v>DAV,</v>
      </c>
      <c r="CF71" s="409" t="str">
        <f t="shared" si="60"/>
        <v>EP,</v>
      </c>
      <c r="CG71" s="409" t="str">
        <f t="shared" si="61"/>
        <v>MAD,</v>
      </c>
      <c r="CH71" s="409" t="e">
        <f>IF(#REF!=0,"CCP,"," ")</f>
        <v>#REF!</v>
      </c>
      <c r="CI71" s="409" t="e">
        <f>IF(#REF!=0,"UIUX,"," ")</f>
        <v>#REF!</v>
      </c>
      <c r="CJ71" s="409" t="e">
        <f>IF(#REF!=0,"DEV,"," ")</f>
        <v>#REF!</v>
      </c>
      <c r="CK71" s="409"/>
      <c r="CL71" s="409">
        <f t="shared" si="48"/>
        <v>0</v>
      </c>
      <c r="CM71" s="409">
        <f t="shared" si="67"/>
        <v>64</v>
      </c>
      <c r="CN71" s="372" t="str">
        <f t="shared" si="67"/>
        <v>22IT069</v>
      </c>
      <c r="CO71" s="432" t="str">
        <f t="shared" si="67"/>
        <v>NIRUPAMA T</v>
      </c>
      <c r="CP71" s="433" t="e">
        <f t="shared" si="68"/>
        <v>#REF!</v>
      </c>
      <c r="CQ71" s="409">
        <f t="shared" si="51"/>
        <v>0</v>
      </c>
      <c r="CR71" s="7"/>
      <c r="CS71" s="409" t="str">
        <f t="shared" si="52"/>
        <v>#</v>
      </c>
      <c r="CT71" s="409">
        <f t="shared" si="53"/>
        <v>0</v>
      </c>
    </row>
    <row r="72" ht="15" spans="1:98">
      <c r="A72" s="413">
        <v>65</v>
      </c>
      <c r="B72" s="414" t="s">
        <v>1141</v>
      </c>
      <c r="C72" s="415" t="s">
        <v>1142</v>
      </c>
      <c r="D72" s="437" t="s">
        <v>42</v>
      </c>
      <c r="E72" s="440" t="s">
        <v>54</v>
      </c>
      <c r="F72" s="439">
        <v>194.86</v>
      </c>
      <c r="G72" s="419" t="s">
        <v>1019</v>
      </c>
      <c r="H72" s="419" t="s">
        <v>1008</v>
      </c>
      <c r="I72" s="420"/>
      <c r="J72" s="420"/>
      <c r="K72" s="420"/>
      <c r="L72" s="421">
        <f t="shared" si="54"/>
        <v>0</v>
      </c>
      <c r="M72" s="422"/>
      <c r="N72" s="423">
        <f t="shared" ref="N72:N130" si="69">Z72</f>
        <v>5</v>
      </c>
      <c r="O72" s="424">
        <v>9.4</v>
      </c>
      <c r="P72" s="425"/>
      <c r="Q72" s="426"/>
      <c r="R72" s="427"/>
      <c r="S72" s="428" t="s">
        <v>62</v>
      </c>
      <c r="T72" s="429">
        <f t="shared" si="66"/>
        <v>9</v>
      </c>
      <c r="U72" s="429">
        <f t="shared" si="66"/>
        <v>10</v>
      </c>
      <c r="V72" s="429">
        <f t="shared" si="66"/>
        <v>0</v>
      </c>
      <c r="W72" s="429">
        <f t="shared" si="66"/>
        <v>0</v>
      </c>
      <c r="X72" s="429">
        <f t="shared" si="66"/>
        <v>0</v>
      </c>
      <c r="Y72" s="430">
        <f t="shared" si="62"/>
        <v>49</v>
      </c>
      <c r="Z72" s="430">
        <f t="shared" si="63"/>
        <v>5</v>
      </c>
      <c r="AA72" s="431">
        <f t="shared" ref="AA72:AA130" si="70">IF(Z72=0,0,Y72/Z72)</f>
        <v>9.8</v>
      </c>
      <c r="AB72" s="408" t="str">
        <f t="shared" si="56"/>
        <v>F</v>
      </c>
      <c r="AC72" s="408">
        <f t="shared" ref="AC72:AC130" si="71">IF(F72&gt;179,1,0)</f>
        <v>1</v>
      </c>
      <c r="AD72" s="408">
        <f t="shared" ref="AD72:AD130" si="72">IF(F72&gt;159,1,0)-AC72</f>
        <v>0</v>
      </c>
      <c r="AE72" s="408">
        <f t="shared" ref="AE72:AE130" si="73">IF(F72&gt;139,1,0)-(AC72+AD72)</f>
        <v>0</v>
      </c>
      <c r="AF72" s="408">
        <f t="shared" ref="AF72:AF130" si="74">IF(F72&gt;119,1,0)-(AC72+AD72+AE72)</f>
        <v>0</v>
      </c>
      <c r="AG72" s="408">
        <f t="shared" ref="AG72:AG130" si="75">IF(F72&gt;109,1,0)-(AC72+AD72+AE72+AF72)</f>
        <v>0</v>
      </c>
      <c r="AH72" s="408">
        <f t="shared" ref="AH72:AH130" si="76">IF(F72&gt;=100,1,0)-(AC72+AD72+AE72+AF72+AG72)</f>
        <v>0</v>
      </c>
      <c r="AI72" s="408">
        <f t="shared" ref="AI72:AI130" si="77">IF(F72&lt;100,1,0)</f>
        <v>0</v>
      </c>
      <c r="AJ72" s="6"/>
      <c r="AK72" s="408" t="str">
        <f t="shared" ref="AK72:AK130" si="78">IF(AC72=0,0,AB72)</f>
        <v>F</v>
      </c>
      <c r="AL72" s="408">
        <f t="shared" ref="AL72:AL130" si="79">IF(AD72=0,0,AB72)</f>
        <v>0</v>
      </c>
      <c r="AM72" s="408">
        <f t="shared" ref="AM72:AM130" si="80">IF(AE72=0,0,AB72)</f>
        <v>0</v>
      </c>
      <c r="AN72" s="408">
        <f t="shared" ref="AN72:AN130" si="81">IF(AF72=0,0,AB72)</f>
        <v>0</v>
      </c>
      <c r="AO72" s="408">
        <f t="shared" ref="AO72:AO130" si="82">IF(AG72=0,0,AB72)</f>
        <v>0</v>
      </c>
      <c r="AP72" s="408">
        <f t="shared" ref="AP72:AP130" si="83">IF(AH72=0,0,AB72)</f>
        <v>0</v>
      </c>
      <c r="AQ72" s="408">
        <f t="shared" ref="AQ72:AQ130" si="84">IF(AI72=0,0,AB72)</f>
        <v>0</v>
      </c>
      <c r="AR72" s="409" t="str">
        <f t="shared" ref="AR72:AR130" si="85">CONCATENATE(E72,D72)</f>
        <v>HF</v>
      </c>
      <c r="AS72" s="409" t="str">
        <f t="shared" ref="AS72:AS130" si="86">CONCATENATE(AR72,S72)</f>
        <v>HFT</v>
      </c>
      <c r="AT72" s="409" t="str">
        <f t="shared" ref="AT72:AT130" si="87">IF(AR72="HM",AB72,"#")</f>
        <v>#</v>
      </c>
      <c r="AU72" s="409" t="str">
        <f t="shared" ref="AU72:AU130" si="88">IF(AR72="HF",AB72,"#")</f>
        <v>F</v>
      </c>
      <c r="AV72" s="409" t="str">
        <f t="shared" ref="AV72:AV130" si="89">IF(AR72="DM",AB72,"#")</f>
        <v>#</v>
      </c>
      <c r="AW72" s="409" t="str">
        <f t="shared" ref="AW72:AW130" si="90">IF(AR72="DF",AB72,"#")</f>
        <v>#</v>
      </c>
      <c r="AX72" s="409"/>
      <c r="AY72" s="409" t="str">
        <f t="shared" ref="AY72:AY130" si="91">IF(AR72="HM",L72,"#")</f>
        <v>#</v>
      </c>
      <c r="AZ72" s="409">
        <f t="shared" ref="AZ72:AZ130" si="92">IF(AR72="HF",L72,"#")</f>
        <v>0</v>
      </c>
      <c r="BA72" s="409" t="str">
        <f t="shared" ref="BA72:BA130" si="93">IF(AR72="DM",L72,"#")</f>
        <v>#</v>
      </c>
      <c r="BB72" s="409" t="str">
        <f t="shared" ref="BB72:BB130" si="94">IF(AR72="DF",L72,"#")</f>
        <v>#</v>
      </c>
      <c r="BC72" s="409" t="str">
        <f t="shared" ref="BC72:BC130" si="95">IF(D72="M",L72,"#")</f>
        <v>#</v>
      </c>
      <c r="BD72" s="409">
        <f t="shared" ref="BD72:BD130" si="96">IF(D72="F",L72,"#")</f>
        <v>0</v>
      </c>
      <c r="BE72" s="7"/>
      <c r="BF72" s="7"/>
      <c r="BG72" s="7"/>
      <c r="BH72" s="409" t="str">
        <f t="shared" ref="BH72:BH130" si="97">IF(AS72="HMT",AB72,"#")</f>
        <v>#</v>
      </c>
      <c r="BI72" s="409" t="str">
        <f t="shared" ref="BI72:BI130" si="98">IF(AS72="HFT",AB72,"#")</f>
        <v>F</v>
      </c>
      <c r="BJ72" s="409" t="str">
        <f t="shared" ref="BJ72:BJ130" si="99">IF(AS72="DMT",AB72,"#")</f>
        <v>#</v>
      </c>
      <c r="BK72" s="409" t="str">
        <f t="shared" ref="BK72:BK130" si="100">IF(AS72="DFT",AB72,"#")</f>
        <v>#</v>
      </c>
      <c r="BL72" s="409" t="str">
        <f t="shared" ref="BL72:BL130" si="101">IF(AS72="HMNT",AB72,"#")</f>
        <v>#</v>
      </c>
      <c r="BM72" s="409" t="str">
        <f t="shared" ref="BM72:BM130" si="102">IF(AS72="HFNT",AB72,"#")</f>
        <v>#</v>
      </c>
      <c r="BN72" s="409" t="str">
        <f t="shared" ref="BN72:BN130" si="103">IF(AS72="DMNT",AB72,"#")</f>
        <v>#</v>
      </c>
      <c r="BO72" s="409" t="str">
        <f t="shared" ref="BO72:BO130" si="104">IF(AS72="DFNT",AB72,"#")</f>
        <v>#</v>
      </c>
      <c r="BP72" s="409"/>
      <c r="BQ72" s="409" t="str">
        <f t="shared" ref="BQ72:BQ130" si="105">IF(AS72="HMT",L72,"#")</f>
        <v>#</v>
      </c>
      <c r="BR72" s="409">
        <f t="shared" ref="BR72:BR130" si="106">IF(AS72="HFT",L72,"#")</f>
        <v>0</v>
      </c>
      <c r="BS72" s="409" t="str">
        <f t="shared" ref="BS72:BS130" si="107">IF(AS72="DMT",L72,"#")</f>
        <v>#</v>
      </c>
      <c r="BT72" s="409" t="str">
        <f t="shared" ref="BT72:BT130" si="108">IF(AS72="DFT",L72,"#")</f>
        <v>#</v>
      </c>
      <c r="BU72" s="409" t="str">
        <f t="shared" ref="BU72:BU130" si="109">IF(AS72="HMNT",L72,"#")</f>
        <v>#</v>
      </c>
      <c r="BV72" s="409" t="str">
        <f t="shared" ref="BV72:BV130" si="110">IF(AS72="HFNT",L72,"#")</f>
        <v>#</v>
      </c>
      <c r="BW72" s="409" t="str">
        <f t="shared" ref="BW72:BW130" si="111">IF(AS72="DMNT",L72,"#")</f>
        <v>#</v>
      </c>
      <c r="BX72" s="409" t="str">
        <f t="shared" ref="BX72:BX130" si="112">IF(AS72="DFNT",L72,"#")</f>
        <v>#</v>
      </c>
      <c r="BY72" s="409" t="str">
        <f t="shared" ref="BY72:BY130" si="113">IF(D72="M",L72,"#")</f>
        <v>#</v>
      </c>
      <c r="BZ72" s="409">
        <f t="shared" ref="BZ72:BZ130" si="114">IF(D72="F",L72,"#")</f>
        <v>0</v>
      </c>
      <c r="CA72" s="7"/>
      <c r="CB72" s="7"/>
      <c r="CC72" s="409" t="str">
        <f t="shared" si="57"/>
        <v> </v>
      </c>
      <c r="CD72" s="409" t="str">
        <f t="shared" si="58"/>
        <v> </v>
      </c>
      <c r="CE72" s="409" t="str">
        <f t="shared" si="59"/>
        <v>DAV,</v>
      </c>
      <c r="CF72" s="409" t="str">
        <f t="shared" si="60"/>
        <v>EP,</v>
      </c>
      <c r="CG72" s="409" t="str">
        <f t="shared" si="61"/>
        <v>MAD,</v>
      </c>
      <c r="CH72" s="409" t="e">
        <f>IF(#REF!=0,"CCP,"," ")</f>
        <v>#REF!</v>
      </c>
      <c r="CI72" s="409" t="e">
        <f>IF(#REF!=0,"UIUX,"," ")</f>
        <v>#REF!</v>
      </c>
      <c r="CJ72" s="409" t="e">
        <f>IF(#REF!=0,"DEV,"," ")</f>
        <v>#REF!</v>
      </c>
      <c r="CK72" s="409"/>
      <c r="CL72" s="409">
        <f t="shared" ref="CL72:CL130" si="115">L72</f>
        <v>0</v>
      </c>
      <c r="CM72" s="409">
        <f t="shared" ref="CM72:CO103" si="116">A72</f>
        <v>65</v>
      </c>
      <c r="CN72" s="372" t="str">
        <f t="shared" si="116"/>
        <v>22IT070</v>
      </c>
      <c r="CO72" s="432" t="str">
        <f t="shared" si="116"/>
        <v>NITHYASRI S</v>
      </c>
      <c r="CP72" s="433" t="e">
        <f t="shared" si="68"/>
        <v>#REF!</v>
      </c>
      <c r="CQ72" s="409">
        <f t="shared" ref="CQ72:CQ130" si="117">CL72</f>
        <v>0</v>
      </c>
      <c r="CR72" s="7"/>
      <c r="CS72" s="409">
        <f t="shared" ref="CS72:CS130" si="118">IF(E72="H",L72,"#")</f>
        <v>0</v>
      </c>
      <c r="CT72" s="409" t="str">
        <f t="shared" ref="CT72:CT130" si="119">IF(E72="D",L72,"#")</f>
        <v>#</v>
      </c>
    </row>
    <row r="73" ht="20.25" spans="1:98">
      <c r="A73" s="413">
        <v>66</v>
      </c>
      <c r="B73" s="414" t="s">
        <v>1143</v>
      </c>
      <c r="C73" s="415" t="s">
        <v>1144</v>
      </c>
      <c r="D73" s="437" t="s">
        <v>42</v>
      </c>
      <c r="E73" s="438" t="s">
        <v>55</v>
      </c>
      <c r="F73" s="439">
        <v>129.5</v>
      </c>
      <c r="G73" s="419" t="s">
        <v>1011</v>
      </c>
      <c r="H73" s="419" t="s">
        <v>1019</v>
      </c>
      <c r="I73" s="420"/>
      <c r="J73" s="434" t="s">
        <v>1011</v>
      </c>
      <c r="K73" s="420"/>
      <c r="L73" s="421">
        <f t="shared" ref="L73:L130" si="120">COUNTIF(G73:K73,"U")+COUNTIF(G73:K73,"UA")+COUNTIF(G73:K73,"WH")</f>
        <v>0</v>
      </c>
      <c r="M73" s="422"/>
      <c r="N73" s="423">
        <f t="shared" si="69"/>
        <v>9</v>
      </c>
      <c r="O73" s="424">
        <v>8.31</v>
      </c>
      <c r="P73" s="425"/>
      <c r="Q73" s="426"/>
      <c r="R73" s="427"/>
      <c r="S73" s="428" t="s">
        <v>62</v>
      </c>
      <c r="T73" s="429">
        <f t="shared" ref="T73:X104" si="121">IF(G73="O",10,IF(G73="A+",9,IF(G73="A",8,IF(G73="B+",7,IF(G73="B",6,IF(G73="C",5,IF(G73="RA",0,IF(G73="U",0,IF(G73="UA",0,0)))))))))</f>
        <v>8</v>
      </c>
      <c r="U73" s="429">
        <f t="shared" si="121"/>
        <v>9</v>
      </c>
      <c r="V73" s="429">
        <f t="shared" si="121"/>
        <v>0</v>
      </c>
      <c r="W73" s="429">
        <f t="shared" si="121"/>
        <v>8</v>
      </c>
      <c r="X73" s="429">
        <f t="shared" si="121"/>
        <v>0</v>
      </c>
      <c r="Y73" s="430">
        <f t="shared" si="62"/>
        <v>76</v>
      </c>
      <c r="Z73" s="430">
        <f t="shared" si="63"/>
        <v>9</v>
      </c>
      <c r="AA73" s="431">
        <f t="shared" si="70"/>
        <v>8.44444444444444</v>
      </c>
      <c r="AB73" s="408" t="str">
        <f t="shared" ref="AB73:AB130" si="122">IF(Z73=23,"P","F")</f>
        <v>F</v>
      </c>
      <c r="AC73" s="408">
        <f t="shared" si="71"/>
        <v>0</v>
      </c>
      <c r="AD73" s="408">
        <f t="shared" si="72"/>
        <v>0</v>
      </c>
      <c r="AE73" s="408">
        <f t="shared" si="73"/>
        <v>0</v>
      </c>
      <c r="AF73" s="408">
        <f t="shared" si="74"/>
        <v>1</v>
      </c>
      <c r="AG73" s="408">
        <f t="shared" si="75"/>
        <v>0</v>
      </c>
      <c r="AH73" s="408">
        <f t="shared" si="76"/>
        <v>0</v>
      </c>
      <c r="AI73" s="408">
        <f t="shared" si="77"/>
        <v>0</v>
      </c>
      <c r="AJ73" s="6"/>
      <c r="AK73" s="408">
        <f t="shared" si="78"/>
        <v>0</v>
      </c>
      <c r="AL73" s="408">
        <f t="shared" si="79"/>
        <v>0</v>
      </c>
      <c r="AM73" s="408">
        <f t="shared" si="80"/>
        <v>0</v>
      </c>
      <c r="AN73" s="408" t="str">
        <f t="shared" si="81"/>
        <v>F</v>
      </c>
      <c r="AO73" s="408">
        <f t="shared" si="82"/>
        <v>0</v>
      </c>
      <c r="AP73" s="408">
        <f t="shared" si="83"/>
        <v>0</v>
      </c>
      <c r="AQ73" s="408">
        <f t="shared" si="84"/>
        <v>0</v>
      </c>
      <c r="AR73" s="409" t="str">
        <f t="shared" si="85"/>
        <v>DF</v>
      </c>
      <c r="AS73" s="409" t="str">
        <f t="shared" si="86"/>
        <v>DFT</v>
      </c>
      <c r="AT73" s="409" t="str">
        <f t="shared" si="87"/>
        <v>#</v>
      </c>
      <c r="AU73" s="409" t="str">
        <f t="shared" si="88"/>
        <v>#</v>
      </c>
      <c r="AV73" s="409" t="str">
        <f t="shared" si="89"/>
        <v>#</v>
      </c>
      <c r="AW73" s="409" t="str">
        <f t="shared" si="90"/>
        <v>F</v>
      </c>
      <c r="AX73" s="409"/>
      <c r="AY73" s="409" t="str">
        <f t="shared" si="91"/>
        <v>#</v>
      </c>
      <c r="AZ73" s="409" t="str">
        <f t="shared" si="92"/>
        <v>#</v>
      </c>
      <c r="BA73" s="409" t="str">
        <f t="shared" si="93"/>
        <v>#</v>
      </c>
      <c r="BB73" s="409">
        <f t="shared" si="94"/>
        <v>0</v>
      </c>
      <c r="BC73" s="409" t="str">
        <f t="shared" si="95"/>
        <v>#</v>
      </c>
      <c r="BD73" s="409">
        <f t="shared" si="96"/>
        <v>0</v>
      </c>
      <c r="BE73" s="7"/>
      <c r="BF73" s="7"/>
      <c r="BG73" s="7"/>
      <c r="BH73" s="409" t="str">
        <f t="shared" si="97"/>
        <v>#</v>
      </c>
      <c r="BI73" s="409" t="str">
        <f t="shared" si="98"/>
        <v>#</v>
      </c>
      <c r="BJ73" s="409" t="str">
        <f t="shared" si="99"/>
        <v>#</v>
      </c>
      <c r="BK73" s="409" t="str">
        <f t="shared" si="100"/>
        <v>F</v>
      </c>
      <c r="BL73" s="409" t="str">
        <f t="shared" si="101"/>
        <v>#</v>
      </c>
      <c r="BM73" s="409" t="str">
        <f t="shared" si="102"/>
        <v>#</v>
      </c>
      <c r="BN73" s="409" t="str">
        <f t="shared" si="103"/>
        <v>#</v>
      </c>
      <c r="BO73" s="409" t="str">
        <f t="shared" si="104"/>
        <v>#</v>
      </c>
      <c r="BP73" s="409"/>
      <c r="BQ73" s="409" t="str">
        <f t="shared" si="105"/>
        <v>#</v>
      </c>
      <c r="BR73" s="409" t="str">
        <f t="shared" si="106"/>
        <v>#</v>
      </c>
      <c r="BS73" s="409" t="str">
        <f t="shared" si="107"/>
        <v>#</v>
      </c>
      <c r="BT73" s="409">
        <f t="shared" si="108"/>
        <v>0</v>
      </c>
      <c r="BU73" s="409" t="str">
        <f t="shared" si="109"/>
        <v>#</v>
      </c>
      <c r="BV73" s="409" t="str">
        <f t="shared" si="110"/>
        <v>#</v>
      </c>
      <c r="BW73" s="409" t="str">
        <f t="shared" si="111"/>
        <v>#</v>
      </c>
      <c r="BX73" s="409" t="str">
        <f t="shared" si="112"/>
        <v>#</v>
      </c>
      <c r="BY73" s="409" t="str">
        <f t="shared" si="113"/>
        <v>#</v>
      </c>
      <c r="BZ73" s="409">
        <f t="shared" si="114"/>
        <v>0</v>
      </c>
      <c r="CA73" s="7"/>
      <c r="CB73" s="7"/>
      <c r="CC73" s="409" t="str">
        <f t="shared" ref="CC73:CC130" si="123">IF(T73=0,"EEP,"," ")</f>
        <v> </v>
      </c>
      <c r="CD73" s="409" t="str">
        <f t="shared" ref="CD73:CD130" si="124">IF(U73=0,"POC,"," ")</f>
        <v> </v>
      </c>
      <c r="CE73" s="409" t="str">
        <f t="shared" ref="CE73:CE130" si="125">IF(V73=0,"DAV,"," ")</f>
        <v>DAV,</v>
      </c>
      <c r="CF73" s="409" t="str">
        <f t="shared" ref="CF73:CF130" si="126">IF(W73=0,"EP,"," ")</f>
        <v> </v>
      </c>
      <c r="CG73" s="409" t="str">
        <f t="shared" ref="CG73:CG130" si="127">IF(X73=0,"MAD,"," ")</f>
        <v>MAD,</v>
      </c>
      <c r="CH73" s="409" t="e">
        <f>IF(#REF!=0,"CCP,"," ")</f>
        <v>#REF!</v>
      </c>
      <c r="CI73" s="409" t="e">
        <f>IF(#REF!=0,"UIUX,"," ")</f>
        <v>#REF!</v>
      </c>
      <c r="CJ73" s="409" t="e">
        <f>IF(#REF!=0,"DEV,"," ")</f>
        <v>#REF!</v>
      </c>
      <c r="CK73" s="409"/>
      <c r="CL73" s="409">
        <f t="shared" si="115"/>
        <v>0</v>
      </c>
      <c r="CM73" s="409">
        <f t="shared" si="116"/>
        <v>66</v>
      </c>
      <c r="CN73" s="372" t="str">
        <f t="shared" si="116"/>
        <v>22IT071</v>
      </c>
      <c r="CO73" s="432" t="str">
        <f t="shared" si="116"/>
        <v>PADMAVARSHINI B</v>
      </c>
      <c r="CP73" s="433" t="e">
        <f t="shared" si="68"/>
        <v>#REF!</v>
      </c>
      <c r="CQ73" s="409">
        <f t="shared" si="117"/>
        <v>0</v>
      </c>
      <c r="CR73" s="7"/>
      <c r="CS73" s="409" t="str">
        <f t="shared" si="118"/>
        <v>#</v>
      </c>
      <c r="CT73" s="409">
        <f t="shared" si="119"/>
        <v>0</v>
      </c>
    </row>
    <row r="74" ht="20.25" spans="1:98">
      <c r="A74" s="413">
        <v>67</v>
      </c>
      <c r="B74" s="414" t="s">
        <v>1145</v>
      </c>
      <c r="C74" s="415" t="s">
        <v>1146</v>
      </c>
      <c r="D74" s="437" t="s">
        <v>41</v>
      </c>
      <c r="E74" s="438" t="s">
        <v>55</v>
      </c>
      <c r="F74" s="439">
        <v>115.5</v>
      </c>
      <c r="G74" s="419" t="s">
        <v>1011</v>
      </c>
      <c r="H74" s="419" t="s">
        <v>1016</v>
      </c>
      <c r="I74" s="434" t="s">
        <v>1016</v>
      </c>
      <c r="J74" s="434" t="s">
        <v>1068</v>
      </c>
      <c r="K74" s="434" t="s">
        <v>1068</v>
      </c>
      <c r="L74" s="421">
        <f t="shared" si="120"/>
        <v>0</v>
      </c>
      <c r="M74" s="422"/>
      <c r="N74" s="423">
        <f t="shared" si="69"/>
        <v>16</v>
      </c>
      <c r="O74" s="424">
        <v>7</v>
      </c>
      <c r="P74" s="425"/>
      <c r="Q74" s="426"/>
      <c r="R74" s="427"/>
      <c r="S74" s="428" t="s">
        <v>62</v>
      </c>
      <c r="T74" s="429">
        <f t="shared" si="121"/>
        <v>8</v>
      </c>
      <c r="U74" s="429">
        <f t="shared" si="121"/>
        <v>7</v>
      </c>
      <c r="V74" s="429">
        <f t="shared" si="121"/>
        <v>7</v>
      </c>
      <c r="W74" s="429">
        <f t="shared" si="121"/>
        <v>6</v>
      </c>
      <c r="X74" s="429">
        <f t="shared" si="121"/>
        <v>6</v>
      </c>
      <c r="Y74" s="430">
        <f t="shared" ref="Y74:Y130" si="128">(T74*T$7)+(U74*U$7)+(V74*V$7)+(W74*W$7)+(X74*X$7)</f>
        <v>106</v>
      </c>
      <c r="Z74" s="430">
        <f t="shared" si="63"/>
        <v>16</v>
      </c>
      <c r="AA74" s="431">
        <f t="shared" si="70"/>
        <v>6.625</v>
      </c>
      <c r="AB74" s="408" t="str">
        <f t="shared" si="122"/>
        <v>F</v>
      </c>
      <c r="AC74" s="408">
        <f t="shared" si="71"/>
        <v>0</v>
      </c>
      <c r="AD74" s="408">
        <f t="shared" si="72"/>
        <v>0</v>
      </c>
      <c r="AE74" s="408">
        <f t="shared" si="73"/>
        <v>0</v>
      </c>
      <c r="AF74" s="408">
        <f t="shared" si="74"/>
        <v>0</v>
      </c>
      <c r="AG74" s="408">
        <f t="shared" si="75"/>
        <v>1</v>
      </c>
      <c r="AH74" s="408">
        <f t="shared" si="76"/>
        <v>0</v>
      </c>
      <c r="AI74" s="408">
        <f t="shared" si="77"/>
        <v>0</v>
      </c>
      <c r="AJ74" s="6"/>
      <c r="AK74" s="408">
        <f t="shared" si="78"/>
        <v>0</v>
      </c>
      <c r="AL74" s="408">
        <f t="shared" si="79"/>
        <v>0</v>
      </c>
      <c r="AM74" s="408">
        <f t="shared" si="80"/>
        <v>0</v>
      </c>
      <c r="AN74" s="408">
        <f t="shared" si="81"/>
        <v>0</v>
      </c>
      <c r="AO74" s="408" t="str">
        <f t="shared" si="82"/>
        <v>F</v>
      </c>
      <c r="AP74" s="408">
        <f t="shared" si="83"/>
        <v>0</v>
      </c>
      <c r="AQ74" s="408">
        <f t="shared" si="84"/>
        <v>0</v>
      </c>
      <c r="AR74" s="409" t="str">
        <f t="shared" si="85"/>
        <v>DM</v>
      </c>
      <c r="AS74" s="409" t="str">
        <f t="shared" si="86"/>
        <v>DMT</v>
      </c>
      <c r="AT74" s="409" t="str">
        <f t="shared" si="87"/>
        <v>#</v>
      </c>
      <c r="AU74" s="409" t="str">
        <f t="shared" si="88"/>
        <v>#</v>
      </c>
      <c r="AV74" s="409" t="str">
        <f t="shared" si="89"/>
        <v>F</v>
      </c>
      <c r="AW74" s="409" t="str">
        <f t="shared" si="90"/>
        <v>#</v>
      </c>
      <c r="AX74" s="409"/>
      <c r="AY74" s="409" t="str">
        <f t="shared" si="91"/>
        <v>#</v>
      </c>
      <c r="AZ74" s="409" t="str">
        <f t="shared" si="92"/>
        <v>#</v>
      </c>
      <c r="BA74" s="409">
        <f t="shared" si="93"/>
        <v>0</v>
      </c>
      <c r="BB74" s="409" t="str">
        <f t="shared" si="94"/>
        <v>#</v>
      </c>
      <c r="BC74" s="409">
        <f t="shared" si="95"/>
        <v>0</v>
      </c>
      <c r="BD74" s="409" t="str">
        <f t="shared" si="96"/>
        <v>#</v>
      </c>
      <c r="BE74" s="7"/>
      <c r="BF74" s="7"/>
      <c r="BG74" s="7"/>
      <c r="BH74" s="409" t="str">
        <f t="shared" si="97"/>
        <v>#</v>
      </c>
      <c r="BI74" s="409" t="str">
        <f t="shared" si="98"/>
        <v>#</v>
      </c>
      <c r="BJ74" s="409" t="str">
        <f t="shared" si="99"/>
        <v>F</v>
      </c>
      <c r="BK74" s="409" t="str">
        <f t="shared" si="100"/>
        <v>#</v>
      </c>
      <c r="BL74" s="409" t="str">
        <f t="shared" si="101"/>
        <v>#</v>
      </c>
      <c r="BM74" s="409" t="str">
        <f t="shared" si="102"/>
        <v>#</v>
      </c>
      <c r="BN74" s="409" t="str">
        <f t="shared" si="103"/>
        <v>#</v>
      </c>
      <c r="BO74" s="409" t="str">
        <f t="shared" si="104"/>
        <v>#</v>
      </c>
      <c r="BP74" s="409"/>
      <c r="BQ74" s="409" t="str">
        <f t="shared" si="105"/>
        <v>#</v>
      </c>
      <c r="BR74" s="409" t="str">
        <f t="shared" si="106"/>
        <v>#</v>
      </c>
      <c r="BS74" s="409">
        <f t="shared" si="107"/>
        <v>0</v>
      </c>
      <c r="BT74" s="409" t="str">
        <f t="shared" si="108"/>
        <v>#</v>
      </c>
      <c r="BU74" s="409" t="str">
        <f t="shared" si="109"/>
        <v>#</v>
      </c>
      <c r="BV74" s="409" t="str">
        <f t="shared" si="110"/>
        <v>#</v>
      </c>
      <c r="BW74" s="409" t="str">
        <f t="shared" si="111"/>
        <v>#</v>
      </c>
      <c r="BX74" s="409" t="str">
        <f t="shared" si="112"/>
        <v>#</v>
      </c>
      <c r="BY74" s="409">
        <f t="shared" si="113"/>
        <v>0</v>
      </c>
      <c r="BZ74" s="409" t="str">
        <f t="shared" si="114"/>
        <v>#</v>
      </c>
      <c r="CA74" s="7"/>
      <c r="CB74" s="7"/>
      <c r="CC74" s="409" t="str">
        <f t="shared" si="123"/>
        <v> </v>
      </c>
      <c r="CD74" s="409" t="str">
        <f t="shared" si="124"/>
        <v> </v>
      </c>
      <c r="CE74" s="409" t="str">
        <f t="shared" si="125"/>
        <v> </v>
      </c>
      <c r="CF74" s="409" t="str">
        <f t="shared" si="126"/>
        <v> </v>
      </c>
      <c r="CG74" s="409" t="str">
        <f t="shared" si="127"/>
        <v> </v>
      </c>
      <c r="CH74" s="409" t="e">
        <f>IF(#REF!=0,"CCP,"," ")</f>
        <v>#REF!</v>
      </c>
      <c r="CI74" s="409" t="e">
        <f>IF(#REF!=0,"UIUX,"," ")</f>
        <v>#REF!</v>
      </c>
      <c r="CJ74" s="409" t="e">
        <f>IF(#REF!=0,"DEV,"," ")</f>
        <v>#REF!</v>
      </c>
      <c r="CK74" s="409"/>
      <c r="CL74" s="409">
        <f t="shared" si="115"/>
        <v>0</v>
      </c>
      <c r="CM74" s="409">
        <f t="shared" si="116"/>
        <v>67</v>
      </c>
      <c r="CN74" s="372" t="str">
        <f t="shared" si="116"/>
        <v>22IT072</v>
      </c>
      <c r="CO74" s="432" t="str">
        <f t="shared" si="116"/>
        <v>PHORVESHRAJ A</v>
      </c>
      <c r="CP74" s="433" t="e">
        <f t="shared" si="68"/>
        <v>#REF!</v>
      </c>
      <c r="CQ74" s="409">
        <f t="shared" si="117"/>
        <v>0</v>
      </c>
      <c r="CR74" s="7"/>
      <c r="CS74" s="409" t="str">
        <f t="shared" si="118"/>
        <v>#</v>
      </c>
      <c r="CT74" s="409">
        <f t="shared" si="119"/>
        <v>0</v>
      </c>
    </row>
    <row r="75" ht="20.25" spans="1:98">
      <c r="A75" s="413">
        <v>68</v>
      </c>
      <c r="B75" s="414" t="s">
        <v>1147</v>
      </c>
      <c r="C75" s="415" t="s">
        <v>1148</v>
      </c>
      <c r="D75" s="437" t="s">
        <v>42</v>
      </c>
      <c r="E75" s="440" t="s">
        <v>54</v>
      </c>
      <c r="F75" s="439">
        <v>192</v>
      </c>
      <c r="G75" s="419" t="s">
        <v>1008</v>
      </c>
      <c r="H75" s="419" t="s">
        <v>1008</v>
      </c>
      <c r="I75" s="420"/>
      <c r="J75" s="420"/>
      <c r="K75" s="420"/>
      <c r="L75" s="421">
        <f t="shared" si="120"/>
        <v>0</v>
      </c>
      <c r="M75" s="422"/>
      <c r="N75" s="423">
        <f t="shared" si="69"/>
        <v>5</v>
      </c>
      <c r="O75" s="424">
        <v>10</v>
      </c>
      <c r="P75" s="425"/>
      <c r="Q75" s="426"/>
      <c r="R75" s="427"/>
      <c r="S75" s="428" t="s">
        <v>62</v>
      </c>
      <c r="T75" s="429">
        <f t="shared" si="121"/>
        <v>10</v>
      </c>
      <c r="U75" s="429">
        <f t="shared" si="121"/>
        <v>10</v>
      </c>
      <c r="V75" s="429">
        <f t="shared" si="121"/>
        <v>0</v>
      </c>
      <c r="W75" s="429">
        <f t="shared" si="121"/>
        <v>0</v>
      </c>
      <c r="X75" s="429">
        <f t="shared" si="121"/>
        <v>0</v>
      </c>
      <c r="Y75" s="430">
        <f t="shared" si="128"/>
        <v>50</v>
      </c>
      <c r="Z75" s="430">
        <f t="shared" si="63"/>
        <v>5</v>
      </c>
      <c r="AA75" s="431">
        <f t="shared" si="70"/>
        <v>10</v>
      </c>
      <c r="AB75" s="408" t="str">
        <f t="shared" si="122"/>
        <v>F</v>
      </c>
      <c r="AC75" s="408">
        <f t="shared" si="71"/>
        <v>1</v>
      </c>
      <c r="AD75" s="408">
        <f t="shared" si="72"/>
        <v>0</v>
      </c>
      <c r="AE75" s="408">
        <f t="shared" si="73"/>
        <v>0</v>
      </c>
      <c r="AF75" s="408">
        <f t="shared" si="74"/>
        <v>0</v>
      </c>
      <c r="AG75" s="408">
        <f t="shared" si="75"/>
        <v>0</v>
      </c>
      <c r="AH75" s="408">
        <f t="shared" si="76"/>
        <v>0</v>
      </c>
      <c r="AI75" s="408">
        <f t="shared" si="77"/>
        <v>0</v>
      </c>
      <c r="AJ75" s="6"/>
      <c r="AK75" s="408" t="str">
        <f t="shared" si="78"/>
        <v>F</v>
      </c>
      <c r="AL75" s="408">
        <f t="shared" si="79"/>
        <v>0</v>
      </c>
      <c r="AM75" s="408">
        <f t="shared" si="80"/>
        <v>0</v>
      </c>
      <c r="AN75" s="408">
        <f t="shared" si="81"/>
        <v>0</v>
      </c>
      <c r="AO75" s="408">
        <f t="shared" si="82"/>
        <v>0</v>
      </c>
      <c r="AP75" s="408">
        <f t="shared" si="83"/>
        <v>0</v>
      </c>
      <c r="AQ75" s="408">
        <f t="shared" si="84"/>
        <v>0</v>
      </c>
      <c r="AR75" s="409" t="str">
        <f t="shared" si="85"/>
        <v>HF</v>
      </c>
      <c r="AS75" s="409" t="str">
        <f t="shared" si="86"/>
        <v>HFT</v>
      </c>
      <c r="AT75" s="409" t="str">
        <f t="shared" si="87"/>
        <v>#</v>
      </c>
      <c r="AU75" s="409" t="str">
        <f t="shared" si="88"/>
        <v>F</v>
      </c>
      <c r="AV75" s="409" t="str">
        <f t="shared" si="89"/>
        <v>#</v>
      </c>
      <c r="AW75" s="409" t="str">
        <f t="shared" si="90"/>
        <v>#</v>
      </c>
      <c r="AX75" s="409"/>
      <c r="AY75" s="409" t="str">
        <f t="shared" si="91"/>
        <v>#</v>
      </c>
      <c r="AZ75" s="409">
        <f t="shared" si="92"/>
        <v>0</v>
      </c>
      <c r="BA75" s="409" t="str">
        <f t="shared" si="93"/>
        <v>#</v>
      </c>
      <c r="BB75" s="409" t="str">
        <f t="shared" si="94"/>
        <v>#</v>
      </c>
      <c r="BC75" s="409" t="str">
        <f t="shared" si="95"/>
        <v>#</v>
      </c>
      <c r="BD75" s="409">
        <f t="shared" si="96"/>
        <v>0</v>
      </c>
      <c r="BE75" s="7"/>
      <c r="BF75" s="7"/>
      <c r="BG75" s="7"/>
      <c r="BH75" s="409" t="str">
        <f t="shared" si="97"/>
        <v>#</v>
      </c>
      <c r="BI75" s="409" t="str">
        <f t="shared" si="98"/>
        <v>F</v>
      </c>
      <c r="BJ75" s="409" t="str">
        <f t="shared" si="99"/>
        <v>#</v>
      </c>
      <c r="BK75" s="409" t="str">
        <f t="shared" si="100"/>
        <v>#</v>
      </c>
      <c r="BL75" s="409" t="str">
        <f t="shared" si="101"/>
        <v>#</v>
      </c>
      <c r="BM75" s="409" t="str">
        <f t="shared" si="102"/>
        <v>#</v>
      </c>
      <c r="BN75" s="409" t="str">
        <f t="shared" si="103"/>
        <v>#</v>
      </c>
      <c r="BO75" s="409" t="str">
        <f t="shared" si="104"/>
        <v>#</v>
      </c>
      <c r="BP75" s="409"/>
      <c r="BQ75" s="409" t="str">
        <f t="shared" si="105"/>
        <v>#</v>
      </c>
      <c r="BR75" s="409">
        <f t="shared" si="106"/>
        <v>0</v>
      </c>
      <c r="BS75" s="409" t="str">
        <f t="shared" si="107"/>
        <v>#</v>
      </c>
      <c r="BT75" s="409" t="str">
        <f t="shared" si="108"/>
        <v>#</v>
      </c>
      <c r="BU75" s="409" t="str">
        <f t="shared" si="109"/>
        <v>#</v>
      </c>
      <c r="BV75" s="409" t="str">
        <f t="shared" si="110"/>
        <v>#</v>
      </c>
      <c r="BW75" s="409" t="str">
        <f t="shared" si="111"/>
        <v>#</v>
      </c>
      <c r="BX75" s="409" t="str">
        <f t="shared" si="112"/>
        <v>#</v>
      </c>
      <c r="BY75" s="409" t="str">
        <f t="shared" si="113"/>
        <v>#</v>
      </c>
      <c r="BZ75" s="409">
        <f t="shared" si="114"/>
        <v>0</v>
      </c>
      <c r="CA75" s="7"/>
      <c r="CB75" s="7"/>
      <c r="CC75" s="409" t="str">
        <f t="shared" si="123"/>
        <v> </v>
      </c>
      <c r="CD75" s="409" t="str">
        <f t="shared" si="124"/>
        <v> </v>
      </c>
      <c r="CE75" s="409" t="str">
        <f t="shared" si="125"/>
        <v>DAV,</v>
      </c>
      <c r="CF75" s="409" t="str">
        <f t="shared" si="126"/>
        <v>EP,</v>
      </c>
      <c r="CG75" s="409" t="str">
        <f t="shared" si="127"/>
        <v>MAD,</v>
      </c>
      <c r="CH75" s="409" t="e">
        <f>IF(#REF!=0,"CCP,"," ")</f>
        <v>#REF!</v>
      </c>
      <c r="CI75" s="409" t="e">
        <f>IF(#REF!=0,"UIUX,"," ")</f>
        <v>#REF!</v>
      </c>
      <c r="CJ75" s="409" t="e">
        <f>IF(#REF!=0,"DEV,"," ")</f>
        <v>#REF!</v>
      </c>
      <c r="CK75" s="409"/>
      <c r="CL75" s="409">
        <f t="shared" si="115"/>
        <v>0</v>
      </c>
      <c r="CM75" s="409">
        <f t="shared" si="116"/>
        <v>68</v>
      </c>
      <c r="CN75" s="372" t="str">
        <f t="shared" si="116"/>
        <v>22IT073</v>
      </c>
      <c r="CO75" s="432" t="str">
        <f t="shared" si="116"/>
        <v>POOJAHARINI K</v>
      </c>
      <c r="CP75" s="433" t="e">
        <f t="shared" si="68"/>
        <v>#REF!</v>
      </c>
      <c r="CQ75" s="409">
        <f t="shared" si="117"/>
        <v>0</v>
      </c>
      <c r="CR75" s="7"/>
      <c r="CS75" s="409">
        <f t="shared" si="118"/>
        <v>0</v>
      </c>
      <c r="CT75" s="409" t="str">
        <f t="shared" si="119"/>
        <v>#</v>
      </c>
    </row>
    <row r="76" ht="21" spans="1:98">
      <c r="A76" s="413">
        <v>69</v>
      </c>
      <c r="B76" s="414" t="s">
        <v>1149</v>
      </c>
      <c r="C76" s="415" t="s">
        <v>1150</v>
      </c>
      <c r="D76" s="437" t="s">
        <v>42</v>
      </c>
      <c r="E76" s="438" t="s">
        <v>55</v>
      </c>
      <c r="F76" s="439">
        <v>194</v>
      </c>
      <c r="G76" s="419" t="s">
        <v>1008</v>
      </c>
      <c r="H76" s="419" t="s">
        <v>1008</v>
      </c>
      <c r="I76" s="420"/>
      <c r="J76" s="420"/>
      <c r="K76" s="420"/>
      <c r="L76" s="421">
        <f t="shared" si="120"/>
        <v>0</v>
      </c>
      <c r="M76" s="422"/>
      <c r="N76" s="423">
        <f t="shared" si="69"/>
        <v>5</v>
      </c>
      <c r="O76" s="424">
        <v>10</v>
      </c>
      <c r="P76" s="425"/>
      <c r="Q76" s="426"/>
      <c r="R76" s="427"/>
      <c r="S76" s="428" t="s">
        <v>62</v>
      </c>
      <c r="T76" s="429">
        <f t="shared" si="121"/>
        <v>10</v>
      </c>
      <c r="U76" s="429">
        <f t="shared" si="121"/>
        <v>10</v>
      </c>
      <c r="V76" s="429">
        <f t="shared" si="121"/>
        <v>0</v>
      </c>
      <c r="W76" s="429">
        <f t="shared" si="121"/>
        <v>0</v>
      </c>
      <c r="X76" s="429">
        <f t="shared" si="121"/>
        <v>0</v>
      </c>
      <c r="Y76" s="430">
        <f t="shared" si="128"/>
        <v>50</v>
      </c>
      <c r="Z76" s="430">
        <f t="shared" si="63"/>
        <v>5</v>
      </c>
      <c r="AA76" s="431">
        <f t="shared" si="70"/>
        <v>10</v>
      </c>
      <c r="AB76" s="408" t="str">
        <f t="shared" si="122"/>
        <v>F</v>
      </c>
      <c r="AC76" s="408">
        <f t="shared" si="71"/>
        <v>1</v>
      </c>
      <c r="AD76" s="408">
        <f t="shared" si="72"/>
        <v>0</v>
      </c>
      <c r="AE76" s="408">
        <f t="shared" si="73"/>
        <v>0</v>
      </c>
      <c r="AF76" s="408">
        <f t="shared" si="74"/>
        <v>0</v>
      </c>
      <c r="AG76" s="408">
        <f t="shared" si="75"/>
        <v>0</v>
      </c>
      <c r="AH76" s="408">
        <f t="shared" si="76"/>
        <v>0</v>
      </c>
      <c r="AI76" s="408">
        <f t="shared" si="77"/>
        <v>0</v>
      </c>
      <c r="AJ76" s="6"/>
      <c r="AK76" s="408" t="str">
        <f t="shared" si="78"/>
        <v>F</v>
      </c>
      <c r="AL76" s="408">
        <f t="shared" si="79"/>
        <v>0</v>
      </c>
      <c r="AM76" s="408">
        <f t="shared" si="80"/>
        <v>0</v>
      </c>
      <c r="AN76" s="408">
        <f t="shared" si="81"/>
        <v>0</v>
      </c>
      <c r="AO76" s="408">
        <f t="shared" si="82"/>
        <v>0</v>
      </c>
      <c r="AP76" s="408">
        <f t="shared" si="83"/>
        <v>0</v>
      </c>
      <c r="AQ76" s="408">
        <f t="shared" si="84"/>
        <v>0</v>
      </c>
      <c r="AR76" s="409" t="str">
        <f t="shared" si="85"/>
        <v>DF</v>
      </c>
      <c r="AS76" s="409" t="str">
        <f t="shared" si="86"/>
        <v>DFT</v>
      </c>
      <c r="AT76" s="409" t="str">
        <f t="shared" si="87"/>
        <v>#</v>
      </c>
      <c r="AU76" s="409" t="str">
        <f t="shared" si="88"/>
        <v>#</v>
      </c>
      <c r="AV76" s="409" t="str">
        <f t="shared" si="89"/>
        <v>#</v>
      </c>
      <c r="AW76" s="409" t="str">
        <f t="shared" si="90"/>
        <v>F</v>
      </c>
      <c r="AX76" s="409"/>
      <c r="AY76" s="409" t="str">
        <f t="shared" si="91"/>
        <v>#</v>
      </c>
      <c r="AZ76" s="409" t="str">
        <f t="shared" si="92"/>
        <v>#</v>
      </c>
      <c r="BA76" s="409" t="str">
        <f t="shared" si="93"/>
        <v>#</v>
      </c>
      <c r="BB76" s="409">
        <f t="shared" si="94"/>
        <v>0</v>
      </c>
      <c r="BC76" s="409" t="str">
        <f t="shared" si="95"/>
        <v>#</v>
      </c>
      <c r="BD76" s="409">
        <f t="shared" si="96"/>
        <v>0</v>
      </c>
      <c r="BE76" s="7"/>
      <c r="BF76" s="7"/>
      <c r="BG76" s="7"/>
      <c r="BH76" s="409" t="str">
        <f t="shared" si="97"/>
        <v>#</v>
      </c>
      <c r="BI76" s="409" t="str">
        <f t="shared" si="98"/>
        <v>#</v>
      </c>
      <c r="BJ76" s="409" t="str">
        <f t="shared" si="99"/>
        <v>#</v>
      </c>
      <c r="BK76" s="409" t="str">
        <f t="shared" si="100"/>
        <v>F</v>
      </c>
      <c r="BL76" s="409" t="str">
        <f t="shared" si="101"/>
        <v>#</v>
      </c>
      <c r="BM76" s="409" t="str">
        <f t="shared" si="102"/>
        <v>#</v>
      </c>
      <c r="BN76" s="409" t="str">
        <f t="shared" si="103"/>
        <v>#</v>
      </c>
      <c r="BO76" s="409" t="str">
        <f t="shared" si="104"/>
        <v>#</v>
      </c>
      <c r="BP76" s="409"/>
      <c r="BQ76" s="409" t="str">
        <f t="shared" si="105"/>
        <v>#</v>
      </c>
      <c r="BR76" s="409" t="str">
        <f t="shared" si="106"/>
        <v>#</v>
      </c>
      <c r="BS76" s="409" t="str">
        <f t="shared" si="107"/>
        <v>#</v>
      </c>
      <c r="BT76" s="409">
        <f t="shared" si="108"/>
        <v>0</v>
      </c>
      <c r="BU76" s="409" t="str">
        <f t="shared" si="109"/>
        <v>#</v>
      </c>
      <c r="BV76" s="409" t="str">
        <f t="shared" si="110"/>
        <v>#</v>
      </c>
      <c r="BW76" s="409" t="str">
        <f t="shared" si="111"/>
        <v>#</v>
      </c>
      <c r="BX76" s="409" t="str">
        <f t="shared" si="112"/>
        <v>#</v>
      </c>
      <c r="BY76" s="409" t="str">
        <f t="shared" si="113"/>
        <v>#</v>
      </c>
      <c r="BZ76" s="409">
        <f t="shared" si="114"/>
        <v>0</v>
      </c>
      <c r="CA76" s="7"/>
      <c r="CB76" s="7"/>
      <c r="CC76" s="409" t="str">
        <f t="shared" si="123"/>
        <v> </v>
      </c>
      <c r="CD76" s="409" t="str">
        <f t="shared" si="124"/>
        <v> </v>
      </c>
      <c r="CE76" s="409" t="str">
        <f t="shared" si="125"/>
        <v>DAV,</v>
      </c>
      <c r="CF76" s="409" t="str">
        <f t="shared" si="126"/>
        <v>EP,</v>
      </c>
      <c r="CG76" s="409" t="str">
        <f t="shared" si="127"/>
        <v>MAD,</v>
      </c>
      <c r="CH76" s="409" t="e">
        <f>IF(#REF!=0,"CCP,"," ")</f>
        <v>#REF!</v>
      </c>
      <c r="CI76" s="409" t="e">
        <f>IF(#REF!=0,"UIUX,"," ")</f>
        <v>#REF!</v>
      </c>
      <c r="CJ76" s="409" t="e">
        <f>IF(#REF!=0,"DEV,"," ")</f>
        <v>#REF!</v>
      </c>
      <c r="CK76" s="409"/>
      <c r="CL76" s="409">
        <f t="shared" si="115"/>
        <v>0</v>
      </c>
      <c r="CM76" s="409">
        <f t="shared" si="116"/>
        <v>69</v>
      </c>
      <c r="CN76" s="372" t="str">
        <f t="shared" si="116"/>
        <v>22IT074</v>
      </c>
      <c r="CO76" s="432" t="str">
        <f t="shared" si="116"/>
        <v>PRANAVI RETHIKA V S</v>
      </c>
      <c r="CP76" s="433" t="e">
        <f t="shared" si="68"/>
        <v>#REF!</v>
      </c>
      <c r="CQ76" s="409">
        <f t="shared" si="117"/>
        <v>0</v>
      </c>
      <c r="CR76" s="7"/>
      <c r="CS76" s="409" t="str">
        <f t="shared" si="118"/>
        <v>#</v>
      </c>
      <c r="CT76" s="409">
        <f t="shared" si="119"/>
        <v>0</v>
      </c>
    </row>
    <row r="77" ht="15" spans="1:98">
      <c r="A77" s="413">
        <v>70</v>
      </c>
      <c r="B77" s="414" t="s">
        <v>1151</v>
      </c>
      <c r="C77" s="415" t="s">
        <v>1152</v>
      </c>
      <c r="D77" s="437" t="s">
        <v>41</v>
      </c>
      <c r="E77" s="438" t="s">
        <v>55</v>
      </c>
      <c r="F77" s="439">
        <v>174</v>
      </c>
      <c r="G77" s="419" t="s">
        <v>1011</v>
      </c>
      <c r="H77" s="419" t="s">
        <v>1019</v>
      </c>
      <c r="I77" s="420"/>
      <c r="J77" s="420"/>
      <c r="K77" s="420"/>
      <c r="L77" s="421">
        <f t="shared" si="120"/>
        <v>0</v>
      </c>
      <c r="M77" s="422"/>
      <c r="N77" s="423">
        <f t="shared" si="69"/>
        <v>5</v>
      </c>
      <c r="O77" s="424">
        <v>8.4</v>
      </c>
      <c r="P77" s="425"/>
      <c r="Q77" s="426"/>
      <c r="R77" s="427"/>
      <c r="S77" s="428" t="s">
        <v>62</v>
      </c>
      <c r="T77" s="429">
        <f t="shared" si="121"/>
        <v>8</v>
      </c>
      <c r="U77" s="429">
        <f t="shared" si="121"/>
        <v>9</v>
      </c>
      <c r="V77" s="429">
        <f t="shared" si="121"/>
        <v>0</v>
      </c>
      <c r="W77" s="429">
        <f t="shared" si="121"/>
        <v>0</v>
      </c>
      <c r="X77" s="429">
        <f t="shared" si="121"/>
        <v>0</v>
      </c>
      <c r="Y77" s="430">
        <f t="shared" si="128"/>
        <v>44</v>
      </c>
      <c r="Z77" s="430">
        <f t="shared" ref="Z77:Z130" si="129">IF(T77=0,0,T$7)+IF(U77=0,0,U$7)+IF(V77=0,0,V$7)+IF(W77=0,0,W$7)+IF(X77=0,0,X$7)</f>
        <v>5</v>
      </c>
      <c r="AA77" s="431">
        <f t="shared" si="70"/>
        <v>8.8</v>
      </c>
      <c r="AB77" s="408" t="str">
        <f t="shared" si="122"/>
        <v>F</v>
      </c>
      <c r="AC77" s="408">
        <f t="shared" si="71"/>
        <v>0</v>
      </c>
      <c r="AD77" s="408">
        <f t="shared" si="72"/>
        <v>1</v>
      </c>
      <c r="AE77" s="408">
        <f t="shared" si="73"/>
        <v>0</v>
      </c>
      <c r="AF77" s="408">
        <f t="shared" si="74"/>
        <v>0</v>
      </c>
      <c r="AG77" s="408">
        <f t="shared" si="75"/>
        <v>0</v>
      </c>
      <c r="AH77" s="408">
        <f t="shared" si="76"/>
        <v>0</v>
      </c>
      <c r="AI77" s="408">
        <f t="shared" si="77"/>
        <v>0</v>
      </c>
      <c r="AJ77" s="6"/>
      <c r="AK77" s="408">
        <f t="shared" si="78"/>
        <v>0</v>
      </c>
      <c r="AL77" s="408" t="str">
        <f t="shared" si="79"/>
        <v>F</v>
      </c>
      <c r="AM77" s="408">
        <f t="shared" si="80"/>
        <v>0</v>
      </c>
      <c r="AN77" s="408">
        <f t="shared" si="81"/>
        <v>0</v>
      </c>
      <c r="AO77" s="408">
        <f t="shared" si="82"/>
        <v>0</v>
      </c>
      <c r="AP77" s="408">
        <f t="shared" si="83"/>
        <v>0</v>
      </c>
      <c r="AQ77" s="408">
        <f t="shared" si="84"/>
        <v>0</v>
      </c>
      <c r="AR77" s="409" t="str">
        <f t="shared" si="85"/>
        <v>DM</v>
      </c>
      <c r="AS77" s="409" t="str">
        <f t="shared" si="86"/>
        <v>DMT</v>
      </c>
      <c r="AT77" s="409" t="str">
        <f t="shared" si="87"/>
        <v>#</v>
      </c>
      <c r="AU77" s="409" t="str">
        <f t="shared" si="88"/>
        <v>#</v>
      </c>
      <c r="AV77" s="409" t="str">
        <f t="shared" si="89"/>
        <v>F</v>
      </c>
      <c r="AW77" s="409" t="str">
        <f t="shared" si="90"/>
        <v>#</v>
      </c>
      <c r="AX77" s="409"/>
      <c r="AY77" s="409" t="str">
        <f t="shared" si="91"/>
        <v>#</v>
      </c>
      <c r="AZ77" s="409" t="str">
        <f t="shared" si="92"/>
        <v>#</v>
      </c>
      <c r="BA77" s="409">
        <f t="shared" si="93"/>
        <v>0</v>
      </c>
      <c r="BB77" s="409" t="str">
        <f t="shared" si="94"/>
        <v>#</v>
      </c>
      <c r="BC77" s="409">
        <f t="shared" si="95"/>
        <v>0</v>
      </c>
      <c r="BD77" s="409" t="str">
        <f t="shared" si="96"/>
        <v>#</v>
      </c>
      <c r="BE77" s="7"/>
      <c r="BF77" s="7"/>
      <c r="BG77" s="7"/>
      <c r="BH77" s="409" t="str">
        <f t="shared" si="97"/>
        <v>#</v>
      </c>
      <c r="BI77" s="409" t="str">
        <f t="shared" si="98"/>
        <v>#</v>
      </c>
      <c r="BJ77" s="409" t="str">
        <f t="shared" si="99"/>
        <v>F</v>
      </c>
      <c r="BK77" s="409" t="str">
        <f t="shared" si="100"/>
        <v>#</v>
      </c>
      <c r="BL77" s="409" t="str">
        <f t="shared" si="101"/>
        <v>#</v>
      </c>
      <c r="BM77" s="409" t="str">
        <f t="shared" si="102"/>
        <v>#</v>
      </c>
      <c r="BN77" s="409" t="str">
        <f t="shared" si="103"/>
        <v>#</v>
      </c>
      <c r="BO77" s="409" t="str">
        <f t="shared" si="104"/>
        <v>#</v>
      </c>
      <c r="BP77" s="409"/>
      <c r="BQ77" s="409" t="str">
        <f t="shared" si="105"/>
        <v>#</v>
      </c>
      <c r="BR77" s="409" t="str">
        <f t="shared" si="106"/>
        <v>#</v>
      </c>
      <c r="BS77" s="409">
        <f t="shared" si="107"/>
        <v>0</v>
      </c>
      <c r="BT77" s="409" t="str">
        <f t="shared" si="108"/>
        <v>#</v>
      </c>
      <c r="BU77" s="409" t="str">
        <f t="shared" si="109"/>
        <v>#</v>
      </c>
      <c r="BV77" s="409" t="str">
        <f t="shared" si="110"/>
        <v>#</v>
      </c>
      <c r="BW77" s="409" t="str">
        <f t="shared" si="111"/>
        <v>#</v>
      </c>
      <c r="BX77" s="409" t="str">
        <f t="shared" si="112"/>
        <v>#</v>
      </c>
      <c r="BY77" s="409">
        <f t="shared" si="113"/>
        <v>0</v>
      </c>
      <c r="BZ77" s="409" t="str">
        <f t="shared" si="114"/>
        <v>#</v>
      </c>
      <c r="CA77" s="7"/>
      <c r="CB77" s="7"/>
      <c r="CC77" s="409" t="str">
        <f t="shared" si="123"/>
        <v> </v>
      </c>
      <c r="CD77" s="409" t="str">
        <f t="shared" si="124"/>
        <v> </v>
      </c>
      <c r="CE77" s="409" t="str">
        <f t="shared" si="125"/>
        <v>DAV,</v>
      </c>
      <c r="CF77" s="409" t="str">
        <f t="shared" si="126"/>
        <v>EP,</v>
      </c>
      <c r="CG77" s="409" t="str">
        <f t="shared" si="127"/>
        <v>MAD,</v>
      </c>
      <c r="CH77" s="409" t="e">
        <f>IF(#REF!=0,"CCP,"," ")</f>
        <v>#REF!</v>
      </c>
      <c r="CI77" s="409" t="e">
        <f>IF(#REF!=0,"UIUX,"," ")</f>
        <v>#REF!</v>
      </c>
      <c r="CJ77" s="409" t="e">
        <f>IF(#REF!=0,"DEV,"," ")</f>
        <v>#REF!</v>
      </c>
      <c r="CK77" s="409"/>
      <c r="CL77" s="409">
        <f t="shared" si="115"/>
        <v>0</v>
      </c>
      <c r="CM77" s="409">
        <f t="shared" si="116"/>
        <v>70</v>
      </c>
      <c r="CN77" s="372" t="str">
        <f t="shared" si="116"/>
        <v>22IT075</v>
      </c>
      <c r="CO77" s="432" t="str">
        <f t="shared" si="116"/>
        <v>PRASATH S</v>
      </c>
      <c r="CP77" s="433" t="e">
        <f t="shared" si="68"/>
        <v>#REF!</v>
      </c>
      <c r="CQ77" s="409">
        <f t="shared" si="117"/>
        <v>0</v>
      </c>
      <c r="CR77" s="7"/>
      <c r="CS77" s="409" t="str">
        <f t="shared" si="118"/>
        <v>#</v>
      </c>
      <c r="CT77" s="409">
        <f t="shared" si="119"/>
        <v>0</v>
      </c>
    </row>
    <row r="78" ht="21" spans="1:98">
      <c r="A78" s="413">
        <v>71</v>
      </c>
      <c r="B78" s="414" t="s">
        <v>1153</v>
      </c>
      <c r="C78" s="415" t="s">
        <v>1154</v>
      </c>
      <c r="D78" s="437" t="s">
        <v>42</v>
      </c>
      <c r="E78" s="440" t="s">
        <v>54</v>
      </c>
      <c r="F78" s="439">
        <v>161.5</v>
      </c>
      <c r="G78" s="419" t="s">
        <v>1030</v>
      </c>
      <c r="H78" s="419" t="s">
        <v>1030</v>
      </c>
      <c r="I78" s="420"/>
      <c r="J78" s="420"/>
      <c r="K78" s="420"/>
      <c r="L78" s="421">
        <f t="shared" si="120"/>
        <v>0</v>
      </c>
      <c r="M78" s="422"/>
      <c r="N78" s="423">
        <f t="shared" si="69"/>
        <v>0</v>
      </c>
      <c r="O78" s="424">
        <v>9</v>
      </c>
      <c r="P78" s="425"/>
      <c r="Q78" s="426"/>
      <c r="R78" s="427"/>
      <c r="S78" s="428" t="s">
        <v>62</v>
      </c>
      <c r="T78" s="429">
        <f t="shared" si="121"/>
        <v>0</v>
      </c>
      <c r="U78" s="429">
        <f t="shared" si="121"/>
        <v>0</v>
      </c>
      <c r="V78" s="429">
        <f t="shared" si="121"/>
        <v>0</v>
      </c>
      <c r="W78" s="429">
        <f t="shared" si="121"/>
        <v>0</v>
      </c>
      <c r="X78" s="429">
        <f t="shared" si="121"/>
        <v>0</v>
      </c>
      <c r="Y78" s="430">
        <f t="shared" si="128"/>
        <v>0</v>
      </c>
      <c r="Z78" s="430">
        <f t="shared" si="129"/>
        <v>0</v>
      </c>
      <c r="AA78" s="431">
        <f t="shared" si="70"/>
        <v>0</v>
      </c>
      <c r="AB78" s="408" t="str">
        <f t="shared" si="122"/>
        <v>F</v>
      </c>
      <c r="AC78" s="408">
        <f t="shared" si="71"/>
        <v>0</v>
      </c>
      <c r="AD78" s="408">
        <f t="shared" si="72"/>
        <v>1</v>
      </c>
      <c r="AE78" s="408">
        <f t="shared" si="73"/>
        <v>0</v>
      </c>
      <c r="AF78" s="408">
        <f t="shared" si="74"/>
        <v>0</v>
      </c>
      <c r="AG78" s="408">
        <f t="shared" si="75"/>
        <v>0</v>
      </c>
      <c r="AH78" s="408">
        <f t="shared" si="76"/>
        <v>0</v>
      </c>
      <c r="AI78" s="408">
        <f t="shared" si="77"/>
        <v>0</v>
      </c>
      <c r="AJ78" s="6"/>
      <c r="AK78" s="408">
        <f t="shared" si="78"/>
        <v>0</v>
      </c>
      <c r="AL78" s="408" t="str">
        <f t="shared" si="79"/>
        <v>F</v>
      </c>
      <c r="AM78" s="408">
        <f t="shared" si="80"/>
        <v>0</v>
      </c>
      <c r="AN78" s="408">
        <f t="shared" si="81"/>
        <v>0</v>
      </c>
      <c r="AO78" s="408">
        <f t="shared" si="82"/>
        <v>0</v>
      </c>
      <c r="AP78" s="408">
        <f t="shared" si="83"/>
        <v>0</v>
      </c>
      <c r="AQ78" s="408">
        <f t="shared" si="84"/>
        <v>0</v>
      </c>
      <c r="AR78" s="409" t="str">
        <f t="shared" si="85"/>
        <v>HF</v>
      </c>
      <c r="AS78" s="409" t="str">
        <f t="shared" si="86"/>
        <v>HFT</v>
      </c>
      <c r="AT78" s="409" t="str">
        <f t="shared" si="87"/>
        <v>#</v>
      </c>
      <c r="AU78" s="409" t="str">
        <f t="shared" si="88"/>
        <v>F</v>
      </c>
      <c r="AV78" s="409" t="str">
        <f t="shared" si="89"/>
        <v>#</v>
      </c>
      <c r="AW78" s="409" t="str">
        <f t="shared" si="90"/>
        <v>#</v>
      </c>
      <c r="AX78" s="409"/>
      <c r="AY78" s="409" t="str">
        <f t="shared" si="91"/>
        <v>#</v>
      </c>
      <c r="AZ78" s="409">
        <f t="shared" si="92"/>
        <v>0</v>
      </c>
      <c r="BA78" s="409" t="str">
        <f t="shared" si="93"/>
        <v>#</v>
      </c>
      <c r="BB78" s="409" t="str">
        <f t="shared" si="94"/>
        <v>#</v>
      </c>
      <c r="BC78" s="409" t="str">
        <f t="shared" si="95"/>
        <v>#</v>
      </c>
      <c r="BD78" s="409">
        <f t="shared" si="96"/>
        <v>0</v>
      </c>
      <c r="BE78" s="7"/>
      <c r="BF78" s="7"/>
      <c r="BG78" s="7"/>
      <c r="BH78" s="409" t="str">
        <f t="shared" si="97"/>
        <v>#</v>
      </c>
      <c r="BI78" s="409" t="str">
        <f t="shared" si="98"/>
        <v>F</v>
      </c>
      <c r="BJ78" s="409" t="str">
        <f t="shared" si="99"/>
        <v>#</v>
      </c>
      <c r="BK78" s="409" t="str">
        <f t="shared" si="100"/>
        <v>#</v>
      </c>
      <c r="BL78" s="409" t="str">
        <f t="shared" si="101"/>
        <v>#</v>
      </c>
      <c r="BM78" s="409" t="str">
        <f t="shared" si="102"/>
        <v>#</v>
      </c>
      <c r="BN78" s="409" t="str">
        <f t="shared" si="103"/>
        <v>#</v>
      </c>
      <c r="BO78" s="409" t="str">
        <f t="shared" si="104"/>
        <v>#</v>
      </c>
      <c r="BP78" s="409"/>
      <c r="BQ78" s="409" t="str">
        <f t="shared" si="105"/>
        <v>#</v>
      </c>
      <c r="BR78" s="409">
        <f t="shared" si="106"/>
        <v>0</v>
      </c>
      <c r="BS78" s="409" t="str">
        <f t="shared" si="107"/>
        <v>#</v>
      </c>
      <c r="BT78" s="409" t="str">
        <f t="shared" si="108"/>
        <v>#</v>
      </c>
      <c r="BU78" s="409" t="str">
        <f t="shared" si="109"/>
        <v>#</v>
      </c>
      <c r="BV78" s="409" t="str">
        <f t="shared" si="110"/>
        <v>#</v>
      </c>
      <c r="BW78" s="409" t="str">
        <f t="shared" si="111"/>
        <v>#</v>
      </c>
      <c r="BX78" s="409" t="str">
        <f t="shared" si="112"/>
        <v>#</v>
      </c>
      <c r="BY78" s="409" t="str">
        <f t="shared" si="113"/>
        <v>#</v>
      </c>
      <c r="BZ78" s="409">
        <f t="shared" si="114"/>
        <v>0</v>
      </c>
      <c r="CA78" s="7"/>
      <c r="CB78" s="7"/>
      <c r="CC78" s="409" t="str">
        <f t="shared" si="123"/>
        <v>EEP,</v>
      </c>
      <c r="CD78" s="409" t="str">
        <f t="shared" si="124"/>
        <v>POC,</v>
      </c>
      <c r="CE78" s="409" t="str">
        <f t="shared" si="125"/>
        <v>DAV,</v>
      </c>
      <c r="CF78" s="409" t="str">
        <f t="shared" si="126"/>
        <v>EP,</v>
      </c>
      <c r="CG78" s="409" t="str">
        <f t="shared" si="127"/>
        <v>MAD,</v>
      </c>
      <c r="CH78" s="409" t="e">
        <f>IF(#REF!=0,"CCP,"," ")</f>
        <v>#REF!</v>
      </c>
      <c r="CI78" s="409" t="e">
        <f>IF(#REF!=0,"UIUX,"," ")</f>
        <v>#REF!</v>
      </c>
      <c r="CJ78" s="409" t="e">
        <f>IF(#REF!=0,"DEV,"," ")</f>
        <v>#REF!</v>
      </c>
      <c r="CK78" s="409"/>
      <c r="CL78" s="409">
        <f t="shared" si="115"/>
        <v>0</v>
      </c>
      <c r="CM78" s="409">
        <f t="shared" si="116"/>
        <v>71</v>
      </c>
      <c r="CN78" s="372" t="str">
        <f t="shared" si="116"/>
        <v>22IT076</v>
      </c>
      <c r="CO78" s="432" t="str">
        <f t="shared" si="116"/>
        <v>PREETHIKA DEVI M</v>
      </c>
      <c r="CP78" s="433" t="e">
        <f t="shared" si="68"/>
        <v>#REF!</v>
      </c>
      <c r="CQ78" s="409">
        <f t="shared" si="117"/>
        <v>0</v>
      </c>
      <c r="CR78" s="7"/>
      <c r="CS78" s="409">
        <f t="shared" si="118"/>
        <v>0</v>
      </c>
      <c r="CT78" s="409" t="str">
        <f t="shared" si="119"/>
        <v>#</v>
      </c>
    </row>
    <row r="79" ht="15" spans="1:98">
      <c r="A79" s="413">
        <v>72</v>
      </c>
      <c r="B79" s="414" t="s">
        <v>1155</v>
      </c>
      <c r="C79" s="415" t="s">
        <v>1156</v>
      </c>
      <c r="D79" s="437" t="s">
        <v>41</v>
      </c>
      <c r="E79" s="440" t="s">
        <v>54</v>
      </c>
      <c r="F79" s="439">
        <v>118.5</v>
      </c>
      <c r="G79" s="419" t="s">
        <v>1011</v>
      </c>
      <c r="H79" s="419" t="s">
        <v>1008</v>
      </c>
      <c r="I79" s="434" t="s">
        <v>1011</v>
      </c>
      <c r="J79" s="434" t="s">
        <v>1011</v>
      </c>
      <c r="K79" s="434" t="s">
        <v>1016</v>
      </c>
      <c r="L79" s="421">
        <f t="shared" si="120"/>
        <v>0</v>
      </c>
      <c r="M79" s="422"/>
      <c r="N79" s="423">
        <f t="shared" si="69"/>
        <v>16</v>
      </c>
      <c r="O79" s="424">
        <v>8.26</v>
      </c>
      <c r="P79" s="425"/>
      <c r="Q79" s="426"/>
      <c r="R79" s="427"/>
      <c r="S79" s="428" t="s">
        <v>62</v>
      </c>
      <c r="T79" s="429">
        <f t="shared" si="121"/>
        <v>8</v>
      </c>
      <c r="U79" s="429">
        <f t="shared" si="121"/>
        <v>10</v>
      </c>
      <c r="V79" s="429">
        <f t="shared" si="121"/>
        <v>8</v>
      </c>
      <c r="W79" s="429">
        <f t="shared" si="121"/>
        <v>8</v>
      </c>
      <c r="X79" s="429">
        <f t="shared" si="121"/>
        <v>7</v>
      </c>
      <c r="Y79" s="430">
        <f t="shared" si="128"/>
        <v>133</v>
      </c>
      <c r="Z79" s="430">
        <f t="shared" si="129"/>
        <v>16</v>
      </c>
      <c r="AA79" s="431">
        <f t="shared" si="70"/>
        <v>8.3125</v>
      </c>
      <c r="AB79" s="408" t="str">
        <f t="shared" si="122"/>
        <v>F</v>
      </c>
      <c r="AC79" s="408">
        <f t="shared" si="71"/>
        <v>0</v>
      </c>
      <c r="AD79" s="408">
        <f t="shared" si="72"/>
        <v>0</v>
      </c>
      <c r="AE79" s="408">
        <f t="shared" si="73"/>
        <v>0</v>
      </c>
      <c r="AF79" s="408">
        <f t="shared" si="74"/>
        <v>0</v>
      </c>
      <c r="AG79" s="408">
        <f t="shared" si="75"/>
        <v>1</v>
      </c>
      <c r="AH79" s="408">
        <f t="shared" si="76"/>
        <v>0</v>
      </c>
      <c r="AI79" s="408">
        <f t="shared" si="77"/>
        <v>0</v>
      </c>
      <c r="AJ79" s="6"/>
      <c r="AK79" s="408">
        <f t="shared" si="78"/>
        <v>0</v>
      </c>
      <c r="AL79" s="408">
        <f t="shared" si="79"/>
        <v>0</v>
      </c>
      <c r="AM79" s="408">
        <f t="shared" si="80"/>
        <v>0</v>
      </c>
      <c r="AN79" s="408">
        <f t="shared" si="81"/>
        <v>0</v>
      </c>
      <c r="AO79" s="408" t="str">
        <f t="shared" si="82"/>
        <v>F</v>
      </c>
      <c r="AP79" s="408">
        <f t="shared" si="83"/>
        <v>0</v>
      </c>
      <c r="AQ79" s="408">
        <f t="shared" si="84"/>
        <v>0</v>
      </c>
      <c r="AR79" s="409" t="str">
        <f t="shared" si="85"/>
        <v>HM</v>
      </c>
      <c r="AS79" s="409" t="str">
        <f t="shared" si="86"/>
        <v>HMT</v>
      </c>
      <c r="AT79" s="409" t="str">
        <f t="shared" si="87"/>
        <v>F</v>
      </c>
      <c r="AU79" s="409" t="str">
        <f t="shared" si="88"/>
        <v>#</v>
      </c>
      <c r="AV79" s="409" t="str">
        <f t="shared" si="89"/>
        <v>#</v>
      </c>
      <c r="AW79" s="409" t="str">
        <f t="shared" si="90"/>
        <v>#</v>
      </c>
      <c r="AX79" s="409"/>
      <c r="AY79" s="409">
        <f t="shared" si="91"/>
        <v>0</v>
      </c>
      <c r="AZ79" s="409" t="str">
        <f t="shared" si="92"/>
        <v>#</v>
      </c>
      <c r="BA79" s="409" t="str">
        <f t="shared" si="93"/>
        <v>#</v>
      </c>
      <c r="BB79" s="409" t="str">
        <f t="shared" si="94"/>
        <v>#</v>
      </c>
      <c r="BC79" s="409">
        <f t="shared" si="95"/>
        <v>0</v>
      </c>
      <c r="BD79" s="409" t="str">
        <f t="shared" si="96"/>
        <v>#</v>
      </c>
      <c r="BE79" s="7"/>
      <c r="BF79" s="7"/>
      <c r="BG79" s="7"/>
      <c r="BH79" s="409" t="str">
        <f t="shared" si="97"/>
        <v>F</v>
      </c>
      <c r="BI79" s="409" t="str">
        <f t="shared" si="98"/>
        <v>#</v>
      </c>
      <c r="BJ79" s="409" t="str">
        <f t="shared" si="99"/>
        <v>#</v>
      </c>
      <c r="BK79" s="409" t="str">
        <f t="shared" si="100"/>
        <v>#</v>
      </c>
      <c r="BL79" s="409" t="str">
        <f t="shared" si="101"/>
        <v>#</v>
      </c>
      <c r="BM79" s="409" t="str">
        <f t="shared" si="102"/>
        <v>#</v>
      </c>
      <c r="BN79" s="409" t="str">
        <f t="shared" si="103"/>
        <v>#</v>
      </c>
      <c r="BO79" s="409" t="str">
        <f t="shared" si="104"/>
        <v>#</v>
      </c>
      <c r="BP79" s="409"/>
      <c r="BQ79" s="409">
        <f t="shared" si="105"/>
        <v>0</v>
      </c>
      <c r="BR79" s="409" t="str">
        <f t="shared" si="106"/>
        <v>#</v>
      </c>
      <c r="BS79" s="409" t="str">
        <f t="shared" si="107"/>
        <v>#</v>
      </c>
      <c r="BT79" s="409" t="str">
        <f t="shared" si="108"/>
        <v>#</v>
      </c>
      <c r="BU79" s="409" t="str">
        <f t="shared" si="109"/>
        <v>#</v>
      </c>
      <c r="BV79" s="409" t="str">
        <f t="shared" si="110"/>
        <v>#</v>
      </c>
      <c r="BW79" s="409" t="str">
        <f t="shared" si="111"/>
        <v>#</v>
      </c>
      <c r="BX79" s="409" t="str">
        <f t="shared" si="112"/>
        <v>#</v>
      </c>
      <c r="BY79" s="409">
        <f t="shared" si="113"/>
        <v>0</v>
      </c>
      <c r="BZ79" s="409" t="str">
        <f t="shared" si="114"/>
        <v>#</v>
      </c>
      <c r="CA79" s="7"/>
      <c r="CB79" s="7"/>
      <c r="CC79" s="409" t="str">
        <f t="shared" si="123"/>
        <v> </v>
      </c>
      <c r="CD79" s="409" t="str">
        <f t="shared" si="124"/>
        <v> </v>
      </c>
      <c r="CE79" s="409" t="str">
        <f t="shared" si="125"/>
        <v> </v>
      </c>
      <c r="CF79" s="409" t="str">
        <f t="shared" si="126"/>
        <v> </v>
      </c>
      <c r="CG79" s="409" t="str">
        <f t="shared" si="127"/>
        <v> </v>
      </c>
      <c r="CH79" s="409" t="e">
        <f>IF(#REF!=0,"CCP,"," ")</f>
        <v>#REF!</v>
      </c>
      <c r="CI79" s="409" t="e">
        <f>IF(#REF!=0,"UIUX,"," ")</f>
        <v>#REF!</v>
      </c>
      <c r="CJ79" s="409" t="e">
        <f>IF(#REF!=0,"DEV,"," ")</f>
        <v>#REF!</v>
      </c>
      <c r="CK79" s="409"/>
      <c r="CL79" s="409">
        <f t="shared" si="115"/>
        <v>0</v>
      </c>
      <c r="CM79" s="409">
        <f t="shared" si="116"/>
        <v>72</v>
      </c>
      <c r="CN79" s="372" t="str">
        <f t="shared" si="116"/>
        <v>22IT077</v>
      </c>
      <c r="CO79" s="432" t="str">
        <f t="shared" si="116"/>
        <v>PROMOTH R</v>
      </c>
      <c r="CP79" s="433" t="e">
        <f t="shared" si="68"/>
        <v>#REF!</v>
      </c>
      <c r="CQ79" s="409">
        <f t="shared" si="117"/>
        <v>0</v>
      </c>
      <c r="CR79" s="7"/>
      <c r="CS79" s="409">
        <f t="shared" si="118"/>
        <v>0</v>
      </c>
      <c r="CT79" s="409" t="str">
        <f t="shared" si="119"/>
        <v>#</v>
      </c>
    </row>
    <row r="80" ht="15" spans="1:98">
      <c r="A80" s="413">
        <v>73</v>
      </c>
      <c r="B80" s="414" t="s">
        <v>1157</v>
      </c>
      <c r="C80" s="415" t="s">
        <v>1158</v>
      </c>
      <c r="D80" s="437" t="s">
        <v>42</v>
      </c>
      <c r="E80" s="438" t="s">
        <v>55</v>
      </c>
      <c r="F80" s="439">
        <v>130.5</v>
      </c>
      <c r="G80" s="419" t="s">
        <v>1011</v>
      </c>
      <c r="H80" s="419" t="s">
        <v>1019</v>
      </c>
      <c r="I80" s="434" t="s">
        <v>1011</v>
      </c>
      <c r="J80" s="434" t="s">
        <v>1011</v>
      </c>
      <c r="K80" s="434" t="s">
        <v>1016</v>
      </c>
      <c r="L80" s="421">
        <f t="shared" si="120"/>
        <v>0</v>
      </c>
      <c r="M80" s="422"/>
      <c r="N80" s="423">
        <f t="shared" si="69"/>
        <v>16</v>
      </c>
      <c r="O80" s="424">
        <v>8.05</v>
      </c>
      <c r="P80" s="425"/>
      <c r="Q80" s="426"/>
      <c r="R80" s="427"/>
      <c r="S80" s="428" t="s">
        <v>62</v>
      </c>
      <c r="T80" s="429">
        <f t="shared" si="121"/>
        <v>8</v>
      </c>
      <c r="U80" s="429">
        <f t="shared" si="121"/>
        <v>9</v>
      </c>
      <c r="V80" s="429">
        <f t="shared" si="121"/>
        <v>8</v>
      </c>
      <c r="W80" s="429">
        <f t="shared" si="121"/>
        <v>8</v>
      </c>
      <c r="X80" s="429">
        <f t="shared" si="121"/>
        <v>7</v>
      </c>
      <c r="Y80" s="430">
        <f t="shared" si="128"/>
        <v>129</v>
      </c>
      <c r="Z80" s="430">
        <f t="shared" si="129"/>
        <v>16</v>
      </c>
      <c r="AA80" s="431">
        <f t="shared" si="70"/>
        <v>8.0625</v>
      </c>
      <c r="AB80" s="408" t="str">
        <f t="shared" si="122"/>
        <v>F</v>
      </c>
      <c r="AC80" s="408">
        <f t="shared" si="71"/>
        <v>0</v>
      </c>
      <c r="AD80" s="408">
        <f t="shared" si="72"/>
        <v>0</v>
      </c>
      <c r="AE80" s="408">
        <f t="shared" si="73"/>
        <v>0</v>
      </c>
      <c r="AF80" s="408">
        <f t="shared" si="74"/>
        <v>1</v>
      </c>
      <c r="AG80" s="408">
        <f t="shared" si="75"/>
        <v>0</v>
      </c>
      <c r="AH80" s="408">
        <f t="shared" si="76"/>
        <v>0</v>
      </c>
      <c r="AI80" s="408">
        <f t="shared" si="77"/>
        <v>0</v>
      </c>
      <c r="AJ80" s="6"/>
      <c r="AK80" s="408">
        <f t="shared" si="78"/>
        <v>0</v>
      </c>
      <c r="AL80" s="408">
        <f t="shared" si="79"/>
        <v>0</v>
      </c>
      <c r="AM80" s="408">
        <f t="shared" si="80"/>
        <v>0</v>
      </c>
      <c r="AN80" s="408" t="str">
        <f t="shared" si="81"/>
        <v>F</v>
      </c>
      <c r="AO80" s="408">
        <f t="shared" si="82"/>
        <v>0</v>
      </c>
      <c r="AP80" s="408">
        <f t="shared" si="83"/>
        <v>0</v>
      </c>
      <c r="AQ80" s="408">
        <f t="shared" si="84"/>
        <v>0</v>
      </c>
      <c r="AR80" s="409" t="str">
        <f t="shared" si="85"/>
        <v>DF</v>
      </c>
      <c r="AS80" s="409" t="str">
        <f t="shared" si="86"/>
        <v>DFT</v>
      </c>
      <c r="AT80" s="409" t="str">
        <f t="shared" si="87"/>
        <v>#</v>
      </c>
      <c r="AU80" s="409" t="str">
        <f t="shared" si="88"/>
        <v>#</v>
      </c>
      <c r="AV80" s="409" t="str">
        <f t="shared" si="89"/>
        <v>#</v>
      </c>
      <c r="AW80" s="409" t="str">
        <f t="shared" si="90"/>
        <v>F</v>
      </c>
      <c r="AX80" s="409"/>
      <c r="AY80" s="409" t="str">
        <f t="shared" si="91"/>
        <v>#</v>
      </c>
      <c r="AZ80" s="409" t="str">
        <f t="shared" si="92"/>
        <v>#</v>
      </c>
      <c r="BA80" s="409" t="str">
        <f t="shared" si="93"/>
        <v>#</v>
      </c>
      <c r="BB80" s="409">
        <f t="shared" si="94"/>
        <v>0</v>
      </c>
      <c r="BC80" s="409" t="str">
        <f t="shared" si="95"/>
        <v>#</v>
      </c>
      <c r="BD80" s="409">
        <f t="shared" si="96"/>
        <v>0</v>
      </c>
      <c r="BE80" s="7"/>
      <c r="BF80" s="7"/>
      <c r="BG80" s="7"/>
      <c r="BH80" s="409" t="str">
        <f t="shared" si="97"/>
        <v>#</v>
      </c>
      <c r="BI80" s="409" t="str">
        <f t="shared" si="98"/>
        <v>#</v>
      </c>
      <c r="BJ80" s="409" t="str">
        <f t="shared" si="99"/>
        <v>#</v>
      </c>
      <c r="BK80" s="409" t="str">
        <f t="shared" si="100"/>
        <v>F</v>
      </c>
      <c r="BL80" s="409" t="str">
        <f t="shared" si="101"/>
        <v>#</v>
      </c>
      <c r="BM80" s="409" t="str">
        <f t="shared" si="102"/>
        <v>#</v>
      </c>
      <c r="BN80" s="409" t="str">
        <f t="shared" si="103"/>
        <v>#</v>
      </c>
      <c r="BO80" s="409" t="str">
        <f t="shared" si="104"/>
        <v>#</v>
      </c>
      <c r="BP80" s="409"/>
      <c r="BQ80" s="409" t="str">
        <f t="shared" si="105"/>
        <v>#</v>
      </c>
      <c r="BR80" s="409" t="str">
        <f t="shared" si="106"/>
        <v>#</v>
      </c>
      <c r="BS80" s="409" t="str">
        <f t="shared" si="107"/>
        <v>#</v>
      </c>
      <c r="BT80" s="409">
        <f t="shared" si="108"/>
        <v>0</v>
      </c>
      <c r="BU80" s="409" t="str">
        <f t="shared" si="109"/>
        <v>#</v>
      </c>
      <c r="BV80" s="409" t="str">
        <f t="shared" si="110"/>
        <v>#</v>
      </c>
      <c r="BW80" s="409" t="str">
        <f t="shared" si="111"/>
        <v>#</v>
      </c>
      <c r="BX80" s="409" t="str">
        <f t="shared" si="112"/>
        <v>#</v>
      </c>
      <c r="BY80" s="409" t="str">
        <f t="shared" si="113"/>
        <v>#</v>
      </c>
      <c r="BZ80" s="409">
        <f t="shared" si="114"/>
        <v>0</v>
      </c>
      <c r="CA80" s="7"/>
      <c r="CB80" s="7"/>
      <c r="CC80" s="409" t="str">
        <f t="shared" si="123"/>
        <v> </v>
      </c>
      <c r="CD80" s="409" t="str">
        <f t="shared" si="124"/>
        <v> </v>
      </c>
      <c r="CE80" s="409" t="str">
        <f t="shared" si="125"/>
        <v> </v>
      </c>
      <c r="CF80" s="409" t="str">
        <f t="shared" si="126"/>
        <v> </v>
      </c>
      <c r="CG80" s="409" t="str">
        <f t="shared" si="127"/>
        <v> </v>
      </c>
      <c r="CH80" s="409" t="e">
        <f>IF(#REF!=0,"CCP,"," ")</f>
        <v>#REF!</v>
      </c>
      <c r="CI80" s="409" t="e">
        <f>IF(#REF!=0,"UIUX,"," ")</f>
        <v>#REF!</v>
      </c>
      <c r="CJ80" s="409" t="e">
        <f>IF(#REF!=0,"DEV,"," ")</f>
        <v>#REF!</v>
      </c>
      <c r="CK80" s="409"/>
      <c r="CL80" s="409">
        <f t="shared" si="115"/>
        <v>0</v>
      </c>
      <c r="CM80" s="409">
        <f t="shared" si="116"/>
        <v>73</v>
      </c>
      <c r="CN80" s="372" t="str">
        <f t="shared" si="116"/>
        <v>22IT078</v>
      </c>
      <c r="CO80" s="432" t="str">
        <f t="shared" si="116"/>
        <v>R PAVITHRA</v>
      </c>
      <c r="CP80" s="433" t="e">
        <f t="shared" si="68"/>
        <v>#REF!</v>
      </c>
      <c r="CQ80" s="409">
        <f t="shared" si="117"/>
        <v>0</v>
      </c>
      <c r="CR80" s="7"/>
      <c r="CS80" s="409" t="str">
        <f t="shared" si="118"/>
        <v>#</v>
      </c>
      <c r="CT80" s="409">
        <f t="shared" si="119"/>
        <v>0</v>
      </c>
    </row>
    <row r="81" ht="20.25" spans="1:98">
      <c r="A81" s="413">
        <v>74</v>
      </c>
      <c r="B81" s="414" t="s">
        <v>1159</v>
      </c>
      <c r="C81" s="415" t="s">
        <v>1160</v>
      </c>
      <c r="D81" s="437" t="s">
        <v>42</v>
      </c>
      <c r="E81" s="440" t="s">
        <v>54</v>
      </c>
      <c r="F81" s="439">
        <v>188</v>
      </c>
      <c r="G81" s="419" t="s">
        <v>1019</v>
      </c>
      <c r="H81" s="419" t="s">
        <v>1008</v>
      </c>
      <c r="I81" s="420"/>
      <c r="J81" s="420"/>
      <c r="K81" s="420"/>
      <c r="L81" s="421">
        <f t="shared" si="120"/>
        <v>0</v>
      </c>
      <c r="M81" s="422"/>
      <c r="N81" s="423">
        <f t="shared" si="69"/>
        <v>5</v>
      </c>
      <c r="O81" s="424">
        <v>9.4</v>
      </c>
      <c r="P81" s="425"/>
      <c r="Q81" s="426"/>
      <c r="R81" s="427"/>
      <c r="S81" s="428" t="s">
        <v>62</v>
      </c>
      <c r="T81" s="429">
        <f t="shared" si="121"/>
        <v>9</v>
      </c>
      <c r="U81" s="429">
        <f t="shared" si="121"/>
        <v>10</v>
      </c>
      <c r="V81" s="429">
        <f t="shared" si="121"/>
        <v>0</v>
      </c>
      <c r="W81" s="429">
        <f t="shared" si="121"/>
        <v>0</v>
      </c>
      <c r="X81" s="429">
        <f t="shared" si="121"/>
        <v>0</v>
      </c>
      <c r="Y81" s="430">
        <f t="shared" si="128"/>
        <v>49</v>
      </c>
      <c r="Z81" s="430">
        <f t="shared" si="129"/>
        <v>5</v>
      </c>
      <c r="AA81" s="431">
        <f t="shared" si="70"/>
        <v>9.8</v>
      </c>
      <c r="AB81" s="408" t="str">
        <f t="shared" si="122"/>
        <v>F</v>
      </c>
      <c r="AC81" s="408">
        <f t="shared" si="71"/>
        <v>1</v>
      </c>
      <c r="AD81" s="408">
        <f t="shared" si="72"/>
        <v>0</v>
      </c>
      <c r="AE81" s="408">
        <f t="shared" si="73"/>
        <v>0</v>
      </c>
      <c r="AF81" s="408">
        <f t="shared" si="74"/>
        <v>0</v>
      </c>
      <c r="AG81" s="408">
        <f t="shared" si="75"/>
        <v>0</v>
      </c>
      <c r="AH81" s="408">
        <f t="shared" si="76"/>
        <v>0</v>
      </c>
      <c r="AI81" s="408">
        <f t="shared" si="77"/>
        <v>0</v>
      </c>
      <c r="AJ81" s="6"/>
      <c r="AK81" s="408" t="str">
        <f t="shared" si="78"/>
        <v>F</v>
      </c>
      <c r="AL81" s="408">
        <f t="shared" si="79"/>
        <v>0</v>
      </c>
      <c r="AM81" s="408">
        <f t="shared" si="80"/>
        <v>0</v>
      </c>
      <c r="AN81" s="408">
        <f t="shared" si="81"/>
        <v>0</v>
      </c>
      <c r="AO81" s="408">
        <f t="shared" si="82"/>
        <v>0</v>
      </c>
      <c r="AP81" s="408">
        <f t="shared" si="83"/>
        <v>0</v>
      </c>
      <c r="AQ81" s="408">
        <f t="shared" si="84"/>
        <v>0</v>
      </c>
      <c r="AR81" s="409" t="str">
        <f t="shared" si="85"/>
        <v>HF</v>
      </c>
      <c r="AS81" s="409" t="str">
        <f t="shared" si="86"/>
        <v>HFT</v>
      </c>
      <c r="AT81" s="409" t="str">
        <f t="shared" si="87"/>
        <v>#</v>
      </c>
      <c r="AU81" s="409" t="str">
        <f t="shared" si="88"/>
        <v>F</v>
      </c>
      <c r="AV81" s="409" t="str">
        <f t="shared" si="89"/>
        <v>#</v>
      </c>
      <c r="AW81" s="409" t="str">
        <f t="shared" si="90"/>
        <v>#</v>
      </c>
      <c r="AX81" s="409"/>
      <c r="AY81" s="409" t="str">
        <f t="shared" si="91"/>
        <v>#</v>
      </c>
      <c r="AZ81" s="409">
        <f t="shared" si="92"/>
        <v>0</v>
      </c>
      <c r="BA81" s="409" t="str">
        <f t="shared" si="93"/>
        <v>#</v>
      </c>
      <c r="BB81" s="409" t="str">
        <f t="shared" si="94"/>
        <v>#</v>
      </c>
      <c r="BC81" s="409" t="str">
        <f t="shared" si="95"/>
        <v>#</v>
      </c>
      <c r="BD81" s="409">
        <f t="shared" si="96"/>
        <v>0</v>
      </c>
      <c r="BE81" s="7"/>
      <c r="BF81" s="7"/>
      <c r="BG81" s="7"/>
      <c r="BH81" s="409" t="str">
        <f t="shared" si="97"/>
        <v>#</v>
      </c>
      <c r="BI81" s="409" t="str">
        <f t="shared" si="98"/>
        <v>F</v>
      </c>
      <c r="BJ81" s="409" t="str">
        <f t="shared" si="99"/>
        <v>#</v>
      </c>
      <c r="BK81" s="409" t="str">
        <f t="shared" si="100"/>
        <v>#</v>
      </c>
      <c r="BL81" s="409" t="str">
        <f t="shared" si="101"/>
        <v>#</v>
      </c>
      <c r="BM81" s="409" t="str">
        <f t="shared" si="102"/>
        <v>#</v>
      </c>
      <c r="BN81" s="409" t="str">
        <f t="shared" si="103"/>
        <v>#</v>
      </c>
      <c r="BO81" s="409" t="str">
        <f t="shared" si="104"/>
        <v>#</v>
      </c>
      <c r="BP81" s="409"/>
      <c r="BQ81" s="409" t="str">
        <f t="shared" si="105"/>
        <v>#</v>
      </c>
      <c r="BR81" s="409">
        <f t="shared" si="106"/>
        <v>0</v>
      </c>
      <c r="BS81" s="409" t="str">
        <f t="shared" si="107"/>
        <v>#</v>
      </c>
      <c r="BT81" s="409" t="str">
        <f t="shared" si="108"/>
        <v>#</v>
      </c>
      <c r="BU81" s="409" t="str">
        <f t="shared" si="109"/>
        <v>#</v>
      </c>
      <c r="BV81" s="409" t="str">
        <f t="shared" si="110"/>
        <v>#</v>
      </c>
      <c r="BW81" s="409" t="str">
        <f t="shared" si="111"/>
        <v>#</v>
      </c>
      <c r="BX81" s="409" t="str">
        <f t="shared" si="112"/>
        <v>#</v>
      </c>
      <c r="BY81" s="409" t="str">
        <f t="shared" si="113"/>
        <v>#</v>
      </c>
      <c r="BZ81" s="409">
        <f t="shared" si="114"/>
        <v>0</v>
      </c>
      <c r="CA81" s="7"/>
      <c r="CB81" s="7"/>
      <c r="CC81" s="409" t="str">
        <f t="shared" si="123"/>
        <v> </v>
      </c>
      <c r="CD81" s="409" t="str">
        <f t="shared" si="124"/>
        <v> </v>
      </c>
      <c r="CE81" s="409" t="str">
        <f t="shared" si="125"/>
        <v>DAV,</v>
      </c>
      <c r="CF81" s="409" t="str">
        <f t="shared" si="126"/>
        <v>EP,</v>
      </c>
      <c r="CG81" s="409" t="str">
        <f t="shared" si="127"/>
        <v>MAD,</v>
      </c>
      <c r="CH81" s="409" t="e">
        <f>IF(#REF!=0,"CCP,"," ")</f>
        <v>#REF!</v>
      </c>
      <c r="CI81" s="409" t="e">
        <f>IF(#REF!=0,"UIUX,"," ")</f>
        <v>#REF!</v>
      </c>
      <c r="CJ81" s="409" t="e">
        <f>IF(#REF!=0,"DEV,"," ")</f>
        <v>#REF!</v>
      </c>
      <c r="CK81" s="409"/>
      <c r="CL81" s="409">
        <f t="shared" si="115"/>
        <v>0</v>
      </c>
      <c r="CM81" s="409">
        <f t="shared" si="116"/>
        <v>74</v>
      </c>
      <c r="CN81" s="372" t="str">
        <f t="shared" si="116"/>
        <v>22IT079</v>
      </c>
      <c r="CO81" s="432" t="str">
        <f t="shared" si="116"/>
        <v>R S RAGHAVEE</v>
      </c>
      <c r="CP81" s="433" t="e">
        <f t="shared" si="68"/>
        <v>#REF!</v>
      </c>
      <c r="CQ81" s="409">
        <f t="shared" si="117"/>
        <v>0</v>
      </c>
      <c r="CR81" s="7"/>
      <c r="CS81" s="409">
        <f t="shared" si="118"/>
        <v>0</v>
      </c>
      <c r="CT81" s="409" t="str">
        <f t="shared" si="119"/>
        <v>#</v>
      </c>
    </row>
    <row r="82" ht="20.25" spans="1:98">
      <c r="A82" s="413">
        <v>75</v>
      </c>
      <c r="B82" s="414" t="s">
        <v>1161</v>
      </c>
      <c r="C82" s="415" t="s">
        <v>1162</v>
      </c>
      <c r="D82" s="437" t="s">
        <v>42</v>
      </c>
      <c r="E82" s="438" t="s">
        <v>55</v>
      </c>
      <c r="F82" s="439">
        <v>190</v>
      </c>
      <c r="G82" s="419" t="s">
        <v>1008</v>
      </c>
      <c r="H82" s="419" t="s">
        <v>1008</v>
      </c>
      <c r="I82" s="420"/>
      <c r="J82" s="420"/>
      <c r="K82" s="420"/>
      <c r="L82" s="421">
        <f t="shared" si="120"/>
        <v>0</v>
      </c>
      <c r="M82" s="422"/>
      <c r="N82" s="423">
        <f t="shared" si="69"/>
        <v>5</v>
      </c>
      <c r="O82" s="424">
        <v>10</v>
      </c>
      <c r="P82" s="425"/>
      <c r="Q82" s="426"/>
      <c r="R82" s="427"/>
      <c r="S82" s="428" t="s">
        <v>62</v>
      </c>
      <c r="T82" s="429">
        <f t="shared" si="121"/>
        <v>10</v>
      </c>
      <c r="U82" s="429">
        <f t="shared" si="121"/>
        <v>10</v>
      </c>
      <c r="V82" s="429">
        <f t="shared" si="121"/>
        <v>0</v>
      </c>
      <c r="W82" s="429">
        <f t="shared" si="121"/>
        <v>0</v>
      </c>
      <c r="X82" s="429">
        <f t="shared" si="121"/>
        <v>0</v>
      </c>
      <c r="Y82" s="430">
        <f t="shared" si="128"/>
        <v>50</v>
      </c>
      <c r="Z82" s="430">
        <f t="shared" si="129"/>
        <v>5</v>
      </c>
      <c r="AA82" s="431">
        <f t="shared" si="70"/>
        <v>10</v>
      </c>
      <c r="AB82" s="408" t="str">
        <f t="shared" si="122"/>
        <v>F</v>
      </c>
      <c r="AC82" s="408">
        <f t="shared" si="71"/>
        <v>1</v>
      </c>
      <c r="AD82" s="408">
        <f t="shared" si="72"/>
        <v>0</v>
      </c>
      <c r="AE82" s="408">
        <f t="shared" si="73"/>
        <v>0</v>
      </c>
      <c r="AF82" s="408">
        <f t="shared" si="74"/>
        <v>0</v>
      </c>
      <c r="AG82" s="408">
        <f t="shared" si="75"/>
        <v>0</v>
      </c>
      <c r="AH82" s="408">
        <f t="shared" si="76"/>
        <v>0</v>
      </c>
      <c r="AI82" s="408">
        <f t="shared" si="77"/>
        <v>0</v>
      </c>
      <c r="AJ82" s="6"/>
      <c r="AK82" s="408" t="str">
        <f t="shared" si="78"/>
        <v>F</v>
      </c>
      <c r="AL82" s="408">
        <f t="shared" si="79"/>
        <v>0</v>
      </c>
      <c r="AM82" s="408">
        <f t="shared" si="80"/>
        <v>0</v>
      </c>
      <c r="AN82" s="408">
        <f t="shared" si="81"/>
        <v>0</v>
      </c>
      <c r="AO82" s="408">
        <f t="shared" si="82"/>
        <v>0</v>
      </c>
      <c r="AP82" s="408">
        <f t="shared" si="83"/>
        <v>0</v>
      </c>
      <c r="AQ82" s="408">
        <f t="shared" si="84"/>
        <v>0</v>
      </c>
      <c r="AR82" s="409" t="str">
        <f t="shared" si="85"/>
        <v>DF</v>
      </c>
      <c r="AS82" s="409" t="str">
        <f t="shared" si="86"/>
        <v>DFT</v>
      </c>
      <c r="AT82" s="409" t="str">
        <f t="shared" si="87"/>
        <v>#</v>
      </c>
      <c r="AU82" s="409" t="str">
        <f t="shared" si="88"/>
        <v>#</v>
      </c>
      <c r="AV82" s="409" t="str">
        <f t="shared" si="89"/>
        <v>#</v>
      </c>
      <c r="AW82" s="409" t="str">
        <f t="shared" si="90"/>
        <v>F</v>
      </c>
      <c r="AX82" s="409"/>
      <c r="AY82" s="409" t="str">
        <f t="shared" si="91"/>
        <v>#</v>
      </c>
      <c r="AZ82" s="409" t="str">
        <f t="shared" si="92"/>
        <v>#</v>
      </c>
      <c r="BA82" s="409" t="str">
        <f t="shared" si="93"/>
        <v>#</v>
      </c>
      <c r="BB82" s="409">
        <f t="shared" si="94"/>
        <v>0</v>
      </c>
      <c r="BC82" s="409" t="str">
        <f t="shared" si="95"/>
        <v>#</v>
      </c>
      <c r="BD82" s="409">
        <f t="shared" si="96"/>
        <v>0</v>
      </c>
      <c r="BE82" s="7"/>
      <c r="BF82" s="7"/>
      <c r="BG82" s="7"/>
      <c r="BH82" s="409" t="str">
        <f t="shared" si="97"/>
        <v>#</v>
      </c>
      <c r="BI82" s="409" t="str">
        <f t="shared" si="98"/>
        <v>#</v>
      </c>
      <c r="BJ82" s="409" t="str">
        <f t="shared" si="99"/>
        <v>#</v>
      </c>
      <c r="BK82" s="409" t="str">
        <f t="shared" si="100"/>
        <v>F</v>
      </c>
      <c r="BL82" s="409" t="str">
        <f t="shared" si="101"/>
        <v>#</v>
      </c>
      <c r="BM82" s="409" t="str">
        <f t="shared" si="102"/>
        <v>#</v>
      </c>
      <c r="BN82" s="409" t="str">
        <f t="shared" si="103"/>
        <v>#</v>
      </c>
      <c r="BO82" s="409" t="str">
        <f t="shared" si="104"/>
        <v>#</v>
      </c>
      <c r="BP82" s="409"/>
      <c r="BQ82" s="409" t="str">
        <f t="shared" si="105"/>
        <v>#</v>
      </c>
      <c r="BR82" s="409" t="str">
        <f t="shared" si="106"/>
        <v>#</v>
      </c>
      <c r="BS82" s="409" t="str">
        <f t="shared" si="107"/>
        <v>#</v>
      </c>
      <c r="BT82" s="409">
        <f t="shared" si="108"/>
        <v>0</v>
      </c>
      <c r="BU82" s="409" t="str">
        <f t="shared" si="109"/>
        <v>#</v>
      </c>
      <c r="BV82" s="409" t="str">
        <f t="shared" si="110"/>
        <v>#</v>
      </c>
      <c r="BW82" s="409" t="str">
        <f t="shared" si="111"/>
        <v>#</v>
      </c>
      <c r="BX82" s="409" t="str">
        <f t="shared" si="112"/>
        <v>#</v>
      </c>
      <c r="BY82" s="409" t="str">
        <f t="shared" si="113"/>
        <v>#</v>
      </c>
      <c r="BZ82" s="409">
        <f t="shared" si="114"/>
        <v>0</v>
      </c>
      <c r="CA82" s="7"/>
      <c r="CB82" s="7"/>
      <c r="CC82" s="409" t="str">
        <f t="shared" si="123"/>
        <v> </v>
      </c>
      <c r="CD82" s="409" t="str">
        <f t="shared" si="124"/>
        <v> </v>
      </c>
      <c r="CE82" s="409" t="str">
        <f t="shared" si="125"/>
        <v>DAV,</v>
      </c>
      <c r="CF82" s="409" t="str">
        <f t="shared" si="126"/>
        <v>EP,</v>
      </c>
      <c r="CG82" s="409" t="str">
        <f t="shared" si="127"/>
        <v>MAD,</v>
      </c>
      <c r="CH82" s="409" t="e">
        <f>IF(#REF!=0,"CCP,"," ")</f>
        <v>#REF!</v>
      </c>
      <c r="CI82" s="409" t="e">
        <f>IF(#REF!=0,"UIUX,"," ")</f>
        <v>#REF!</v>
      </c>
      <c r="CJ82" s="409" t="e">
        <f>IF(#REF!=0,"DEV,"," ")</f>
        <v>#REF!</v>
      </c>
      <c r="CK82" s="409"/>
      <c r="CL82" s="409">
        <f t="shared" si="115"/>
        <v>0</v>
      </c>
      <c r="CM82" s="409">
        <f t="shared" si="116"/>
        <v>75</v>
      </c>
      <c r="CN82" s="372" t="str">
        <f t="shared" si="116"/>
        <v>22IT080</v>
      </c>
      <c r="CO82" s="432" t="str">
        <f t="shared" si="116"/>
        <v>R S KIERTHANA</v>
      </c>
      <c r="CP82" s="433" t="e">
        <f t="shared" si="68"/>
        <v>#REF!</v>
      </c>
      <c r="CQ82" s="409">
        <f t="shared" si="117"/>
        <v>0</v>
      </c>
      <c r="CR82" s="7"/>
      <c r="CS82" s="409" t="str">
        <f t="shared" si="118"/>
        <v>#</v>
      </c>
      <c r="CT82" s="409">
        <f t="shared" si="119"/>
        <v>0</v>
      </c>
    </row>
    <row r="83" ht="15" spans="1:98">
      <c r="A83" s="413">
        <v>76</v>
      </c>
      <c r="B83" s="414" t="s">
        <v>1163</v>
      </c>
      <c r="C83" s="415" t="s">
        <v>1164</v>
      </c>
      <c r="D83" s="437" t="s">
        <v>41</v>
      </c>
      <c r="E83" s="438" t="s">
        <v>55</v>
      </c>
      <c r="F83" s="439">
        <v>121</v>
      </c>
      <c r="G83" s="419" t="s">
        <v>1011</v>
      </c>
      <c r="H83" s="419" t="s">
        <v>1011</v>
      </c>
      <c r="I83" s="434" t="s">
        <v>1011</v>
      </c>
      <c r="J83" s="434" t="s">
        <v>1016</v>
      </c>
      <c r="K83" s="434" t="s">
        <v>1016</v>
      </c>
      <c r="L83" s="421">
        <f t="shared" si="120"/>
        <v>0</v>
      </c>
      <c r="M83" s="422"/>
      <c r="N83" s="423">
        <f t="shared" si="69"/>
        <v>16</v>
      </c>
      <c r="O83" s="424">
        <v>7.68</v>
      </c>
      <c r="P83" s="425"/>
      <c r="Q83" s="426"/>
      <c r="R83" s="427"/>
      <c r="S83" s="428" t="s">
        <v>62</v>
      </c>
      <c r="T83" s="429">
        <f t="shared" si="121"/>
        <v>8</v>
      </c>
      <c r="U83" s="429">
        <f t="shared" si="121"/>
        <v>8</v>
      </c>
      <c r="V83" s="429">
        <f t="shared" si="121"/>
        <v>8</v>
      </c>
      <c r="W83" s="429">
        <f t="shared" si="121"/>
        <v>7</v>
      </c>
      <c r="X83" s="429">
        <f t="shared" si="121"/>
        <v>7</v>
      </c>
      <c r="Y83" s="430">
        <f t="shared" si="128"/>
        <v>121</v>
      </c>
      <c r="Z83" s="430">
        <f t="shared" si="129"/>
        <v>16</v>
      </c>
      <c r="AA83" s="431">
        <f t="shared" si="70"/>
        <v>7.5625</v>
      </c>
      <c r="AB83" s="408" t="str">
        <f t="shared" si="122"/>
        <v>F</v>
      </c>
      <c r="AC83" s="408">
        <f t="shared" si="71"/>
        <v>0</v>
      </c>
      <c r="AD83" s="408">
        <f t="shared" si="72"/>
        <v>0</v>
      </c>
      <c r="AE83" s="408">
        <f t="shared" si="73"/>
        <v>0</v>
      </c>
      <c r="AF83" s="408">
        <f t="shared" si="74"/>
        <v>1</v>
      </c>
      <c r="AG83" s="408">
        <f t="shared" si="75"/>
        <v>0</v>
      </c>
      <c r="AH83" s="408">
        <f t="shared" si="76"/>
        <v>0</v>
      </c>
      <c r="AI83" s="408">
        <f t="shared" si="77"/>
        <v>0</v>
      </c>
      <c r="AJ83" s="6"/>
      <c r="AK83" s="408">
        <f t="shared" si="78"/>
        <v>0</v>
      </c>
      <c r="AL83" s="408">
        <f t="shared" si="79"/>
        <v>0</v>
      </c>
      <c r="AM83" s="408">
        <f t="shared" si="80"/>
        <v>0</v>
      </c>
      <c r="AN83" s="408" t="str">
        <f t="shared" si="81"/>
        <v>F</v>
      </c>
      <c r="AO83" s="408">
        <f t="shared" si="82"/>
        <v>0</v>
      </c>
      <c r="AP83" s="408">
        <f t="shared" si="83"/>
        <v>0</v>
      </c>
      <c r="AQ83" s="408">
        <f t="shared" si="84"/>
        <v>0</v>
      </c>
      <c r="AR83" s="409" t="str">
        <f t="shared" si="85"/>
        <v>DM</v>
      </c>
      <c r="AS83" s="409" t="str">
        <f t="shared" si="86"/>
        <v>DMT</v>
      </c>
      <c r="AT83" s="409" t="str">
        <f t="shared" si="87"/>
        <v>#</v>
      </c>
      <c r="AU83" s="409" t="str">
        <f t="shared" si="88"/>
        <v>#</v>
      </c>
      <c r="AV83" s="409" t="str">
        <f t="shared" si="89"/>
        <v>F</v>
      </c>
      <c r="AW83" s="409" t="str">
        <f t="shared" si="90"/>
        <v>#</v>
      </c>
      <c r="AX83" s="409"/>
      <c r="AY83" s="409" t="str">
        <f t="shared" si="91"/>
        <v>#</v>
      </c>
      <c r="AZ83" s="409" t="str">
        <f t="shared" si="92"/>
        <v>#</v>
      </c>
      <c r="BA83" s="409">
        <f t="shared" si="93"/>
        <v>0</v>
      </c>
      <c r="BB83" s="409" t="str">
        <f t="shared" si="94"/>
        <v>#</v>
      </c>
      <c r="BC83" s="409">
        <f t="shared" si="95"/>
        <v>0</v>
      </c>
      <c r="BD83" s="409" t="str">
        <f t="shared" si="96"/>
        <v>#</v>
      </c>
      <c r="BE83" s="7"/>
      <c r="BF83" s="7"/>
      <c r="BG83" s="7"/>
      <c r="BH83" s="409" t="str">
        <f t="shared" si="97"/>
        <v>#</v>
      </c>
      <c r="BI83" s="409" t="str">
        <f t="shared" si="98"/>
        <v>#</v>
      </c>
      <c r="BJ83" s="409" t="str">
        <f t="shared" si="99"/>
        <v>F</v>
      </c>
      <c r="BK83" s="409" t="str">
        <f t="shared" si="100"/>
        <v>#</v>
      </c>
      <c r="BL83" s="409" t="str">
        <f t="shared" si="101"/>
        <v>#</v>
      </c>
      <c r="BM83" s="409" t="str">
        <f t="shared" si="102"/>
        <v>#</v>
      </c>
      <c r="BN83" s="409" t="str">
        <f t="shared" si="103"/>
        <v>#</v>
      </c>
      <c r="BO83" s="409" t="str">
        <f t="shared" si="104"/>
        <v>#</v>
      </c>
      <c r="BP83" s="409"/>
      <c r="BQ83" s="409" t="str">
        <f t="shared" si="105"/>
        <v>#</v>
      </c>
      <c r="BR83" s="409" t="str">
        <f t="shared" si="106"/>
        <v>#</v>
      </c>
      <c r="BS83" s="409">
        <f t="shared" si="107"/>
        <v>0</v>
      </c>
      <c r="BT83" s="409" t="str">
        <f t="shared" si="108"/>
        <v>#</v>
      </c>
      <c r="BU83" s="409" t="str">
        <f t="shared" si="109"/>
        <v>#</v>
      </c>
      <c r="BV83" s="409" t="str">
        <f t="shared" si="110"/>
        <v>#</v>
      </c>
      <c r="BW83" s="409" t="str">
        <f t="shared" si="111"/>
        <v>#</v>
      </c>
      <c r="BX83" s="409" t="str">
        <f t="shared" si="112"/>
        <v>#</v>
      </c>
      <c r="BY83" s="409">
        <f t="shared" si="113"/>
        <v>0</v>
      </c>
      <c r="BZ83" s="409" t="str">
        <f t="shared" si="114"/>
        <v>#</v>
      </c>
      <c r="CA83" s="7"/>
      <c r="CB83" s="7"/>
      <c r="CC83" s="409" t="str">
        <f t="shared" si="123"/>
        <v> </v>
      </c>
      <c r="CD83" s="409" t="str">
        <f t="shared" si="124"/>
        <v> </v>
      </c>
      <c r="CE83" s="409" t="str">
        <f t="shared" si="125"/>
        <v> </v>
      </c>
      <c r="CF83" s="409" t="str">
        <f t="shared" si="126"/>
        <v> </v>
      </c>
      <c r="CG83" s="409" t="str">
        <f t="shared" si="127"/>
        <v> </v>
      </c>
      <c r="CH83" s="409" t="e">
        <f>IF(#REF!=0,"CCP,"," ")</f>
        <v>#REF!</v>
      </c>
      <c r="CI83" s="409" t="e">
        <f>IF(#REF!=0,"UIUX,"," ")</f>
        <v>#REF!</v>
      </c>
      <c r="CJ83" s="409" t="e">
        <f>IF(#REF!=0,"DEV,"," ")</f>
        <v>#REF!</v>
      </c>
      <c r="CK83" s="409"/>
      <c r="CL83" s="409">
        <f t="shared" si="115"/>
        <v>0</v>
      </c>
      <c r="CM83" s="409">
        <f t="shared" si="116"/>
        <v>76</v>
      </c>
      <c r="CN83" s="372" t="str">
        <f t="shared" si="116"/>
        <v>22IT081</v>
      </c>
      <c r="CO83" s="432" t="str">
        <f t="shared" si="116"/>
        <v>RAGHUL A J</v>
      </c>
      <c r="CP83" s="433" t="e">
        <f t="shared" si="68"/>
        <v>#REF!</v>
      </c>
      <c r="CQ83" s="409">
        <f t="shared" si="117"/>
        <v>0</v>
      </c>
      <c r="CR83" s="7"/>
      <c r="CS83" s="409" t="str">
        <f t="shared" si="118"/>
        <v>#</v>
      </c>
      <c r="CT83" s="409">
        <f t="shared" si="119"/>
        <v>0</v>
      </c>
    </row>
    <row r="84" ht="15" spans="1:98">
      <c r="A84" s="413">
        <v>77</v>
      </c>
      <c r="B84" s="414" t="s">
        <v>1165</v>
      </c>
      <c r="C84" s="415" t="s">
        <v>1166</v>
      </c>
      <c r="D84" s="437" t="s">
        <v>41</v>
      </c>
      <c r="E84" s="440" t="s">
        <v>54</v>
      </c>
      <c r="F84" s="439">
        <v>136</v>
      </c>
      <c r="G84" s="419" t="s">
        <v>1011</v>
      </c>
      <c r="H84" s="419" t="s">
        <v>1011</v>
      </c>
      <c r="I84" s="434" t="s">
        <v>1016</v>
      </c>
      <c r="J84" s="434" t="s">
        <v>1016</v>
      </c>
      <c r="K84" s="434" t="s">
        <v>1016</v>
      </c>
      <c r="L84" s="421">
        <f t="shared" si="120"/>
        <v>0</v>
      </c>
      <c r="M84" s="422"/>
      <c r="N84" s="423">
        <f t="shared" si="69"/>
        <v>16</v>
      </c>
      <c r="O84" s="424">
        <v>7.53</v>
      </c>
      <c r="P84" s="425"/>
      <c r="Q84" s="426"/>
      <c r="R84" s="427"/>
      <c r="S84" s="428" t="s">
        <v>62</v>
      </c>
      <c r="T84" s="429">
        <f t="shared" si="121"/>
        <v>8</v>
      </c>
      <c r="U84" s="429">
        <f t="shared" si="121"/>
        <v>8</v>
      </c>
      <c r="V84" s="429">
        <f t="shared" si="121"/>
        <v>7</v>
      </c>
      <c r="W84" s="429">
        <f t="shared" si="121"/>
        <v>7</v>
      </c>
      <c r="X84" s="429">
        <f t="shared" si="121"/>
        <v>7</v>
      </c>
      <c r="Y84" s="430">
        <f t="shared" si="128"/>
        <v>117</v>
      </c>
      <c r="Z84" s="430">
        <f t="shared" si="129"/>
        <v>16</v>
      </c>
      <c r="AA84" s="431">
        <f t="shared" si="70"/>
        <v>7.3125</v>
      </c>
      <c r="AB84" s="408" t="str">
        <f t="shared" si="122"/>
        <v>F</v>
      </c>
      <c r="AC84" s="408">
        <f t="shared" si="71"/>
        <v>0</v>
      </c>
      <c r="AD84" s="408">
        <f t="shared" si="72"/>
        <v>0</v>
      </c>
      <c r="AE84" s="408">
        <f t="shared" si="73"/>
        <v>0</v>
      </c>
      <c r="AF84" s="408">
        <f t="shared" si="74"/>
        <v>1</v>
      </c>
      <c r="AG84" s="408">
        <f t="shared" si="75"/>
        <v>0</v>
      </c>
      <c r="AH84" s="408">
        <f t="shared" si="76"/>
        <v>0</v>
      </c>
      <c r="AI84" s="408">
        <f t="shared" si="77"/>
        <v>0</v>
      </c>
      <c r="AJ84" s="6"/>
      <c r="AK84" s="408">
        <f t="shared" si="78"/>
        <v>0</v>
      </c>
      <c r="AL84" s="408">
        <f t="shared" si="79"/>
        <v>0</v>
      </c>
      <c r="AM84" s="408">
        <f t="shared" si="80"/>
        <v>0</v>
      </c>
      <c r="AN84" s="408" t="str">
        <f t="shared" si="81"/>
        <v>F</v>
      </c>
      <c r="AO84" s="408">
        <f t="shared" si="82"/>
        <v>0</v>
      </c>
      <c r="AP84" s="408">
        <f t="shared" si="83"/>
        <v>0</v>
      </c>
      <c r="AQ84" s="408">
        <f t="shared" si="84"/>
        <v>0</v>
      </c>
      <c r="AR84" s="409" t="str">
        <f t="shared" si="85"/>
        <v>HM</v>
      </c>
      <c r="AS84" s="409" t="str">
        <f t="shared" si="86"/>
        <v>HMT</v>
      </c>
      <c r="AT84" s="409" t="str">
        <f t="shared" si="87"/>
        <v>F</v>
      </c>
      <c r="AU84" s="409" t="str">
        <f t="shared" si="88"/>
        <v>#</v>
      </c>
      <c r="AV84" s="409" t="str">
        <f t="shared" si="89"/>
        <v>#</v>
      </c>
      <c r="AW84" s="409" t="str">
        <f t="shared" si="90"/>
        <v>#</v>
      </c>
      <c r="AX84" s="409"/>
      <c r="AY84" s="409">
        <f t="shared" si="91"/>
        <v>0</v>
      </c>
      <c r="AZ84" s="409" t="str">
        <f t="shared" si="92"/>
        <v>#</v>
      </c>
      <c r="BA84" s="409" t="str">
        <f t="shared" si="93"/>
        <v>#</v>
      </c>
      <c r="BB84" s="409" t="str">
        <f t="shared" si="94"/>
        <v>#</v>
      </c>
      <c r="BC84" s="409">
        <f t="shared" si="95"/>
        <v>0</v>
      </c>
      <c r="BD84" s="409" t="str">
        <f t="shared" si="96"/>
        <v>#</v>
      </c>
      <c r="BE84" s="7"/>
      <c r="BF84" s="7"/>
      <c r="BG84" s="7"/>
      <c r="BH84" s="409" t="str">
        <f t="shared" si="97"/>
        <v>F</v>
      </c>
      <c r="BI84" s="409" t="str">
        <f t="shared" si="98"/>
        <v>#</v>
      </c>
      <c r="BJ84" s="409" t="str">
        <f t="shared" si="99"/>
        <v>#</v>
      </c>
      <c r="BK84" s="409" t="str">
        <f t="shared" si="100"/>
        <v>#</v>
      </c>
      <c r="BL84" s="409" t="str">
        <f t="shared" si="101"/>
        <v>#</v>
      </c>
      <c r="BM84" s="409" t="str">
        <f t="shared" si="102"/>
        <v>#</v>
      </c>
      <c r="BN84" s="409" t="str">
        <f t="shared" si="103"/>
        <v>#</v>
      </c>
      <c r="BO84" s="409" t="str">
        <f t="shared" si="104"/>
        <v>#</v>
      </c>
      <c r="BP84" s="409"/>
      <c r="BQ84" s="409">
        <f t="shared" si="105"/>
        <v>0</v>
      </c>
      <c r="BR84" s="409" t="str">
        <f t="shared" si="106"/>
        <v>#</v>
      </c>
      <c r="BS84" s="409" t="str">
        <f t="shared" si="107"/>
        <v>#</v>
      </c>
      <c r="BT84" s="409" t="str">
        <f t="shared" si="108"/>
        <v>#</v>
      </c>
      <c r="BU84" s="409" t="str">
        <f t="shared" si="109"/>
        <v>#</v>
      </c>
      <c r="BV84" s="409" t="str">
        <f t="shared" si="110"/>
        <v>#</v>
      </c>
      <c r="BW84" s="409" t="str">
        <f t="shared" si="111"/>
        <v>#</v>
      </c>
      <c r="BX84" s="409" t="str">
        <f t="shared" si="112"/>
        <v>#</v>
      </c>
      <c r="BY84" s="409">
        <f t="shared" si="113"/>
        <v>0</v>
      </c>
      <c r="BZ84" s="409" t="str">
        <f t="shared" si="114"/>
        <v>#</v>
      </c>
      <c r="CA84" s="7"/>
      <c r="CB84" s="7"/>
      <c r="CC84" s="409" t="str">
        <f t="shared" si="123"/>
        <v> </v>
      </c>
      <c r="CD84" s="409" t="str">
        <f t="shared" si="124"/>
        <v> </v>
      </c>
      <c r="CE84" s="409" t="str">
        <f t="shared" si="125"/>
        <v> </v>
      </c>
      <c r="CF84" s="409" t="str">
        <f t="shared" si="126"/>
        <v> </v>
      </c>
      <c r="CG84" s="409" t="str">
        <f t="shared" si="127"/>
        <v> </v>
      </c>
      <c r="CH84" s="409" t="e">
        <f>IF(#REF!=0,"CCP,"," ")</f>
        <v>#REF!</v>
      </c>
      <c r="CI84" s="409" t="e">
        <f>IF(#REF!=0,"UIUX,"," ")</f>
        <v>#REF!</v>
      </c>
      <c r="CJ84" s="409" t="e">
        <f>IF(#REF!=0,"DEV,"," ")</f>
        <v>#REF!</v>
      </c>
      <c r="CK84" s="409"/>
      <c r="CL84" s="409">
        <f t="shared" si="115"/>
        <v>0</v>
      </c>
      <c r="CM84" s="409">
        <f t="shared" si="116"/>
        <v>77</v>
      </c>
      <c r="CN84" s="372" t="str">
        <f t="shared" si="116"/>
        <v>22IT082</v>
      </c>
      <c r="CO84" s="432" t="str">
        <f t="shared" si="116"/>
        <v>RAGUL S N</v>
      </c>
      <c r="CP84" s="433" t="e">
        <f t="shared" si="68"/>
        <v>#REF!</v>
      </c>
      <c r="CQ84" s="409">
        <f t="shared" si="117"/>
        <v>0</v>
      </c>
      <c r="CR84" s="7"/>
      <c r="CS84" s="409">
        <f t="shared" si="118"/>
        <v>0</v>
      </c>
      <c r="CT84" s="409" t="str">
        <f t="shared" si="119"/>
        <v>#</v>
      </c>
    </row>
    <row r="85" ht="20.25" spans="1:98">
      <c r="A85" s="413">
        <v>78</v>
      </c>
      <c r="B85" s="414" t="s">
        <v>1167</v>
      </c>
      <c r="C85" s="415" t="s">
        <v>1168</v>
      </c>
      <c r="D85" s="437" t="s">
        <v>41</v>
      </c>
      <c r="E85" s="438" t="s">
        <v>55</v>
      </c>
      <c r="F85" s="439">
        <v>182.5</v>
      </c>
      <c r="G85" s="419" t="s">
        <v>1011</v>
      </c>
      <c r="H85" s="419" t="s">
        <v>1019</v>
      </c>
      <c r="I85" s="420"/>
      <c r="J85" s="420"/>
      <c r="K85" s="420"/>
      <c r="L85" s="421">
        <f t="shared" si="120"/>
        <v>0</v>
      </c>
      <c r="M85" s="422"/>
      <c r="N85" s="423">
        <f t="shared" si="69"/>
        <v>5</v>
      </c>
      <c r="O85" s="424">
        <v>8.4</v>
      </c>
      <c r="P85" s="425"/>
      <c r="Q85" s="426"/>
      <c r="R85" s="427"/>
      <c r="S85" s="428" t="s">
        <v>62</v>
      </c>
      <c r="T85" s="429">
        <f t="shared" si="121"/>
        <v>8</v>
      </c>
      <c r="U85" s="429">
        <f t="shared" si="121"/>
        <v>9</v>
      </c>
      <c r="V85" s="429">
        <f t="shared" si="121"/>
        <v>0</v>
      </c>
      <c r="W85" s="429">
        <f t="shared" si="121"/>
        <v>0</v>
      </c>
      <c r="X85" s="429">
        <f t="shared" si="121"/>
        <v>0</v>
      </c>
      <c r="Y85" s="430">
        <f t="shared" si="128"/>
        <v>44</v>
      </c>
      <c r="Z85" s="430">
        <f t="shared" si="129"/>
        <v>5</v>
      </c>
      <c r="AA85" s="431">
        <f t="shared" si="70"/>
        <v>8.8</v>
      </c>
      <c r="AB85" s="408" t="str">
        <f t="shared" si="122"/>
        <v>F</v>
      </c>
      <c r="AC85" s="408">
        <f t="shared" si="71"/>
        <v>1</v>
      </c>
      <c r="AD85" s="408">
        <f t="shared" si="72"/>
        <v>0</v>
      </c>
      <c r="AE85" s="408">
        <f t="shared" si="73"/>
        <v>0</v>
      </c>
      <c r="AF85" s="408">
        <f t="shared" si="74"/>
        <v>0</v>
      </c>
      <c r="AG85" s="408">
        <f t="shared" si="75"/>
        <v>0</v>
      </c>
      <c r="AH85" s="408">
        <f t="shared" si="76"/>
        <v>0</v>
      </c>
      <c r="AI85" s="408">
        <f t="shared" si="77"/>
        <v>0</v>
      </c>
      <c r="AJ85" s="6"/>
      <c r="AK85" s="408" t="str">
        <f t="shared" si="78"/>
        <v>F</v>
      </c>
      <c r="AL85" s="408">
        <f t="shared" si="79"/>
        <v>0</v>
      </c>
      <c r="AM85" s="408">
        <f t="shared" si="80"/>
        <v>0</v>
      </c>
      <c r="AN85" s="408">
        <f t="shared" si="81"/>
        <v>0</v>
      </c>
      <c r="AO85" s="408">
        <f t="shared" si="82"/>
        <v>0</v>
      </c>
      <c r="AP85" s="408">
        <f t="shared" si="83"/>
        <v>0</v>
      </c>
      <c r="AQ85" s="408">
        <f t="shared" si="84"/>
        <v>0</v>
      </c>
      <c r="AR85" s="409" t="str">
        <f t="shared" si="85"/>
        <v>DM</v>
      </c>
      <c r="AS85" s="409" t="str">
        <f t="shared" si="86"/>
        <v>DMT</v>
      </c>
      <c r="AT85" s="409" t="str">
        <f t="shared" si="87"/>
        <v>#</v>
      </c>
      <c r="AU85" s="409" t="str">
        <f t="shared" si="88"/>
        <v>#</v>
      </c>
      <c r="AV85" s="409" t="str">
        <f t="shared" si="89"/>
        <v>F</v>
      </c>
      <c r="AW85" s="409" t="str">
        <f t="shared" si="90"/>
        <v>#</v>
      </c>
      <c r="AX85" s="409"/>
      <c r="AY85" s="409" t="str">
        <f t="shared" si="91"/>
        <v>#</v>
      </c>
      <c r="AZ85" s="409" t="str">
        <f t="shared" si="92"/>
        <v>#</v>
      </c>
      <c r="BA85" s="409">
        <f t="shared" si="93"/>
        <v>0</v>
      </c>
      <c r="BB85" s="409" t="str">
        <f t="shared" si="94"/>
        <v>#</v>
      </c>
      <c r="BC85" s="409">
        <f t="shared" si="95"/>
        <v>0</v>
      </c>
      <c r="BD85" s="409" t="str">
        <f t="shared" si="96"/>
        <v>#</v>
      </c>
      <c r="BE85" s="7"/>
      <c r="BF85" s="7"/>
      <c r="BG85" s="7"/>
      <c r="BH85" s="409" t="str">
        <f t="shared" si="97"/>
        <v>#</v>
      </c>
      <c r="BI85" s="409" t="str">
        <f t="shared" si="98"/>
        <v>#</v>
      </c>
      <c r="BJ85" s="409" t="str">
        <f t="shared" si="99"/>
        <v>F</v>
      </c>
      <c r="BK85" s="409" t="str">
        <f t="shared" si="100"/>
        <v>#</v>
      </c>
      <c r="BL85" s="409" t="str">
        <f t="shared" si="101"/>
        <v>#</v>
      </c>
      <c r="BM85" s="409" t="str">
        <f t="shared" si="102"/>
        <v>#</v>
      </c>
      <c r="BN85" s="409" t="str">
        <f t="shared" si="103"/>
        <v>#</v>
      </c>
      <c r="BO85" s="409" t="str">
        <f t="shared" si="104"/>
        <v>#</v>
      </c>
      <c r="BP85" s="409"/>
      <c r="BQ85" s="409" t="str">
        <f t="shared" si="105"/>
        <v>#</v>
      </c>
      <c r="BR85" s="409" t="str">
        <f t="shared" si="106"/>
        <v>#</v>
      </c>
      <c r="BS85" s="409">
        <f t="shared" si="107"/>
        <v>0</v>
      </c>
      <c r="BT85" s="409" t="str">
        <f t="shared" si="108"/>
        <v>#</v>
      </c>
      <c r="BU85" s="409" t="str">
        <f t="shared" si="109"/>
        <v>#</v>
      </c>
      <c r="BV85" s="409" t="str">
        <f t="shared" si="110"/>
        <v>#</v>
      </c>
      <c r="BW85" s="409" t="str">
        <f t="shared" si="111"/>
        <v>#</v>
      </c>
      <c r="BX85" s="409" t="str">
        <f t="shared" si="112"/>
        <v>#</v>
      </c>
      <c r="BY85" s="409">
        <f t="shared" si="113"/>
        <v>0</v>
      </c>
      <c r="BZ85" s="409" t="str">
        <f t="shared" si="114"/>
        <v>#</v>
      </c>
      <c r="CA85" s="7"/>
      <c r="CB85" s="7"/>
      <c r="CC85" s="409" t="str">
        <f t="shared" si="123"/>
        <v> </v>
      </c>
      <c r="CD85" s="409" t="str">
        <f t="shared" si="124"/>
        <v> </v>
      </c>
      <c r="CE85" s="409" t="str">
        <f t="shared" si="125"/>
        <v>DAV,</v>
      </c>
      <c r="CF85" s="409" t="str">
        <f t="shared" si="126"/>
        <v>EP,</v>
      </c>
      <c r="CG85" s="409" t="str">
        <f t="shared" si="127"/>
        <v>MAD,</v>
      </c>
      <c r="CH85" s="409" t="e">
        <f>IF(#REF!=0,"CCP,"," ")</f>
        <v>#REF!</v>
      </c>
      <c r="CI85" s="409" t="e">
        <f>IF(#REF!=0,"UIUX,"," ")</f>
        <v>#REF!</v>
      </c>
      <c r="CJ85" s="409" t="e">
        <f>IF(#REF!=0,"DEV,"," ")</f>
        <v>#REF!</v>
      </c>
      <c r="CK85" s="409"/>
      <c r="CL85" s="409">
        <f t="shared" si="115"/>
        <v>0</v>
      </c>
      <c r="CM85" s="409">
        <f t="shared" si="116"/>
        <v>78</v>
      </c>
      <c r="CN85" s="372" t="str">
        <f t="shared" si="116"/>
        <v>22IT083</v>
      </c>
      <c r="CO85" s="432" t="str">
        <f t="shared" si="116"/>
        <v>RAMANARAYANAN K</v>
      </c>
      <c r="CP85" s="433" t="e">
        <f t="shared" si="68"/>
        <v>#REF!</v>
      </c>
      <c r="CQ85" s="409">
        <f t="shared" si="117"/>
        <v>0</v>
      </c>
      <c r="CR85" s="7"/>
      <c r="CS85" s="409" t="str">
        <f t="shared" si="118"/>
        <v>#</v>
      </c>
      <c r="CT85" s="409">
        <f t="shared" si="119"/>
        <v>0</v>
      </c>
    </row>
    <row r="86" ht="15" spans="1:98">
      <c r="A86" s="413">
        <v>79</v>
      </c>
      <c r="B86" s="414" t="s">
        <v>1169</v>
      </c>
      <c r="C86" s="415" t="s">
        <v>1170</v>
      </c>
      <c r="D86" s="437" t="s">
        <v>41</v>
      </c>
      <c r="E86" s="440" t="s">
        <v>54</v>
      </c>
      <c r="F86" s="439">
        <v>192</v>
      </c>
      <c r="G86" s="419" t="s">
        <v>1011</v>
      </c>
      <c r="H86" s="419" t="s">
        <v>1008</v>
      </c>
      <c r="I86" s="420"/>
      <c r="J86" s="420"/>
      <c r="K86" s="420"/>
      <c r="L86" s="421">
        <f t="shared" si="120"/>
        <v>0</v>
      </c>
      <c r="M86" s="422"/>
      <c r="N86" s="423">
        <f t="shared" si="69"/>
        <v>5</v>
      </c>
      <c r="O86" s="424">
        <v>8.8</v>
      </c>
      <c r="P86" s="425"/>
      <c r="Q86" s="426"/>
      <c r="R86" s="427"/>
      <c r="S86" s="428" t="s">
        <v>62</v>
      </c>
      <c r="T86" s="429">
        <f t="shared" si="121"/>
        <v>8</v>
      </c>
      <c r="U86" s="429">
        <f t="shared" si="121"/>
        <v>10</v>
      </c>
      <c r="V86" s="429">
        <f t="shared" si="121"/>
        <v>0</v>
      </c>
      <c r="W86" s="429">
        <f t="shared" si="121"/>
        <v>0</v>
      </c>
      <c r="X86" s="429">
        <f t="shared" si="121"/>
        <v>0</v>
      </c>
      <c r="Y86" s="430">
        <f t="shared" si="128"/>
        <v>48</v>
      </c>
      <c r="Z86" s="430">
        <f t="shared" si="129"/>
        <v>5</v>
      </c>
      <c r="AA86" s="431">
        <f t="shared" si="70"/>
        <v>9.6</v>
      </c>
      <c r="AB86" s="408" t="str">
        <f t="shared" si="122"/>
        <v>F</v>
      </c>
      <c r="AC86" s="408">
        <f t="shared" si="71"/>
        <v>1</v>
      </c>
      <c r="AD86" s="408">
        <f t="shared" si="72"/>
        <v>0</v>
      </c>
      <c r="AE86" s="408">
        <f t="shared" si="73"/>
        <v>0</v>
      </c>
      <c r="AF86" s="408">
        <f t="shared" si="74"/>
        <v>0</v>
      </c>
      <c r="AG86" s="408">
        <f t="shared" si="75"/>
        <v>0</v>
      </c>
      <c r="AH86" s="408">
        <f t="shared" si="76"/>
        <v>0</v>
      </c>
      <c r="AI86" s="408">
        <f t="shared" si="77"/>
        <v>0</v>
      </c>
      <c r="AJ86" s="6"/>
      <c r="AK86" s="408" t="str">
        <f t="shared" si="78"/>
        <v>F</v>
      </c>
      <c r="AL86" s="408">
        <f t="shared" si="79"/>
        <v>0</v>
      </c>
      <c r="AM86" s="408">
        <f t="shared" si="80"/>
        <v>0</v>
      </c>
      <c r="AN86" s="408">
        <f t="shared" si="81"/>
        <v>0</v>
      </c>
      <c r="AO86" s="408">
        <f t="shared" si="82"/>
        <v>0</v>
      </c>
      <c r="AP86" s="408">
        <f t="shared" si="83"/>
        <v>0</v>
      </c>
      <c r="AQ86" s="408">
        <f t="shared" si="84"/>
        <v>0</v>
      </c>
      <c r="AR86" s="409" t="str">
        <f t="shared" si="85"/>
        <v>HM</v>
      </c>
      <c r="AS86" s="409" t="str">
        <f t="shared" si="86"/>
        <v>HMT</v>
      </c>
      <c r="AT86" s="409" t="str">
        <f t="shared" si="87"/>
        <v>F</v>
      </c>
      <c r="AU86" s="409" t="str">
        <f t="shared" si="88"/>
        <v>#</v>
      </c>
      <c r="AV86" s="409" t="str">
        <f t="shared" si="89"/>
        <v>#</v>
      </c>
      <c r="AW86" s="409" t="str">
        <f t="shared" si="90"/>
        <v>#</v>
      </c>
      <c r="AX86" s="409"/>
      <c r="AY86" s="409">
        <f t="shared" si="91"/>
        <v>0</v>
      </c>
      <c r="AZ86" s="409" t="str">
        <f t="shared" si="92"/>
        <v>#</v>
      </c>
      <c r="BA86" s="409" t="str">
        <f t="shared" si="93"/>
        <v>#</v>
      </c>
      <c r="BB86" s="409" t="str">
        <f t="shared" si="94"/>
        <v>#</v>
      </c>
      <c r="BC86" s="409">
        <f t="shared" si="95"/>
        <v>0</v>
      </c>
      <c r="BD86" s="409" t="str">
        <f t="shared" si="96"/>
        <v>#</v>
      </c>
      <c r="BE86" s="7"/>
      <c r="BF86" s="7"/>
      <c r="BG86" s="7"/>
      <c r="BH86" s="409" t="str">
        <f t="shared" si="97"/>
        <v>F</v>
      </c>
      <c r="BI86" s="409" t="str">
        <f t="shared" si="98"/>
        <v>#</v>
      </c>
      <c r="BJ86" s="409" t="str">
        <f t="shared" si="99"/>
        <v>#</v>
      </c>
      <c r="BK86" s="409" t="str">
        <f t="shared" si="100"/>
        <v>#</v>
      </c>
      <c r="BL86" s="409" t="str">
        <f t="shared" si="101"/>
        <v>#</v>
      </c>
      <c r="BM86" s="409" t="str">
        <f t="shared" si="102"/>
        <v>#</v>
      </c>
      <c r="BN86" s="409" t="str">
        <f t="shared" si="103"/>
        <v>#</v>
      </c>
      <c r="BO86" s="409" t="str">
        <f t="shared" si="104"/>
        <v>#</v>
      </c>
      <c r="BP86" s="409"/>
      <c r="BQ86" s="409">
        <f t="shared" si="105"/>
        <v>0</v>
      </c>
      <c r="BR86" s="409" t="str">
        <f t="shared" si="106"/>
        <v>#</v>
      </c>
      <c r="BS86" s="409" t="str">
        <f t="shared" si="107"/>
        <v>#</v>
      </c>
      <c r="BT86" s="409" t="str">
        <f t="shared" si="108"/>
        <v>#</v>
      </c>
      <c r="BU86" s="409" t="str">
        <f t="shared" si="109"/>
        <v>#</v>
      </c>
      <c r="BV86" s="409" t="str">
        <f t="shared" si="110"/>
        <v>#</v>
      </c>
      <c r="BW86" s="409" t="str">
        <f t="shared" si="111"/>
        <v>#</v>
      </c>
      <c r="BX86" s="409" t="str">
        <f t="shared" si="112"/>
        <v>#</v>
      </c>
      <c r="BY86" s="409">
        <f t="shared" si="113"/>
        <v>0</v>
      </c>
      <c r="BZ86" s="409" t="str">
        <f t="shared" si="114"/>
        <v>#</v>
      </c>
      <c r="CA86" s="7"/>
      <c r="CB86" s="7"/>
      <c r="CC86" s="409" t="str">
        <f t="shared" si="123"/>
        <v> </v>
      </c>
      <c r="CD86" s="409" t="str">
        <f t="shared" si="124"/>
        <v> </v>
      </c>
      <c r="CE86" s="409" t="str">
        <f t="shared" si="125"/>
        <v>DAV,</v>
      </c>
      <c r="CF86" s="409" t="str">
        <f t="shared" si="126"/>
        <v>EP,</v>
      </c>
      <c r="CG86" s="409" t="str">
        <f t="shared" si="127"/>
        <v>MAD,</v>
      </c>
      <c r="CH86" s="409" t="e">
        <f>IF(#REF!=0,"CCP,"," ")</f>
        <v>#REF!</v>
      </c>
      <c r="CI86" s="409" t="e">
        <f>IF(#REF!=0,"UIUX,"," ")</f>
        <v>#REF!</v>
      </c>
      <c r="CJ86" s="409" t="e">
        <f>IF(#REF!=0,"DEV,"," ")</f>
        <v>#REF!</v>
      </c>
      <c r="CK86" s="409"/>
      <c r="CL86" s="409">
        <f t="shared" si="115"/>
        <v>0</v>
      </c>
      <c r="CM86" s="409">
        <f t="shared" si="116"/>
        <v>79</v>
      </c>
      <c r="CN86" s="372" t="str">
        <f t="shared" si="116"/>
        <v>22IT084</v>
      </c>
      <c r="CO86" s="432" t="str">
        <f t="shared" si="116"/>
        <v>RANJIT H</v>
      </c>
      <c r="CP86" s="433" t="e">
        <f t="shared" si="68"/>
        <v>#REF!</v>
      </c>
      <c r="CQ86" s="409">
        <f t="shared" si="117"/>
        <v>0</v>
      </c>
      <c r="CR86" s="7"/>
      <c r="CS86" s="409">
        <f t="shared" si="118"/>
        <v>0</v>
      </c>
      <c r="CT86" s="409" t="str">
        <f t="shared" si="119"/>
        <v>#</v>
      </c>
    </row>
    <row r="87" ht="15" spans="1:98">
      <c r="A87" s="413">
        <v>80</v>
      </c>
      <c r="B87" s="414" t="s">
        <v>1171</v>
      </c>
      <c r="C87" s="415" t="s">
        <v>1172</v>
      </c>
      <c r="D87" s="437" t="s">
        <v>41</v>
      </c>
      <c r="E87" s="440" t="s">
        <v>54</v>
      </c>
      <c r="F87" s="439">
        <v>192.5</v>
      </c>
      <c r="G87" s="419" t="s">
        <v>1011</v>
      </c>
      <c r="H87" s="419" t="s">
        <v>1019</v>
      </c>
      <c r="I87" s="420"/>
      <c r="J87" s="420"/>
      <c r="K87" s="420"/>
      <c r="L87" s="421">
        <f t="shared" si="120"/>
        <v>0</v>
      </c>
      <c r="M87" s="422"/>
      <c r="N87" s="423">
        <f t="shared" si="69"/>
        <v>5</v>
      </c>
      <c r="O87" s="424">
        <v>8.4</v>
      </c>
      <c r="P87" s="425"/>
      <c r="Q87" s="426"/>
      <c r="R87" s="427"/>
      <c r="S87" s="428" t="s">
        <v>62</v>
      </c>
      <c r="T87" s="429">
        <f t="shared" si="121"/>
        <v>8</v>
      </c>
      <c r="U87" s="429">
        <f t="shared" si="121"/>
        <v>9</v>
      </c>
      <c r="V87" s="429">
        <f t="shared" si="121"/>
        <v>0</v>
      </c>
      <c r="W87" s="429">
        <f t="shared" si="121"/>
        <v>0</v>
      </c>
      <c r="X87" s="429">
        <f t="shared" si="121"/>
        <v>0</v>
      </c>
      <c r="Y87" s="430">
        <f t="shared" si="128"/>
        <v>44</v>
      </c>
      <c r="Z87" s="430">
        <f t="shared" si="129"/>
        <v>5</v>
      </c>
      <c r="AA87" s="431">
        <f t="shared" si="70"/>
        <v>8.8</v>
      </c>
      <c r="AB87" s="408" t="str">
        <f t="shared" si="122"/>
        <v>F</v>
      </c>
      <c r="AC87" s="408">
        <f t="shared" si="71"/>
        <v>1</v>
      </c>
      <c r="AD87" s="408">
        <f t="shared" si="72"/>
        <v>0</v>
      </c>
      <c r="AE87" s="408">
        <f t="shared" si="73"/>
        <v>0</v>
      </c>
      <c r="AF87" s="408">
        <f t="shared" si="74"/>
        <v>0</v>
      </c>
      <c r="AG87" s="408">
        <f t="shared" si="75"/>
        <v>0</v>
      </c>
      <c r="AH87" s="408">
        <f t="shared" si="76"/>
        <v>0</v>
      </c>
      <c r="AI87" s="408">
        <f t="shared" si="77"/>
        <v>0</v>
      </c>
      <c r="AJ87" s="6"/>
      <c r="AK87" s="408" t="str">
        <f t="shared" si="78"/>
        <v>F</v>
      </c>
      <c r="AL87" s="408">
        <f t="shared" si="79"/>
        <v>0</v>
      </c>
      <c r="AM87" s="408">
        <f t="shared" si="80"/>
        <v>0</v>
      </c>
      <c r="AN87" s="408">
        <f t="shared" si="81"/>
        <v>0</v>
      </c>
      <c r="AO87" s="408">
        <f t="shared" si="82"/>
        <v>0</v>
      </c>
      <c r="AP87" s="408">
        <f t="shared" si="83"/>
        <v>0</v>
      </c>
      <c r="AQ87" s="408">
        <f t="shared" si="84"/>
        <v>0</v>
      </c>
      <c r="AR87" s="409" t="str">
        <f t="shared" si="85"/>
        <v>HM</v>
      </c>
      <c r="AS87" s="409" t="str">
        <f t="shared" si="86"/>
        <v>HMT</v>
      </c>
      <c r="AT87" s="409" t="str">
        <f t="shared" si="87"/>
        <v>F</v>
      </c>
      <c r="AU87" s="409" t="str">
        <f t="shared" si="88"/>
        <v>#</v>
      </c>
      <c r="AV87" s="409" t="str">
        <f t="shared" si="89"/>
        <v>#</v>
      </c>
      <c r="AW87" s="409" t="str">
        <f t="shared" si="90"/>
        <v>#</v>
      </c>
      <c r="AX87" s="409"/>
      <c r="AY87" s="409">
        <f t="shared" si="91"/>
        <v>0</v>
      </c>
      <c r="AZ87" s="409" t="str">
        <f t="shared" si="92"/>
        <v>#</v>
      </c>
      <c r="BA87" s="409" t="str">
        <f t="shared" si="93"/>
        <v>#</v>
      </c>
      <c r="BB87" s="409" t="str">
        <f t="shared" si="94"/>
        <v>#</v>
      </c>
      <c r="BC87" s="409">
        <f t="shared" si="95"/>
        <v>0</v>
      </c>
      <c r="BD87" s="409" t="str">
        <f t="shared" si="96"/>
        <v>#</v>
      </c>
      <c r="BE87" s="7"/>
      <c r="BF87" s="7"/>
      <c r="BG87" s="7"/>
      <c r="BH87" s="409" t="str">
        <f t="shared" si="97"/>
        <v>F</v>
      </c>
      <c r="BI87" s="409" t="str">
        <f t="shared" si="98"/>
        <v>#</v>
      </c>
      <c r="BJ87" s="409" t="str">
        <f t="shared" si="99"/>
        <v>#</v>
      </c>
      <c r="BK87" s="409" t="str">
        <f t="shared" si="100"/>
        <v>#</v>
      </c>
      <c r="BL87" s="409" t="str">
        <f t="shared" si="101"/>
        <v>#</v>
      </c>
      <c r="BM87" s="409" t="str">
        <f t="shared" si="102"/>
        <v>#</v>
      </c>
      <c r="BN87" s="409" t="str">
        <f t="shared" si="103"/>
        <v>#</v>
      </c>
      <c r="BO87" s="409" t="str">
        <f t="shared" si="104"/>
        <v>#</v>
      </c>
      <c r="BP87" s="409"/>
      <c r="BQ87" s="409">
        <f t="shared" si="105"/>
        <v>0</v>
      </c>
      <c r="BR87" s="409" t="str">
        <f t="shared" si="106"/>
        <v>#</v>
      </c>
      <c r="BS87" s="409" t="str">
        <f t="shared" si="107"/>
        <v>#</v>
      </c>
      <c r="BT87" s="409" t="str">
        <f t="shared" si="108"/>
        <v>#</v>
      </c>
      <c r="BU87" s="409" t="str">
        <f t="shared" si="109"/>
        <v>#</v>
      </c>
      <c r="BV87" s="409" t="str">
        <f t="shared" si="110"/>
        <v>#</v>
      </c>
      <c r="BW87" s="409" t="str">
        <f t="shared" si="111"/>
        <v>#</v>
      </c>
      <c r="BX87" s="409" t="str">
        <f t="shared" si="112"/>
        <v>#</v>
      </c>
      <c r="BY87" s="409">
        <f t="shared" si="113"/>
        <v>0</v>
      </c>
      <c r="BZ87" s="409" t="str">
        <f t="shared" si="114"/>
        <v>#</v>
      </c>
      <c r="CA87" s="7"/>
      <c r="CB87" s="7"/>
      <c r="CC87" s="409" t="str">
        <f t="shared" si="123"/>
        <v> </v>
      </c>
      <c r="CD87" s="409" t="str">
        <f t="shared" si="124"/>
        <v> </v>
      </c>
      <c r="CE87" s="409" t="str">
        <f t="shared" si="125"/>
        <v>DAV,</v>
      </c>
      <c r="CF87" s="409" t="str">
        <f t="shared" si="126"/>
        <v>EP,</v>
      </c>
      <c r="CG87" s="409" t="str">
        <f t="shared" si="127"/>
        <v>MAD,</v>
      </c>
      <c r="CH87" s="409" t="e">
        <f>IF(#REF!=0,"CCP,"," ")</f>
        <v>#REF!</v>
      </c>
      <c r="CI87" s="409" t="e">
        <f>IF(#REF!=0,"UIUX,"," ")</f>
        <v>#REF!</v>
      </c>
      <c r="CJ87" s="409" t="e">
        <f>IF(#REF!=0,"DEV,"," ")</f>
        <v>#REF!</v>
      </c>
      <c r="CK87" s="409"/>
      <c r="CL87" s="409">
        <f t="shared" si="115"/>
        <v>0</v>
      </c>
      <c r="CM87" s="409">
        <f t="shared" si="116"/>
        <v>80</v>
      </c>
      <c r="CN87" s="372" t="str">
        <f t="shared" si="116"/>
        <v>22IT085</v>
      </c>
      <c r="CO87" s="432" t="str">
        <f t="shared" si="116"/>
        <v>RANJITH R</v>
      </c>
      <c r="CP87" s="433" t="e">
        <f t="shared" si="68"/>
        <v>#REF!</v>
      </c>
      <c r="CQ87" s="409">
        <f t="shared" si="117"/>
        <v>0</v>
      </c>
      <c r="CR87" s="7"/>
      <c r="CS87" s="409">
        <f t="shared" si="118"/>
        <v>0</v>
      </c>
      <c r="CT87" s="409" t="str">
        <f t="shared" si="119"/>
        <v>#</v>
      </c>
    </row>
    <row r="88" ht="30.75" spans="1:98">
      <c r="A88" s="413">
        <v>81</v>
      </c>
      <c r="B88" s="414" t="s">
        <v>1173</v>
      </c>
      <c r="C88" s="415" t="s">
        <v>1174</v>
      </c>
      <c r="D88" s="437" t="s">
        <v>41</v>
      </c>
      <c r="E88" s="438" t="s">
        <v>55</v>
      </c>
      <c r="F88" s="439">
        <v>170.5</v>
      </c>
      <c r="G88" s="419" t="s">
        <v>1011</v>
      </c>
      <c r="H88" s="419" t="s">
        <v>1008</v>
      </c>
      <c r="I88" s="420"/>
      <c r="J88" s="420"/>
      <c r="K88" s="420"/>
      <c r="L88" s="421">
        <f t="shared" si="120"/>
        <v>0</v>
      </c>
      <c r="M88" s="422"/>
      <c r="N88" s="423">
        <f t="shared" si="69"/>
        <v>5</v>
      </c>
      <c r="O88" s="424">
        <v>8.8</v>
      </c>
      <c r="P88" s="425"/>
      <c r="Q88" s="426"/>
      <c r="R88" s="427"/>
      <c r="S88" s="428" t="s">
        <v>62</v>
      </c>
      <c r="T88" s="429">
        <f t="shared" si="121"/>
        <v>8</v>
      </c>
      <c r="U88" s="429">
        <f t="shared" si="121"/>
        <v>10</v>
      </c>
      <c r="V88" s="429">
        <f t="shared" si="121"/>
        <v>0</v>
      </c>
      <c r="W88" s="429">
        <f t="shared" si="121"/>
        <v>0</v>
      </c>
      <c r="X88" s="429">
        <f t="shared" si="121"/>
        <v>0</v>
      </c>
      <c r="Y88" s="430">
        <f t="shared" si="128"/>
        <v>48</v>
      </c>
      <c r="Z88" s="430">
        <f t="shared" si="129"/>
        <v>5</v>
      </c>
      <c r="AA88" s="431">
        <f t="shared" si="70"/>
        <v>9.6</v>
      </c>
      <c r="AB88" s="408" t="str">
        <f t="shared" si="122"/>
        <v>F</v>
      </c>
      <c r="AC88" s="408">
        <f t="shared" si="71"/>
        <v>0</v>
      </c>
      <c r="AD88" s="408">
        <f t="shared" si="72"/>
        <v>1</v>
      </c>
      <c r="AE88" s="408">
        <f t="shared" si="73"/>
        <v>0</v>
      </c>
      <c r="AF88" s="408">
        <f t="shared" si="74"/>
        <v>0</v>
      </c>
      <c r="AG88" s="408">
        <f t="shared" si="75"/>
        <v>0</v>
      </c>
      <c r="AH88" s="408">
        <f t="shared" si="76"/>
        <v>0</v>
      </c>
      <c r="AI88" s="408">
        <f t="shared" si="77"/>
        <v>0</v>
      </c>
      <c r="AJ88" s="6"/>
      <c r="AK88" s="408">
        <f t="shared" si="78"/>
        <v>0</v>
      </c>
      <c r="AL88" s="408" t="str">
        <f t="shared" si="79"/>
        <v>F</v>
      </c>
      <c r="AM88" s="408">
        <f t="shared" si="80"/>
        <v>0</v>
      </c>
      <c r="AN88" s="408">
        <f t="shared" si="81"/>
        <v>0</v>
      </c>
      <c r="AO88" s="408">
        <f t="shared" si="82"/>
        <v>0</v>
      </c>
      <c r="AP88" s="408">
        <f t="shared" si="83"/>
        <v>0</v>
      </c>
      <c r="AQ88" s="408">
        <f t="shared" si="84"/>
        <v>0</v>
      </c>
      <c r="AR88" s="409" t="str">
        <f t="shared" si="85"/>
        <v>DM</v>
      </c>
      <c r="AS88" s="409" t="str">
        <f t="shared" si="86"/>
        <v>DMT</v>
      </c>
      <c r="AT88" s="409" t="str">
        <f t="shared" si="87"/>
        <v>#</v>
      </c>
      <c r="AU88" s="409" t="str">
        <f t="shared" si="88"/>
        <v>#</v>
      </c>
      <c r="AV88" s="409" t="str">
        <f t="shared" si="89"/>
        <v>F</v>
      </c>
      <c r="AW88" s="409" t="str">
        <f t="shared" si="90"/>
        <v>#</v>
      </c>
      <c r="AX88" s="409"/>
      <c r="AY88" s="409" t="str">
        <f t="shared" si="91"/>
        <v>#</v>
      </c>
      <c r="AZ88" s="409" t="str">
        <f t="shared" si="92"/>
        <v>#</v>
      </c>
      <c r="BA88" s="409">
        <f t="shared" si="93"/>
        <v>0</v>
      </c>
      <c r="BB88" s="409" t="str">
        <f t="shared" si="94"/>
        <v>#</v>
      </c>
      <c r="BC88" s="409">
        <f t="shared" si="95"/>
        <v>0</v>
      </c>
      <c r="BD88" s="409" t="str">
        <f t="shared" si="96"/>
        <v>#</v>
      </c>
      <c r="BE88" s="7"/>
      <c r="BF88" s="7"/>
      <c r="BG88" s="7"/>
      <c r="BH88" s="409" t="str">
        <f t="shared" si="97"/>
        <v>#</v>
      </c>
      <c r="BI88" s="409" t="str">
        <f t="shared" si="98"/>
        <v>#</v>
      </c>
      <c r="BJ88" s="409" t="str">
        <f t="shared" si="99"/>
        <v>F</v>
      </c>
      <c r="BK88" s="409" t="str">
        <f t="shared" si="100"/>
        <v>#</v>
      </c>
      <c r="BL88" s="409" t="str">
        <f t="shared" si="101"/>
        <v>#</v>
      </c>
      <c r="BM88" s="409" t="str">
        <f t="shared" si="102"/>
        <v>#</v>
      </c>
      <c r="BN88" s="409" t="str">
        <f t="shared" si="103"/>
        <v>#</v>
      </c>
      <c r="BO88" s="409" t="str">
        <f t="shared" si="104"/>
        <v>#</v>
      </c>
      <c r="BP88" s="409"/>
      <c r="BQ88" s="409" t="str">
        <f t="shared" si="105"/>
        <v>#</v>
      </c>
      <c r="BR88" s="409" t="str">
        <f t="shared" si="106"/>
        <v>#</v>
      </c>
      <c r="BS88" s="409">
        <f t="shared" si="107"/>
        <v>0</v>
      </c>
      <c r="BT88" s="409" t="str">
        <f t="shared" si="108"/>
        <v>#</v>
      </c>
      <c r="BU88" s="409" t="str">
        <f t="shared" si="109"/>
        <v>#</v>
      </c>
      <c r="BV88" s="409" t="str">
        <f t="shared" si="110"/>
        <v>#</v>
      </c>
      <c r="BW88" s="409" t="str">
        <f t="shared" si="111"/>
        <v>#</v>
      </c>
      <c r="BX88" s="409" t="str">
        <f t="shared" si="112"/>
        <v>#</v>
      </c>
      <c r="BY88" s="409">
        <f t="shared" si="113"/>
        <v>0</v>
      </c>
      <c r="BZ88" s="409" t="str">
        <f t="shared" si="114"/>
        <v>#</v>
      </c>
      <c r="CA88" s="7"/>
      <c r="CB88" s="7"/>
      <c r="CC88" s="409" t="str">
        <f t="shared" si="123"/>
        <v> </v>
      </c>
      <c r="CD88" s="409" t="str">
        <f t="shared" si="124"/>
        <v> </v>
      </c>
      <c r="CE88" s="409" t="str">
        <f t="shared" si="125"/>
        <v>DAV,</v>
      </c>
      <c r="CF88" s="409" t="str">
        <f t="shared" si="126"/>
        <v>EP,</v>
      </c>
      <c r="CG88" s="409" t="str">
        <f t="shared" si="127"/>
        <v>MAD,</v>
      </c>
      <c r="CH88" s="409" t="e">
        <f>IF(#REF!=0,"CCP,"," ")</f>
        <v>#REF!</v>
      </c>
      <c r="CI88" s="409" t="e">
        <f>IF(#REF!=0,"UIUX,"," ")</f>
        <v>#REF!</v>
      </c>
      <c r="CJ88" s="409" t="e">
        <f>IF(#REF!=0,"DEV,"," ")</f>
        <v>#REF!</v>
      </c>
      <c r="CK88" s="409"/>
      <c r="CL88" s="409">
        <f t="shared" si="115"/>
        <v>0</v>
      </c>
      <c r="CM88" s="409">
        <f t="shared" si="116"/>
        <v>81</v>
      </c>
      <c r="CN88" s="372" t="str">
        <f t="shared" si="116"/>
        <v>22IT086</v>
      </c>
      <c r="CO88" s="432" t="str">
        <f t="shared" si="116"/>
        <v>RISHI AATHITHYA C N</v>
      </c>
      <c r="CP88" s="433" t="e">
        <f t="shared" si="68"/>
        <v>#REF!</v>
      </c>
      <c r="CQ88" s="409">
        <f t="shared" si="117"/>
        <v>0</v>
      </c>
      <c r="CR88" s="7"/>
      <c r="CS88" s="409" t="str">
        <f t="shared" si="118"/>
        <v>#</v>
      </c>
      <c r="CT88" s="409">
        <f t="shared" si="119"/>
        <v>0</v>
      </c>
    </row>
    <row r="89" ht="15" spans="1:98">
      <c r="A89" s="413">
        <v>82</v>
      </c>
      <c r="B89" s="414" t="s">
        <v>1175</v>
      </c>
      <c r="C89" s="415" t="s">
        <v>1176</v>
      </c>
      <c r="D89" s="437" t="s">
        <v>42</v>
      </c>
      <c r="E89" s="438" t="s">
        <v>55</v>
      </c>
      <c r="F89" s="439">
        <v>172</v>
      </c>
      <c r="G89" s="419" t="s">
        <v>1030</v>
      </c>
      <c r="H89" s="419" t="s">
        <v>1030</v>
      </c>
      <c r="I89" s="434" t="s">
        <v>1030</v>
      </c>
      <c r="J89" s="434" t="s">
        <v>1030</v>
      </c>
      <c r="K89" s="434" t="s">
        <v>1030</v>
      </c>
      <c r="L89" s="421">
        <f t="shared" si="120"/>
        <v>0</v>
      </c>
      <c r="M89" s="422"/>
      <c r="N89" s="423">
        <f t="shared" si="69"/>
        <v>0</v>
      </c>
      <c r="O89" s="424">
        <v>8</v>
      </c>
      <c r="P89" s="425"/>
      <c r="Q89" s="426"/>
      <c r="R89" s="427"/>
      <c r="S89" s="428" t="s">
        <v>62</v>
      </c>
      <c r="T89" s="429">
        <f t="shared" si="121"/>
        <v>0</v>
      </c>
      <c r="U89" s="429">
        <f t="shared" si="121"/>
        <v>0</v>
      </c>
      <c r="V89" s="429">
        <f t="shared" si="121"/>
        <v>0</v>
      </c>
      <c r="W89" s="429">
        <f t="shared" si="121"/>
        <v>0</v>
      </c>
      <c r="X89" s="429">
        <f t="shared" si="121"/>
        <v>0</v>
      </c>
      <c r="Y89" s="430">
        <f t="shared" si="128"/>
        <v>0</v>
      </c>
      <c r="Z89" s="430">
        <f t="shared" si="129"/>
        <v>0</v>
      </c>
      <c r="AA89" s="431">
        <f t="shared" si="70"/>
        <v>0</v>
      </c>
      <c r="AB89" s="408" t="str">
        <f t="shared" si="122"/>
        <v>F</v>
      </c>
      <c r="AC89" s="408">
        <f t="shared" si="71"/>
        <v>0</v>
      </c>
      <c r="AD89" s="408">
        <f t="shared" si="72"/>
        <v>1</v>
      </c>
      <c r="AE89" s="408">
        <f t="shared" si="73"/>
        <v>0</v>
      </c>
      <c r="AF89" s="408">
        <f t="shared" si="74"/>
        <v>0</v>
      </c>
      <c r="AG89" s="408">
        <f t="shared" si="75"/>
        <v>0</v>
      </c>
      <c r="AH89" s="408">
        <f t="shared" si="76"/>
        <v>0</v>
      </c>
      <c r="AI89" s="408">
        <f t="shared" si="77"/>
        <v>0</v>
      </c>
      <c r="AJ89" s="6"/>
      <c r="AK89" s="408">
        <f t="shared" si="78"/>
        <v>0</v>
      </c>
      <c r="AL89" s="408" t="str">
        <f t="shared" si="79"/>
        <v>F</v>
      </c>
      <c r="AM89" s="408">
        <f t="shared" si="80"/>
        <v>0</v>
      </c>
      <c r="AN89" s="408">
        <f t="shared" si="81"/>
        <v>0</v>
      </c>
      <c r="AO89" s="408">
        <f t="shared" si="82"/>
        <v>0</v>
      </c>
      <c r="AP89" s="408">
        <f t="shared" si="83"/>
        <v>0</v>
      </c>
      <c r="AQ89" s="408">
        <f t="shared" si="84"/>
        <v>0</v>
      </c>
      <c r="AR89" s="409" t="str">
        <f t="shared" si="85"/>
        <v>DF</v>
      </c>
      <c r="AS89" s="409" t="str">
        <f t="shared" si="86"/>
        <v>DFT</v>
      </c>
      <c r="AT89" s="409" t="str">
        <f t="shared" si="87"/>
        <v>#</v>
      </c>
      <c r="AU89" s="409" t="str">
        <f t="shared" si="88"/>
        <v>#</v>
      </c>
      <c r="AV89" s="409" t="str">
        <f t="shared" si="89"/>
        <v>#</v>
      </c>
      <c r="AW89" s="409" t="str">
        <f t="shared" si="90"/>
        <v>F</v>
      </c>
      <c r="AX89" s="409"/>
      <c r="AY89" s="409" t="str">
        <f t="shared" si="91"/>
        <v>#</v>
      </c>
      <c r="AZ89" s="409" t="str">
        <f t="shared" si="92"/>
        <v>#</v>
      </c>
      <c r="BA89" s="409" t="str">
        <f t="shared" si="93"/>
        <v>#</v>
      </c>
      <c r="BB89" s="409">
        <f t="shared" si="94"/>
        <v>0</v>
      </c>
      <c r="BC89" s="409" t="str">
        <f t="shared" si="95"/>
        <v>#</v>
      </c>
      <c r="BD89" s="409">
        <f t="shared" si="96"/>
        <v>0</v>
      </c>
      <c r="BE89" s="7"/>
      <c r="BF89" s="7"/>
      <c r="BG89" s="7"/>
      <c r="BH89" s="409" t="str">
        <f t="shared" si="97"/>
        <v>#</v>
      </c>
      <c r="BI89" s="409" t="str">
        <f t="shared" si="98"/>
        <v>#</v>
      </c>
      <c r="BJ89" s="409" t="str">
        <f t="shared" si="99"/>
        <v>#</v>
      </c>
      <c r="BK89" s="409" t="str">
        <f t="shared" si="100"/>
        <v>F</v>
      </c>
      <c r="BL89" s="409" t="str">
        <f t="shared" si="101"/>
        <v>#</v>
      </c>
      <c r="BM89" s="409" t="str">
        <f t="shared" si="102"/>
        <v>#</v>
      </c>
      <c r="BN89" s="409" t="str">
        <f t="shared" si="103"/>
        <v>#</v>
      </c>
      <c r="BO89" s="409" t="str">
        <f t="shared" si="104"/>
        <v>#</v>
      </c>
      <c r="BP89" s="409"/>
      <c r="BQ89" s="409" t="str">
        <f t="shared" si="105"/>
        <v>#</v>
      </c>
      <c r="BR89" s="409" t="str">
        <f t="shared" si="106"/>
        <v>#</v>
      </c>
      <c r="BS89" s="409" t="str">
        <f t="shared" si="107"/>
        <v>#</v>
      </c>
      <c r="BT89" s="409">
        <f t="shared" si="108"/>
        <v>0</v>
      </c>
      <c r="BU89" s="409" t="str">
        <f t="shared" si="109"/>
        <v>#</v>
      </c>
      <c r="BV89" s="409" t="str">
        <f t="shared" si="110"/>
        <v>#</v>
      </c>
      <c r="BW89" s="409" t="str">
        <f t="shared" si="111"/>
        <v>#</v>
      </c>
      <c r="BX89" s="409" t="str">
        <f t="shared" si="112"/>
        <v>#</v>
      </c>
      <c r="BY89" s="409" t="str">
        <f t="shared" si="113"/>
        <v>#</v>
      </c>
      <c r="BZ89" s="409">
        <f t="shared" si="114"/>
        <v>0</v>
      </c>
      <c r="CA89" s="7"/>
      <c r="CB89" s="7"/>
      <c r="CC89" s="409" t="str">
        <f t="shared" si="123"/>
        <v>EEP,</v>
      </c>
      <c r="CD89" s="409" t="str">
        <f t="shared" si="124"/>
        <v>POC,</v>
      </c>
      <c r="CE89" s="409" t="str">
        <f t="shared" si="125"/>
        <v>DAV,</v>
      </c>
      <c r="CF89" s="409" t="str">
        <f t="shared" si="126"/>
        <v>EP,</v>
      </c>
      <c r="CG89" s="409" t="str">
        <f t="shared" si="127"/>
        <v>MAD,</v>
      </c>
      <c r="CH89" s="409" t="e">
        <f>IF(#REF!=0,"CCP,"," ")</f>
        <v>#REF!</v>
      </c>
      <c r="CI89" s="409" t="e">
        <f>IF(#REF!=0,"UIUX,"," ")</f>
        <v>#REF!</v>
      </c>
      <c r="CJ89" s="409" t="e">
        <f>IF(#REF!=0,"DEV,"," ")</f>
        <v>#REF!</v>
      </c>
      <c r="CK89" s="409"/>
      <c r="CL89" s="409">
        <f t="shared" si="115"/>
        <v>0</v>
      </c>
      <c r="CM89" s="409">
        <f t="shared" si="116"/>
        <v>82</v>
      </c>
      <c r="CN89" s="372" t="str">
        <f t="shared" si="116"/>
        <v>22IT087</v>
      </c>
      <c r="CO89" s="432" t="str">
        <f t="shared" si="116"/>
        <v>RITHIKA B</v>
      </c>
      <c r="CP89" s="433" t="e">
        <f t="shared" si="68"/>
        <v>#REF!</v>
      </c>
      <c r="CQ89" s="409">
        <f t="shared" si="117"/>
        <v>0</v>
      </c>
      <c r="CR89" s="7"/>
      <c r="CS89" s="409" t="str">
        <f t="shared" si="118"/>
        <v>#</v>
      </c>
      <c r="CT89" s="409">
        <f t="shared" si="119"/>
        <v>0</v>
      </c>
    </row>
    <row r="90" ht="15" spans="1:98">
      <c r="A90" s="413">
        <v>83</v>
      </c>
      <c r="B90" s="414" t="s">
        <v>1177</v>
      </c>
      <c r="C90" s="415" t="s">
        <v>1178</v>
      </c>
      <c r="D90" s="437" t="s">
        <v>42</v>
      </c>
      <c r="E90" s="438" t="s">
        <v>55</v>
      </c>
      <c r="F90" s="439">
        <v>173</v>
      </c>
      <c r="G90" s="419" t="s">
        <v>1011</v>
      </c>
      <c r="H90" s="419" t="s">
        <v>1011</v>
      </c>
      <c r="I90" s="434" t="s">
        <v>1011</v>
      </c>
      <c r="J90" s="434" t="s">
        <v>1016</v>
      </c>
      <c r="K90" s="434" t="s">
        <v>1016</v>
      </c>
      <c r="L90" s="421">
        <f t="shared" si="120"/>
        <v>0</v>
      </c>
      <c r="M90" s="422"/>
      <c r="N90" s="423">
        <f t="shared" si="69"/>
        <v>16</v>
      </c>
      <c r="O90" s="424">
        <v>7.68</v>
      </c>
      <c r="P90" s="425"/>
      <c r="Q90" s="426"/>
      <c r="R90" s="427"/>
      <c r="S90" s="428" t="s">
        <v>62</v>
      </c>
      <c r="T90" s="429">
        <f t="shared" si="121"/>
        <v>8</v>
      </c>
      <c r="U90" s="429">
        <f t="shared" si="121"/>
        <v>8</v>
      </c>
      <c r="V90" s="429">
        <f t="shared" si="121"/>
        <v>8</v>
      </c>
      <c r="W90" s="429">
        <f t="shared" si="121"/>
        <v>7</v>
      </c>
      <c r="X90" s="429">
        <f t="shared" si="121"/>
        <v>7</v>
      </c>
      <c r="Y90" s="430">
        <f t="shared" si="128"/>
        <v>121</v>
      </c>
      <c r="Z90" s="430">
        <f t="shared" si="129"/>
        <v>16</v>
      </c>
      <c r="AA90" s="431">
        <f t="shared" si="70"/>
        <v>7.5625</v>
      </c>
      <c r="AB90" s="408" t="str">
        <f t="shared" si="122"/>
        <v>F</v>
      </c>
      <c r="AC90" s="408">
        <f t="shared" si="71"/>
        <v>0</v>
      </c>
      <c r="AD90" s="408">
        <f t="shared" si="72"/>
        <v>1</v>
      </c>
      <c r="AE90" s="408">
        <f t="shared" si="73"/>
        <v>0</v>
      </c>
      <c r="AF90" s="408">
        <f t="shared" si="74"/>
        <v>0</v>
      </c>
      <c r="AG90" s="408">
        <f t="shared" si="75"/>
        <v>0</v>
      </c>
      <c r="AH90" s="408">
        <f t="shared" si="76"/>
        <v>0</v>
      </c>
      <c r="AI90" s="408">
        <f t="shared" si="77"/>
        <v>0</v>
      </c>
      <c r="AJ90" s="6"/>
      <c r="AK90" s="408">
        <f t="shared" si="78"/>
        <v>0</v>
      </c>
      <c r="AL90" s="408" t="str">
        <f t="shared" si="79"/>
        <v>F</v>
      </c>
      <c r="AM90" s="408">
        <f t="shared" si="80"/>
        <v>0</v>
      </c>
      <c r="AN90" s="408">
        <f t="shared" si="81"/>
        <v>0</v>
      </c>
      <c r="AO90" s="408">
        <f t="shared" si="82"/>
        <v>0</v>
      </c>
      <c r="AP90" s="408">
        <f t="shared" si="83"/>
        <v>0</v>
      </c>
      <c r="AQ90" s="408">
        <f t="shared" si="84"/>
        <v>0</v>
      </c>
      <c r="AR90" s="409" t="str">
        <f t="shared" si="85"/>
        <v>DF</v>
      </c>
      <c r="AS90" s="409" t="str">
        <f t="shared" si="86"/>
        <v>DFT</v>
      </c>
      <c r="AT90" s="409" t="str">
        <f t="shared" si="87"/>
        <v>#</v>
      </c>
      <c r="AU90" s="409" t="str">
        <f t="shared" si="88"/>
        <v>#</v>
      </c>
      <c r="AV90" s="409" t="str">
        <f t="shared" si="89"/>
        <v>#</v>
      </c>
      <c r="AW90" s="409" t="str">
        <f t="shared" si="90"/>
        <v>F</v>
      </c>
      <c r="AX90" s="409"/>
      <c r="AY90" s="409" t="str">
        <f t="shared" si="91"/>
        <v>#</v>
      </c>
      <c r="AZ90" s="409" t="str">
        <f t="shared" si="92"/>
        <v>#</v>
      </c>
      <c r="BA90" s="409" t="str">
        <f t="shared" si="93"/>
        <v>#</v>
      </c>
      <c r="BB90" s="409">
        <f t="shared" si="94"/>
        <v>0</v>
      </c>
      <c r="BC90" s="409" t="str">
        <f t="shared" si="95"/>
        <v>#</v>
      </c>
      <c r="BD90" s="409">
        <f t="shared" si="96"/>
        <v>0</v>
      </c>
      <c r="BE90" s="7"/>
      <c r="BF90" s="7"/>
      <c r="BG90" s="7"/>
      <c r="BH90" s="409" t="str">
        <f t="shared" si="97"/>
        <v>#</v>
      </c>
      <c r="BI90" s="409" t="str">
        <f t="shared" si="98"/>
        <v>#</v>
      </c>
      <c r="BJ90" s="409" t="str">
        <f t="shared" si="99"/>
        <v>#</v>
      </c>
      <c r="BK90" s="409" t="str">
        <f t="shared" si="100"/>
        <v>F</v>
      </c>
      <c r="BL90" s="409" t="str">
        <f t="shared" si="101"/>
        <v>#</v>
      </c>
      <c r="BM90" s="409" t="str">
        <f t="shared" si="102"/>
        <v>#</v>
      </c>
      <c r="BN90" s="409" t="str">
        <f t="shared" si="103"/>
        <v>#</v>
      </c>
      <c r="BO90" s="409" t="str">
        <f t="shared" si="104"/>
        <v>#</v>
      </c>
      <c r="BP90" s="409"/>
      <c r="BQ90" s="409" t="str">
        <f t="shared" si="105"/>
        <v>#</v>
      </c>
      <c r="BR90" s="409" t="str">
        <f t="shared" si="106"/>
        <v>#</v>
      </c>
      <c r="BS90" s="409" t="str">
        <f t="shared" si="107"/>
        <v>#</v>
      </c>
      <c r="BT90" s="409">
        <f t="shared" si="108"/>
        <v>0</v>
      </c>
      <c r="BU90" s="409" t="str">
        <f t="shared" si="109"/>
        <v>#</v>
      </c>
      <c r="BV90" s="409" t="str">
        <f t="shared" si="110"/>
        <v>#</v>
      </c>
      <c r="BW90" s="409" t="str">
        <f t="shared" si="111"/>
        <v>#</v>
      </c>
      <c r="BX90" s="409" t="str">
        <f t="shared" si="112"/>
        <v>#</v>
      </c>
      <c r="BY90" s="409" t="str">
        <f t="shared" si="113"/>
        <v>#</v>
      </c>
      <c r="BZ90" s="409">
        <f t="shared" si="114"/>
        <v>0</v>
      </c>
      <c r="CA90" s="7"/>
      <c r="CB90" s="7"/>
      <c r="CC90" s="409" t="str">
        <f t="shared" si="123"/>
        <v> </v>
      </c>
      <c r="CD90" s="409" t="str">
        <f t="shared" si="124"/>
        <v> </v>
      </c>
      <c r="CE90" s="409" t="str">
        <f t="shared" si="125"/>
        <v> </v>
      </c>
      <c r="CF90" s="409" t="str">
        <f t="shared" si="126"/>
        <v> </v>
      </c>
      <c r="CG90" s="409" t="str">
        <f t="shared" si="127"/>
        <v> </v>
      </c>
      <c r="CH90" s="409" t="e">
        <f>IF(#REF!=0,"CCP,"," ")</f>
        <v>#REF!</v>
      </c>
      <c r="CI90" s="409" t="e">
        <f>IF(#REF!=0,"UIUX,"," ")</f>
        <v>#REF!</v>
      </c>
      <c r="CJ90" s="409" t="e">
        <f>IF(#REF!=0,"DEV,"," ")</f>
        <v>#REF!</v>
      </c>
      <c r="CK90" s="409"/>
      <c r="CL90" s="409">
        <f t="shared" si="115"/>
        <v>0</v>
      </c>
      <c r="CM90" s="409">
        <f t="shared" si="116"/>
        <v>83</v>
      </c>
      <c r="CN90" s="372" t="str">
        <f t="shared" si="116"/>
        <v>22IT088</v>
      </c>
      <c r="CO90" s="432" t="str">
        <f t="shared" si="116"/>
        <v>ROSHIKA P</v>
      </c>
      <c r="CP90" s="433" t="e">
        <f t="shared" si="68"/>
        <v>#REF!</v>
      </c>
      <c r="CQ90" s="409">
        <f t="shared" si="117"/>
        <v>0</v>
      </c>
      <c r="CR90" s="7"/>
      <c r="CS90" s="409" t="str">
        <f t="shared" si="118"/>
        <v>#</v>
      </c>
      <c r="CT90" s="409">
        <f t="shared" si="119"/>
        <v>0</v>
      </c>
    </row>
    <row r="91" ht="15" spans="1:98">
      <c r="A91" s="413">
        <v>84</v>
      </c>
      <c r="B91" s="414" t="s">
        <v>1179</v>
      </c>
      <c r="C91" s="415" t="s">
        <v>1180</v>
      </c>
      <c r="D91" s="437" t="s">
        <v>42</v>
      </c>
      <c r="E91" s="438" t="s">
        <v>55</v>
      </c>
      <c r="F91" s="439">
        <v>183</v>
      </c>
      <c r="G91" s="419" t="s">
        <v>1008</v>
      </c>
      <c r="H91" s="419" t="s">
        <v>1008</v>
      </c>
      <c r="I91" s="420"/>
      <c r="J91" s="420"/>
      <c r="K91" s="420"/>
      <c r="L91" s="421">
        <f t="shared" si="120"/>
        <v>0</v>
      </c>
      <c r="M91" s="422"/>
      <c r="N91" s="423">
        <f t="shared" si="69"/>
        <v>5</v>
      </c>
      <c r="O91" s="424">
        <v>10</v>
      </c>
      <c r="P91" s="425"/>
      <c r="Q91" s="426"/>
      <c r="R91" s="427"/>
      <c r="S91" s="428" t="s">
        <v>62</v>
      </c>
      <c r="T91" s="429">
        <f t="shared" si="121"/>
        <v>10</v>
      </c>
      <c r="U91" s="429">
        <f t="shared" si="121"/>
        <v>10</v>
      </c>
      <c r="V91" s="429">
        <f t="shared" si="121"/>
        <v>0</v>
      </c>
      <c r="W91" s="429">
        <f t="shared" si="121"/>
        <v>0</v>
      </c>
      <c r="X91" s="429">
        <f t="shared" si="121"/>
        <v>0</v>
      </c>
      <c r="Y91" s="430">
        <f t="shared" si="128"/>
        <v>50</v>
      </c>
      <c r="Z91" s="430">
        <f t="shared" si="129"/>
        <v>5</v>
      </c>
      <c r="AA91" s="431">
        <f t="shared" si="70"/>
        <v>10</v>
      </c>
      <c r="AB91" s="408" t="str">
        <f t="shared" si="122"/>
        <v>F</v>
      </c>
      <c r="AC91" s="408">
        <f t="shared" si="71"/>
        <v>1</v>
      </c>
      <c r="AD91" s="408">
        <f t="shared" si="72"/>
        <v>0</v>
      </c>
      <c r="AE91" s="408">
        <f t="shared" si="73"/>
        <v>0</v>
      </c>
      <c r="AF91" s="408">
        <f t="shared" si="74"/>
        <v>0</v>
      </c>
      <c r="AG91" s="408">
        <f t="shared" si="75"/>
        <v>0</v>
      </c>
      <c r="AH91" s="408">
        <f t="shared" si="76"/>
        <v>0</v>
      </c>
      <c r="AI91" s="408">
        <f t="shared" si="77"/>
        <v>0</v>
      </c>
      <c r="AJ91" s="6"/>
      <c r="AK91" s="408" t="str">
        <f t="shared" si="78"/>
        <v>F</v>
      </c>
      <c r="AL91" s="408">
        <f t="shared" si="79"/>
        <v>0</v>
      </c>
      <c r="AM91" s="408">
        <f t="shared" si="80"/>
        <v>0</v>
      </c>
      <c r="AN91" s="408">
        <f t="shared" si="81"/>
        <v>0</v>
      </c>
      <c r="AO91" s="408">
        <f t="shared" si="82"/>
        <v>0</v>
      </c>
      <c r="AP91" s="408">
        <f t="shared" si="83"/>
        <v>0</v>
      </c>
      <c r="AQ91" s="408">
        <f t="shared" si="84"/>
        <v>0</v>
      </c>
      <c r="AR91" s="409" t="str">
        <f t="shared" si="85"/>
        <v>DF</v>
      </c>
      <c r="AS91" s="409" t="str">
        <f t="shared" si="86"/>
        <v>DFT</v>
      </c>
      <c r="AT91" s="409" t="str">
        <f t="shared" si="87"/>
        <v>#</v>
      </c>
      <c r="AU91" s="409" t="str">
        <f t="shared" si="88"/>
        <v>#</v>
      </c>
      <c r="AV91" s="409" t="str">
        <f t="shared" si="89"/>
        <v>#</v>
      </c>
      <c r="AW91" s="409" t="str">
        <f t="shared" si="90"/>
        <v>F</v>
      </c>
      <c r="AX91" s="409"/>
      <c r="AY91" s="409" t="str">
        <f t="shared" si="91"/>
        <v>#</v>
      </c>
      <c r="AZ91" s="409" t="str">
        <f t="shared" si="92"/>
        <v>#</v>
      </c>
      <c r="BA91" s="409" t="str">
        <f t="shared" si="93"/>
        <v>#</v>
      </c>
      <c r="BB91" s="409">
        <f t="shared" si="94"/>
        <v>0</v>
      </c>
      <c r="BC91" s="409" t="str">
        <f t="shared" si="95"/>
        <v>#</v>
      </c>
      <c r="BD91" s="409">
        <f t="shared" si="96"/>
        <v>0</v>
      </c>
      <c r="BE91" s="7"/>
      <c r="BF91" s="7"/>
      <c r="BG91" s="7"/>
      <c r="BH91" s="409" t="str">
        <f t="shared" si="97"/>
        <v>#</v>
      </c>
      <c r="BI91" s="409" t="str">
        <f t="shared" si="98"/>
        <v>#</v>
      </c>
      <c r="BJ91" s="409" t="str">
        <f t="shared" si="99"/>
        <v>#</v>
      </c>
      <c r="BK91" s="409" t="str">
        <f t="shared" si="100"/>
        <v>F</v>
      </c>
      <c r="BL91" s="409" t="str">
        <f t="shared" si="101"/>
        <v>#</v>
      </c>
      <c r="BM91" s="409" t="str">
        <f t="shared" si="102"/>
        <v>#</v>
      </c>
      <c r="BN91" s="409" t="str">
        <f t="shared" si="103"/>
        <v>#</v>
      </c>
      <c r="BO91" s="409" t="str">
        <f t="shared" si="104"/>
        <v>#</v>
      </c>
      <c r="BP91" s="409"/>
      <c r="BQ91" s="409" t="str">
        <f t="shared" si="105"/>
        <v>#</v>
      </c>
      <c r="BR91" s="409" t="str">
        <f t="shared" si="106"/>
        <v>#</v>
      </c>
      <c r="BS91" s="409" t="str">
        <f t="shared" si="107"/>
        <v>#</v>
      </c>
      <c r="BT91" s="409">
        <f t="shared" si="108"/>
        <v>0</v>
      </c>
      <c r="BU91" s="409" t="str">
        <f t="shared" si="109"/>
        <v>#</v>
      </c>
      <c r="BV91" s="409" t="str">
        <f t="shared" si="110"/>
        <v>#</v>
      </c>
      <c r="BW91" s="409" t="str">
        <f t="shared" si="111"/>
        <v>#</v>
      </c>
      <c r="BX91" s="409" t="str">
        <f t="shared" si="112"/>
        <v>#</v>
      </c>
      <c r="BY91" s="409" t="str">
        <f t="shared" si="113"/>
        <v>#</v>
      </c>
      <c r="BZ91" s="409">
        <f t="shared" si="114"/>
        <v>0</v>
      </c>
      <c r="CA91" s="7"/>
      <c r="CB91" s="7"/>
      <c r="CC91" s="409" t="str">
        <f t="shared" si="123"/>
        <v> </v>
      </c>
      <c r="CD91" s="409" t="str">
        <f t="shared" si="124"/>
        <v> </v>
      </c>
      <c r="CE91" s="409" t="str">
        <f t="shared" si="125"/>
        <v>DAV,</v>
      </c>
      <c r="CF91" s="409" t="str">
        <f t="shared" si="126"/>
        <v>EP,</v>
      </c>
      <c r="CG91" s="409" t="str">
        <f t="shared" si="127"/>
        <v>MAD,</v>
      </c>
      <c r="CH91" s="409" t="e">
        <f>IF(#REF!=0,"CCP,"," ")</f>
        <v>#REF!</v>
      </c>
      <c r="CI91" s="409" t="e">
        <f>IF(#REF!=0,"UIUX,"," ")</f>
        <v>#REF!</v>
      </c>
      <c r="CJ91" s="409" t="e">
        <f>IF(#REF!=0,"DEV,"," ")</f>
        <v>#REF!</v>
      </c>
      <c r="CK91" s="409"/>
      <c r="CL91" s="409">
        <f t="shared" si="115"/>
        <v>0</v>
      </c>
      <c r="CM91" s="409">
        <f t="shared" si="116"/>
        <v>84</v>
      </c>
      <c r="CN91" s="372" t="str">
        <f t="shared" si="116"/>
        <v>22IT089</v>
      </c>
      <c r="CO91" s="432" t="str">
        <f t="shared" si="116"/>
        <v>S SRINITHI</v>
      </c>
      <c r="CP91" s="433" t="e">
        <f t="shared" si="68"/>
        <v>#REF!</v>
      </c>
      <c r="CQ91" s="409">
        <f t="shared" si="117"/>
        <v>0</v>
      </c>
      <c r="CR91" s="7"/>
      <c r="CS91" s="409" t="str">
        <f t="shared" si="118"/>
        <v>#</v>
      </c>
      <c r="CT91" s="409">
        <f t="shared" si="119"/>
        <v>0</v>
      </c>
    </row>
    <row r="92" ht="15" spans="1:98">
      <c r="A92" s="413">
        <v>85</v>
      </c>
      <c r="B92" s="414" t="s">
        <v>1181</v>
      </c>
      <c r="C92" s="415" t="s">
        <v>1182</v>
      </c>
      <c r="D92" s="437" t="s">
        <v>42</v>
      </c>
      <c r="E92" s="438" t="s">
        <v>55</v>
      </c>
      <c r="F92" s="439">
        <v>170</v>
      </c>
      <c r="G92" s="419" t="s">
        <v>1030</v>
      </c>
      <c r="H92" s="419" t="s">
        <v>1030</v>
      </c>
      <c r="I92" s="420"/>
      <c r="J92" s="420"/>
      <c r="K92" s="420"/>
      <c r="L92" s="421">
        <f t="shared" si="120"/>
        <v>0</v>
      </c>
      <c r="M92" s="422"/>
      <c r="N92" s="423">
        <f t="shared" si="69"/>
        <v>0</v>
      </c>
      <c r="O92" s="424">
        <v>9.4</v>
      </c>
      <c r="P92" s="425"/>
      <c r="Q92" s="426"/>
      <c r="R92" s="427"/>
      <c r="S92" s="428" t="s">
        <v>62</v>
      </c>
      <c r="T92" s="429">
        <f t="shared" si="121"/>
        <v>0</v>
      </c>
      <c r="U92" s="429">
        <f t="shared" si="121"/>
        <v>0</v>
      </c>
      <c r="V92" s="429">
        <f t="shared" si="121"/>
        <v>0</v>
      </c>
      <c r="W92" s="429">
        <f t="shared" si="121"/>
        <v>0</v>
      </c>
      <c r="X92" s="429">
        <f t="shared" si="121"/>
        <v>0</v>
      </c>
      <c r="Y92" s="430">
        <f t="shared" si="128"/>
        <v>0</v>
      </c>
      <c r="Z92" s="430">
        <f t="shared" si="129"/>
        <v>0</v>
      </c>
      <c r="AA92" s="431">
        <f t="shared" si="70"/>
        <v>0</v>
      </c>
      <c r="AB92" s="408" t="str">
        <f t="shared" si="122"/>
        <v>F</v>
      </c>
      <c r="AC92" s="408">
        <f t="shared" si="71"/>
        <v>0</v>
      </c>
      <c r="AD92" s="408">
        <f t="shared" si="72"/>
        <v>1</v>
      </c>
      <c r="AE92" s="408">
        <f t="shared" si="73"/>
        <v>0</v>
      </c>
      <c r="AF92" s="408">
        <f t="shared" si="74"/>
        <v>0</v>
      </c>
      <c r="AG92" s="408">
        <f t="shared" si="75"/>
        <v>0</v>
      </c>
      <c r="AH92" s="408">
        <f t="shared" si="76"/>
        <v>0</v>
      </c>
      <c r="AI92" s="408">
        <f t="shared" si="77"/>
        <v>0</v>
      </c>
      <c r="AJ92" s="6"/>
      <c r="AK92" s="408">
        <f t="shared" si="78"/>
        <v>0</v>
      </c>
      <c r="AL92" s="408" t="str">
        <f t="shared" si="79"/>
        <v>F</v>
      </c>
      <c r="AM92" s="408">
        <f t="shared" si="80"/>
        <v>0</v>
      </c>
      <c r="AN92" s="408">
        <f t="shared" si="81"/>
        <v>0</v>
      </c>
      <c r="AO92" s="408">
        <f t="shared" si="82"/>
        <v>0</v>
      </c>
      <c r="AP92" s="408">
        <f t="shared" si="83"/>
        <v>0</v>
      </c>
      <c r="AQ92" s="408">
        <f t="shared" si="84"/>
        <v>0</v>
      </c>
      <c r="AR92" s="409" t="str">
        <f t="shared" si="85"/>
        <v>DF</v>
      </c>
      <c r="AS92" s="409" t="str">
        <f t="shared" si="86"/>
        <v>DFT</v>
      </c>
      <c r="AT92" s="409" t="str">
        <f t="shared" si="87"/>
        <v>#</v>
      </c>
      <c r="AU92" s="409" t="str">
        <f t="shared" si="88"/>
        <v>#</v>
      </c>
      <c r="AV92" s="409" t="str">
        <f t="shared" si="89"/>
        <v>#</v>
      </c>
      <c r="AW92" s="409" t="str">
        <f t="shared" si="90"/>
        <v>F</v>
      </c>
      <c r="AX92" s="409"/>
      <c r="AY92" s="409" t="str">
        <f t="shared" si="91"/>
        <v>#</v>
      </c>
      <c r="AZ92" s="409" t="str">
        <f t="shared" si="92"/>
        <v>#</v>
      </c>
      <c r="BA92" s="409" t="str">
        <f t="shared" si="93"/>
        <v>#</v>
      </c>
      <c r="BB92" s="409">
        <f t="shared" si="94"/>
        <v>0</v>
      </c>
      <c r="BC92" s="409" t="str">
        <f t="shared" si="95"/>
        <v>#</v>
      </c>
      <c r="BD92" s="409">
        <f t="shared" si="96"/>
        <v>0</v>
      </c>
      <c r="BE92" s="7"/>
      <c r="BF92" s="7"/>
      <c r="BG92" s="7"/>
      <c r="BH92" s="409" t="str">
        <f t="shared" si="97"/>
        <v>#</v>
      </c>
      <c r="BI92" s="409" t="str">
        <f t="shared" si="98"/>
        <v>#</v>
      </c>
      <c r="BJ92" s="409" t="str">
        <f t="shared" si="99"/>
        <v>#</v>
      </c>
      <c r="BK92" s="409" t="str">
        <f t="shared" si="100"/>
        <v>F</v>
      </c>
      <c r="BL92" s="409" t="str">
        <f t="shared" si="101"/>
        <v>#</v>
      </c>
      <c r="BM92" s="409" t="str">
        <f t="shared" si="102"/>
        <v>#</v>
      </c>
      <c r="BN92" s="409" t="str">
        <f t="shared" si="103"/>
        <v>#</v>
      </c>
      <c r="BO92" s="409" t="str">
        <f t="shared" si="104"/>
        <v>#</v>
      </c>
      <c r="BP92" s="409"/>
      <c r="BQ92" s="409" t="str">
        <f t="shared" si="105"/>
        <v>#</v>
      </c>
      <c r="BR92" s="409" t="str">
        <f t="shared" si="106"/>
        <v>#</v>
      </c>
      <c r="BS92" s="409" t="str">
        <f t="shared" si="107"/>
        <v>#</v>
      </c>
      <c r="BT92" s="409">
        <f t="shared" si="108"/>
        <v>0</v>
      </c>
      <c r="BU92" s="409" t="str">
        <f t="shared" si="109"/>
        <v>#</v>
      </c>
      <c r="BV92" s="409" t="str">
        <f t="shared" si="110"/>
        <v>#</v>
      </c>
      <c r="BW92" s="409" t="str">
        <f t="shared" si="111"/>
        <v>#</v>
      </c>
      <c r="BX92" s="409" t="str">
        <f t="shared" si="112"/>
        <v>#</v>
      </c>
      <c r="BY92" s="409" t="str">
        <f t="shared" si="113"/>
        <v>#</v>
      </c>
      <c r="BZ92" s="409">
        <f t="shared" si="114"/>
        <v>0</v>
      </c>
      <c r="CA92" s="7"/>
      <c r="CB92" s="7"/>
      <c r="CC92" s="409" t="str">
        <f t="shared" si="123"/>
        <v>EEP,</v>
      </c>
      <c r="CD92" s="409" t="str">
        <f t="shared" si="124"/>
        <v>POC,</v>
      </c>
      <c r="CE92" s="409" t="str">
        <f t="shared" si="125"/>
        <v>DAV,</v>
      </c>
      <c r="CF92" s="409" t="str">
        <f t="shared" si="126"/>
        <v>EP,</v>
      </c>
      <c r="CG92" s="409" t="str">
        <f t="shared" si="127"/>
        <v>MAD,</v>
      </c>
      <c r="CH92" s="409" t="e">
        <f>IF(#REF!=0,"CCP,"," ")</f>
        <v>#REF!</v>
      </c>
      <c r="CI92" s="409" t="e">
        <f>IF(#REF!=0,"UIUX,"," ")</f>
        <v>#REF!</v>
      </c>
      <c r="CJ92" s="409" t="e">
        <f>IF(#REF!=0,"DEV,"," ")</f>
        <v>#REF!</v>
      </c>
      <c r="CK92" s="409"/>
      <c r="CL92" s="409">
        <f t="shared" si="115"/>
        <v>0</v>
      </c>
      <c r="CM92" s="409">
        <f t="shared" si="116"/>
        <v>85</v>
      </c>
      <c r="CN92" s="372" t="str">
        <f t="shared" si="116"/>
        <v>22IT090</v>
      </c>
      <c r="CO92" s="432" t="str">
        <f t="shared" si="116"/>
        <v>SAFA S</v>
      </c>
      <c r="CP92" s="433" t="e">
        <f t="shared" si="68"/>
        <v>#REF!</v>
      </c>
      <c r="CQ92" s="409">
        <f t="shared" si="117"/>
        <v>0</v>
      </c>
      <c r="CR92" s="7"/>
      <c r="CS92" s="409" t="str">
        <f t="shared" si="118"/>
        <v>#</v>
      </c>
      <c r="CT92" s="409">
        <f t="shared" si="119"/>
        <v>0</v>
      </c>
    </row>
    <row r="93" ht="20.25" spans="1:98">
      <c r="A93" s="413">
        <v>86</v>
      </c>
      <c r="B93" s="414" t="s">
        <v>1183</v>
      </c>
      <c r="C93" s="415" t="s">
        <v>1184</v>
      </c>
      <c r="D93" s="437" t="s">
        <v>41</v>
      </c>
      <c r="E93" s="438" t="s">
        <v>55</v>
      </c>
      <c r="F93" s="439">
        <v>154</v>
      </c>
      <c r="G93" s="419" t="s">
        <v>1011</v>
      </c>
      <c r="H93" s="419" t="s">
        <v>1011</v>
      </c>
      <c r="I93" s="434" t="s">
        <v>1011</v>
      </c>
      <c r="J93" s="434" t="s">
        <v>1011</v>
      </c>
      <c r="K93" s="434" t="s">
        <v>1011</v>
      </c>
      <c r="L93" s="421">
        <f t="shared" si="120"/>
        <v>0</v>
      </c>
      <c r="M93" s="422"/>
      <c r="N93" s="423">
        <f t="shared" si="69"/>
        <v>16</v>
      </c>
      <c r="O93" s="424">
        <v>8</v>
      </c>
      <c r="P93" s="425"/>
      <c r="Q93" s="426"/>
      <c r="R93" s="427"/>
      <c r="S93" s="428" t="s">
        <v>62</v>
      </c>
      <c r="T93" s="429">
        <f t="shared" si="121"/>
        <v>8</v>
      </c>
      <c r="U93" s="429">
        <f t="shared" si="121"/>
        <v>8</v>
      </c>
      <c r="V93" s="429">
        <f t="shared" si="121"/>
        <v>8</v>
      </c>
      <c r="W93" s="429">
        <f t="shared" si="121"/>
        <v>8</v>
      </c>
      <c r="X93" s="429">
        <f t="shared" si="121"/>
        <v>8</v>
      </c>
      <c r="Y93" s="430">
        <f t="shared" si="128"/>
        <v>128</v>
      </c>
      <c r="Z93" s="430">
        <f t="shared" si="129"/>
        <v>16</v>
      </c>
      <c r="AA93" s="431">
        <f t="shared" si="70"/>
        <v>8</v>
      </c>
      <c r="AB93" s="408" t="str">
        <f t="shared" si="122"/>
        <v>F</v>
      </c>
      <c r="AC93" s="408">
        <f t="shared" si="71"/>
        <v>0</v>
      </c>
      <c r="AD93" s="408">
        <f t="shared" si="72"/>
        <v>0</v>
      </c>
      <c r="AE93" s="408">
        <f t="shared" si="73"/>
        <v>1</v>
      </c>
      <c r="AF93" s="408">
        <f t="shared" si="74"/>
        <v>0</v>
      </c>
      <c r="AG93" s="408">
        <f t="shared" si="75"/>
        <v>0</v>
      </c>
      <c r="AH93" s="408">
        <f t="shared" si="76"/>
        <v>0</v>
      </c>
      <c r="AI93" s="408">
        <f t="shared" si="77"/>
        <v>0</v>
      </c>
      <c r="AJ93" s="6"/>
      <c r="AK93" s="408">
        <f t="shared" si="78"/>
        <v>0</v>
      </c>
      <c r="AL93" s="408">
        <f t="shared" si="79"/>
        <v>0</v>
      </c>
      <c r="AM93" s="408" t="str">
        <f t="shared" si="80"/>
        <v>F</v>
      </c>
      <c r="AN93" s="408">
        <f t="shared" si="81"/>
        <v>0</v>
      </c>
      <c r="AO93" s="408">
        <f t="shared" si="82"/>
        <v>0</v>
      </c>
      <c r="AP93" s="408">
        <f t="shared" si="83"/>
        <v>0</v>
      </c>
      <c r="AQ93" s="408">
        <f t="shared" si="84"/>
        <v>0</v>
      </c>
      <c r="AR93" s="409" t="str">
        <f t="shared" si="85"/>
        <v>DM</v>
      </c>
      <c r="AS93" s="409" t="str">
        <f t="shared" si="86"/>
        <v>DMT</v>
      </c>
      <c r="AT93" s="409" t="str">
        <f t="shared" si="87"/>
        <v>#</v>
      </c>
      <c r="AU93" s="409" t="str">
        <f t="shared" si="88"/>
        <v>#</v>
      </c>
      <c r="AV93" s="409" t="str">
        <f t="shared" si="89"/>
        <v>F</v>
      </c>
      <c r="AW93" s="409" t="str">
        <f t="shared" si="90"/>
        <v>#</v>
      </c>
      <c r="AX93" s="409"/>
      <c r="AY93" s="409" t="str">
        <f t="shared" si="91"/>
        <v>#</v>
      </c>
      <c r="AZ93" s="409" t="str">
        <f t="shared" si="92"/>
        <v>#</v>
      </c>
      <c r="BA93" s="409">
        <f t="shared" si="93"/>
        <v>0</v>
      </c>
      <c r="BB93" s="409" t="str">
        <f t="shared" si="94"/>
        <v>#</v>
      </c>
      <c r="BC93" s="409">
        <f t="shared" si="95"/>
        <v>0</v>
      </c>
      <c r="BD93" s="409" t="str">
        <f t="shared" si="96"/>
        <v>#</v>
      </c>
      <c r="BE93" s="7"/>
      <c r="BF93" s="7"/>
      <c r="BG93" s="7"/>
      <c r="BH93" s="409" t="str">
        <f t="shared" si="97"/>
        <v>#</v>
      </c>
      <c r="BI93" s="409" t="str">
        <f t="shared" si="98"/>
        <v>#</v>
      </c>
      <c r="BJ93" s="409" t="str">
        <f t="shared" si="99"/>
        <v>F</v>
      </c>
      <c r="BK93" s="409" t="str">
        <f t="shared" si="100"/>
        <v>#</v>
      </c>
      <c r="BL93" s="409" t="str">
        <f t="shared" si="101"/>
        <v>#</v>
      </c>
      <c r="BM93" s="409" t="str">
        <f t="shared" si="102"/>
        <v>#</v>
      </c>
      <c r="BN93" s="409" t="str">
        <f t="shared" si="103"/>
        <v>#</v>
      </c>
      <c r="BO93" s="409" t="str">
        <f t="shared" si="104"/>
        <v>#</v>
      </c>
      <c r="BP93" s="409"/>
      <c r="BQ93" s="409" t="str">
        <f t="shared" si="105"/>
        <v>#</v>
      </c>
      <c r="BR93" s="409" t="str">
        <f t="shared" si="106"/>
        <v>#</v>
      </c>
      <c r="BS93" s="409">
        <f t="shared" si="107"/>
        <v>0</v>
      </c>
      <c r="BT93" s="409" t="str">
        <f t="shared" si="108"/>
        <v>#</v>
      </c>
      <c r="BU93" s="409" t="str">
        <f t="shared" si="109"/>
        <v>#</v>
      </c>
      <c r="BV93" s="409" t="str">
        <f t="shared" si="110"/>
        <v>#</v>
      </c>
      <c r="BW93" s="409" t="str">
        <f t="shared" si="111"/>
        <v>#</v>
      </c>
      <c r="BX93" s="409" t="str">
        <f t="shared" si="112"/>
        <v>#</v>
      </c>
      <c r="BY93" s="409">
        <f t="shared" si="113"/>
        <v>0</v>
      </c>
      <c r="BZ93" s="409" t="str">
        <f t="shared" si="114"/>
        <v>#</v>
      </c>
      <c r="CA93" s="7"/>
      <c r="CB93" s="7"/>
      <c r="CC93" s="409" t="str">
        <f t="shared" si="123"/>
        <v> </v>
      </c>
      <c r="CD93" s="409" t="str">
        <f t="shared" si="124"/>
        <v> </v>
      </c>
      <c r="CE93" s="409" t="str">
        <f t="shared" si="125"/>
        <v> </v>
      </c>
      <c r="CF93" s="409" t="str">
        <f t="shared" si="126"/>
        <v> </v>
      </c>
      <c r="CG93" s="409" t="str">
        <f t="shared" si="127"/>
        <v> </v>
      </c>
      <c r="CH93" s="409" t="e">
        <f>IF(#REF!=0,"CCP,"," ")</f>
        <v>#REF!</v>
      </c>
      <c r="CI93" s="409" t="e">
        <f>IF(#REF!=0,"UIUX,"," ")</f>
        <v>#REF!</v>
      </c>
      <c r="CJ93" s="409" t="e">
        <f>IF(#REF!=0,"DEV,"," ")</f>
        <v>#REF!</v>
      </c>
      <c r="CK93" s="409"/>
      <c r="CL93" s="409">
        <f t="shared" si="115"/>
        <v>0</v>
      </c>
      <c r="CM93" s="409">
        <f t="shared" si="116"/>
        <v>86</v>
      </c>
      <c r="CN93" s="372" t="str">
        <f t="shared" si="116"/>
        <v>22IT091</v>
      </c>
      <c r="CO93" s="432" t="str">
        <f t="shared" si="116"/>
        <v>SAKTHIDHARAN S</v>
      </c>
      <c r="CP93" s="433" t="e">
        <f t="shared" si="68"/>
        <v>#REF!</v>
      </c>
      <c r="CQ93" s="409">
        <f t="shared" si="117"/>
        <v>0</v>
      </c>
      <c r="CR93" s="7"/>
      <c r="CS93" s="409" t="str">
        <f t="shared" si="118"/>
        <v>#</v>
      </c>
      <c r="CT93" s="409">
        <f t="shared" si="119"/>
        <v>0</v>
      </c>
    </row>
    <row r="94" ht="15" spans="1:98">
      <c r="A94" s="413">
        <v>87</v>
      </c>
      <c r="B94" s="414" t="s">
        <v>1185</v>
      </c>
      <c r="C94" s="415" t="s">
        <v>1186</v>
      </c>
      <c r="D94" s="437" t="s">
        <v>42</v>
      </c>
      <c r="E94" s="440" t="s">
        <v>54</v>
      </c>
      <c r="F94" s="439">
        <v>195</v>
      </c>
      <c r="G94" s="419" t="s">
        <v>1019</v>
      </c>
      <c r="H94" s="419" t="s">
        <v>1011</v>
      </c>
      <c r="I94" s="420"/>
      <c r="J94" s="420"/>
      <c r="K94" s="420"/>
      <c r="L94" s="421">
        <f t="shared" si="120"/>
        <v>0</v>
      </c>
      <c r="M94" s="422"/>
      <c r="N94" s="423">
        <f t="shared" si="69"/>
        <v>5</v>
      </c>
      <c r="O94" s="424">
        <v>8.6</v>
      </c>
      <c r="P94" s="425"/>
      <c r="Q94" s="426"/>
      <c r="R94" s="427"/>
      <c r="S94" s="428" t="s">
        <v>62</v>
      </c>
      <c r="T94" s="429">
        <f t="shared" si="121"/>
        <v>9</v>
      </c>
      <c r="U94" s="429">
        <f t="shared" si="121"/>
        <v>8</v>
      </c>
      <c r="V94" s="429">
        <f t="shared" si="121"/>
        <v>0</v>
      </c>
      <c r="W94" s="429">
        <f t="shared" si="121"/>
        <v>0</v>
      </c>
      <c r="X94" s="429">
        <f t="shared" si="121"/>
        <v>0</v>
      </c>
      <c r="Y94" s="430">
        <f t="shared" si="128"/>
        <v>41</v>
      </c>
      <c r="Z94" s="430">
        <f t="shared" si="129"/>
        <v>5</v>
      </c>
      <c r="AA94" s="431">
        <f t="shared" si="70"/>
        <v>8.2</v>
      </c>
      <c r="AB94" s="408" t="str">
        <f t="shared" si="122"/>
        <v>F</v>
      </c>
      <c r="AC94" s="408">
        <f t="shared" si="71"/>
        <v>1</v>
      </c>
      <c r="AD94" s="408">
        <f t="shared" si="72"/>
        <v>0</v>
      </c>
      <c r="AE94" s="408">
        <f t="shared" si="73"/>
        <v>0</v>
      </c>
      <c r="AF94" s="408">
        <f t="shared" si="74"/>
        <v>0</v>
      </c>
      <c r="AG94" s="408">
        <f t="shared" si="75"/>
        <v>0</v>
      </c>
      <c r="AH94" s="408">
        <f t="shared" si="76"/>
        <v>0</v>
      </c>
      <c r="AI94" s="408">
        <f t="shared" si="77"/>
        <v>0</v>
      </c>
      <c r="AJ94" s="6"/>
      <c r="AK94" s="408" t="str">
        <f t="shared" si="78"/>
        <v>F</v>
      </c>
      <c r="AL94" s="408">
        <f t="shared" si="79"/>
        <v>0</v>
      </c>
      <c r="AM94" s="408">
        <f t="shared" si="80"/>
        <v>0</v>
      </c>
      <c r="AN94" s="408">
        <f t="shared" si="81"/>
        <v>0</v>
      </c>
      <c r="AO94" s="408">
        <f t="shared" si="82"/>
        <v>0</v>
      </c>
      <c r="AP94" s="408">
        <f t="shared" si="83"/>
        <v>0</v>
      </c>
      <c r="AQ94" s="408">
        <f t="shared" si="84"/>
        <v>0</v>
      </c>
      <c r="AR94" s="409" t="str">
        <f t="shared" si="85"/>
        <v>HF</v>
      </c>
      <c r="AS94" s="409" t="str">
        <f t="shared" si="86"/>
        <v>HFT</v>
      </c>
      <c r="AT94" s="409" t="str">
        <f t="shared" si="87"/>
        <v>#</v>
      </c>
      <c r="AU94" s="409" t="str">
        <f t="shared" si="88"/>
        <v>F</v>
      </c>
      <c r="AV94" s="409" t="str">
        <f t="shared" si="89"/>
        <v>#</v>
      </c>
      <c r="AW94" s="409" t="str">
        <f t="shared" si="90"/>
        <v>#</v>
      </c>
      <c r="AX94" s="409"/>
      <c r="AY94" s="409" t="str">
        <f t="shared" si="91"/>
        <v>#</v>
      </c>
      <c r="AZ94" s="409">
        <f t="shared" si="92"/>
        <v>0</v>
      </c>
      <c r="BA94" s="409" t="str">
        <f t="shared" si="93"/>
        <v>#</v>
      </c>
      <c r="BB94" s="409" t="str">
        <f t="shared" si="94"/>
        <v>#</v>
      </c>
      <c r="BC94" s="409" t="str">
        <f t="shared" si="95"/>
        <v>#</v>
      </c>
      <c r="BD94" s="409">
        <f t="shared" si="96"/>
        <v>0</v>
      </c>
      <c r="BE94" s="7"/>
      <c r="BF94" s="7"/>
      <c r="BG94" s="7"/>
      <c r="BH94" s="409" t="str">
        <f t="shared" si="97"/>
        <v>#</v>
      </c>
      <c r="BI94" s="409" t="str">
        <f t="shared" si="98"/>
        <v>F</v>
      </c>
      <c r="BJ94" s="409" t="str">
        <f t="shared" si="99"/>
        <v>#</v>
      </c>
      <c r="BK94" s="409" t="str">
        <f t="shared" si="100"/>
        <v>#</v>
      </c>
      <c r="BL94" s="409" t="str">
        <f t="shared" si="101"/>
        <v>#</v>
      </c>
      <c r="BM94" s="409" t="str">
        <f t="shared" si="102"/>
        <v>#</v>
      </c>
      <c r="BN94" s="409" t="str">
        <f t="shared" si="103"/>
        <v>#</v>
      </c>
      <c r="BO94" s="409" t="str">
        <f t="shared" si="104"/>
        <v>#</v>
      </c>
      <c r="BP94" s="409"/>
      <c r="BQ94" s="409" t="str">
        <f t="shared" si="105"/>
        <v>#</v>
      </c>
      <c r="BR94" s="409">
        <f t="shared" si="106"/>
        <v>0</v>
      </c>
      <c r="BS94" s="409" t="str">
        <f t="shared" si="107"/>
        <v>#</v>
      </c>
      <c r="BT94" s="409" t="str">
        <f t="shared" si="108"/>
        <v>#</v>
      </c>
      <c r="BU94" s="409" t="str">
        <f t="shared" si="109"/>
        <v>#</v>
      </c>
      <c r="BV94" s="409" t="str">
        <f t="shared" si="110"/>
        <v>#</v>
      </c>
      <c r="BW94" s="409" t="str">
        <f t="shared" si="111"/>
        <v>#</v>
      </c>
      <c r="BX94" s="409" t="str">
        <f t="shared" si="112"/>
        <v>#</v>
      </c>
      <c r="BY94" s="409" t="str">
        <f t="shared" si="113"/>
        <v>#</v>
      </c>
      <c r="BZ94" s="409">
        <f t="shared" si="114"/>
        <v>0</v>
      </c>
      <c r="CA94" s="7"/>
      <c r="CB94" s="7"/>
      <c r="CC94" s="409" t="str">
        <f t="shared" si="123"/>
        <v> </v>
      </c>
      <c r="CD94" s="409" t="str">
        <f t="shared" si="124"/>
        <v> </v>
      </c>
      <c r="CE94" s="409" t="str">
        <f t="shared" si="125"/>
        <v>DAV,</v>
      </c>
      <c r="CF94" s="409" t="str">
        <f t="shared" si="126"/>
        <v>EP,</v>
      </c>
      <c r="CG94" s="409" t="str">
        <f t="shared" si="127"/>
        <v>MAD,</v>
      </c>
      <c r="CH94" s="409" t="e">
        <f>IF(#REF!=0,"CCP,"," ")</f>
        <v>#REF!</v>
      </c>
      <c r="CI94" s="409" t="e">
        <f>IF(#REF!=0,"UIUX,"," ")</f>
        <v>#REF!</v>
      </c>
      <c r="CJ94" s="409" t="e">
        <f>IF(#REF!=0,"DEV,"," ")</f>
        <v>#REF!</v>
      </c>
      <c r="CK94" s="409"/>
      <c r="CL94" s="409">
        <f t="shared" si="115"/>
        <v>0</v>
      </c>
      <c r="CM94" s="409">
        <f t="shared" si="116"/>
        <v>87</v>
      </c>
      <c r="CN94" s="372" t="str">
        <f t="shared" si="116"/>
        <v>22IT092</v>
      </c>
      <c r="CO94" s="432" t="str">
        <f t="shared" si="116"/>
        <v>SAMYUKTHA V</v>
      </c>
      <c r="CP94" s="433" t="e">
        <f t="shared" si="68"/>
        <v>#REF!</v>
      </c>
      <c r="CQ94" s="409">
        <f t="shared" si="117"/>
        <v>0</v>
      </c>
      <c r="CR94" s="7"/>
      <c r="CS94" s="409">
        <f t="shared" si="118"/>
        <v>0</v>
      </c>
      <c r="CT94" s="409" t="str">
        <f t="shared" si="119"/>
        <v>#</v>
      </c>
    </row>
    <row r="95" ht="15" spans="1:98">
      <c r="A95" s="413">
        <v>88</v>
      </c>
      <c r="B95" s="414" t="s">
        <v>1187</v>
      </c>
      <c r="C95" s="415" t="s">
        <v>1188</v>
      </c>
      <c r="D95" s="437" t="s">
        <v>41</v>
      </c>
      <c r="E95" s="440" t="s">
        <v>54</v>
      </c>
      <c r="F95" s="439">
        <v>192</v>
      </c>
      <c r="G95" s="419" t="s">
        <v>1011</v>
      </c>
      <c r="H95" s="419" t="s">
        <v>1008</v>
      </c>
      <c r="I95" s="420"/>
      <c r="J95" s="420"/>
      <c r="K95" s="420"/>
      <c r="L95" s="421">
        <f t="shared" si="120"/>
        <v>0</v>
      </c>
      <c r="M95" s="422"/>
      <c r="N95" s="423">
        <f t="shared" si="69"/>
        <v>5</v>
      </c>
      <c r="O95" s="424">
        <v>8.8</v>
      </c>
      <c r="P95" s="425"/>
      <c r="Q95" s="426"/>
      <c r="R95" s="427"/>
      <c r="S95" s="428" t="s">
        <v>62</v>
      </c>
      <c r="T95" s="429">
        <f t="shared" si="121"/>
        <v>8</v>
      </c>
      <c r="U95" s="429">
        <f t="shared" si="121"/>
        <v>10</v>
      </c>
      <c r="V95" s="429">
        <f t="shared" si="121"/>
        <v>0</v>
      </c>
      <c r="W95" s="429">
        <f t="shared" si="121"/>
        <v>0</v>
      </c>
      <c r="X95" s="429">
        <f t="shared" si="121"/>
        <v>0</v>
      </c>
      <c r="Y95" s="430">
        <f t="shared" si="128"/>
        <v>48</v>
      </c>
      <c r="Z95" s="430">
        <f t="shared" si="129"/>
        <v>5</v>
      </c>
      <c r="AA95" s="431">
        <f t="shared" si="70"/>
        <v>9.6</v>
      </c>
      <c r="AB95" s="408" t="str">
        <f t="shared" si="122"/>
        <v>F</v>
      </c>
      <c r="AC95" s="408">
        <f t="shared" si="71"/>
        <v>1</v>
      </c>
      <c r="AD95" s="408">
        <f t="shared" si="72"/>
        <v>0</v>
      </c>
      <c r="AE95" s="408">
        <f t="shared" si="73"/>
        <v>0</v>
      </c>
      <c r="AF95" s="408">
        <f t="shared" si="74"/>
        <v>0</v>
      </c>
      <c r="AG95" s="408">
        <f t="shared" si="75"/>
        <v>0</v>
      </c>
      <c r="AH95" s="408">
        <f t="shared" si="76"/>
        <v>0</v>
      </c>
      <c r="AI95" s="408">
        <f t="shared" si="77"/>
        <v>0</v>
      </c>
      <c r="AJ95" s="6"/>
      <c r="AK95" s="408" t="str">
        <f t="shared" si="78"/>
        <v>F</v>
      </c>
      <c r="AL95" s="408">
        <f t="shared" si="79"/>
        <v>0</v>
      </c>
      <c r="AM95" s="408">
        <f t="shared" si="80"/>
        <v>0</v>
      </c>
      <c r="AN95" s="408">
        <f t="shared" si="81"/>
        <v>0</v>
      </c>
      <c r="AO95" s="408">
        <f t="shared" si="82"/>
        <v>0</v>
      </c>
      <c r="AP95" s="408">
        <f t="shared" si="83"/>
        <v>0</v>
      </c>
      <c r="AQ95" s="408">
        <f t="shared" si="84"/>
        <v>0</v>
      </c>
      <c r="AR95" s="409" t="str">
        <f t="shared" si="85"/>
        <v>HM</v>
      </c>
      <c r="AS95" s="409" t="str">
        <f t="shared" si="86"/>
        <v>HMT</v>
      </c>
      <c r="AT95" s="409" t="str">
        <f t="shared" si="87"/>
        <v>F</v>
      </c>
      <c r="AU95" s="409" t="str">
        <f t="shared" si="88"/>
        <v>#</v>
      </c>
      <c r="AV95" s="409" t="str">
        <f t="shared" si="89"/>
        <v>#</v>
      </c>
      <c r="AW95" s="409" t="str">
        <f t="shared" si="90"/>
        <v>#</v>
      </c>
      <c r="AX95" s="409"/>
      <c r="AY95" s="409">
        <f t="shared" si="91"/>
        <v>0</v>
      </c>
      <c r="AZ95" s="409" t="str">
        <f t="shared" si="92"/>
        <v>#</v>
      </c>
      <c r="BA95" s="409" t="str">
        <f t="shared" si="93"/>
        <v>#</v>
      </c>
      <c r="BB95" s="409" t="str">
        <f t="shared" si="94"/>
        <v>#</v>
      </c>
      <c r="BC95" s="409">
        <f t="shared" si="95"/>
        <v>0</v>
      </c>
      <c r="BD95" s="409" t="str">
        <f t="shared" si="96"/>
        <v>#</v>
      </c>
      <c r="BE95" s="7"/>
      <c r="BF95" s="7"/>
      <c r="BG95" s="7"/>
      <c r="BH95" s="409" t="str">
        <f t="shared" si="97"/>
        <v>F</v>
      </c>
      <c r="BI95" s="409" t="str">
        <f t="shared" si="98"/>
        <v>#</v>
      </c>
      <c r="BJ95" s="409" t="str">
        <f t="shared" si="99"/>
        <v>#</v>
      </c>
      <c r="BK95" s="409" t="str">
        <f t="shared" si="100"/>
        <v>#</v>
      </c>
      <c r="BL95" s="409" t="str">
        <f t="shared" si="101"/>
        <v>#</v>
      </c>
      <c r="BM95" s="409" t="str">
        <f t="shared" si="102"/>
        <v>#</v>
      </c>
      <c r="BN95" s="409" t="str">
        <f t="shared" si="103"/>
        <v>#</v>
      </c>
      <c r="BO95" s="409" t="str">
        <f t="shared" si="104"/>
        <v>#</v>
      </c>
      <c r="BP95" s="409"/>
      <c r="BQ95" s="409">
        <f t="shared" si="105"/>
        <v>0</v>
      </c>
      <c r="BR95" s="409" t="str">
        <f t="shared" si="106"/>
        <v>#</v>
      </c>
      <c r="BS95" s="409" t="str">
        <f t="shared" si="107"/>
        <v>#</v>
      </c>
      <c r="BT95" s="409" t="str">
        <f t="shared" si="108"/>
        <v>#</v>
      </c>
      <c r="BU95" s="409" t="str">
        <f t="shared" si="109"/>
        <v>#</v>
      </c>
      <c r="BV95" s="409" t="str">
        <f t="shared" si="110"/>
        <v>#</v>
      </c>
      <c r="BW95" s="409" t="str">
        <f t="shared" si="111"/>
        <v>#</v>
      </c>
      <c r="BX95" s="409" t="str">
        <f t="shared" si="112"/>
        <v>#</v>
      </c>
      <c r="BY95" s="409">
        <f t="shared" si="113"/>
        <v>0</v>
      </c>
      <c r="BZ95" s="409" t="str">
        <f t="shared" si="114"/>
        <v>#</v>
      </c>
      <c r="CA95" s="7"/>
      <c r="CB95" s="7"/>
      <c r="CC95" s="409" t="str">
        <f t="shared" si="123"/>
        <v> </v>
      </c>
      <c r="CD95" s="409" t="str">
        <f t="shared" si="124"/>
        <v> </v>
      </c>
      <c r="CE95" s="409" t="str">
        <f t="shared" si="125"/>
        <v>DAV,</v>
      </c>
      <c r="CF95" s="409" t="str">
        <f t="shared" si="126"/>
        <v>EP,</v>
      </c>
      <c r="CG95" s="409" t="str">
        <f t="shared" si="127"/>
        <v>MAD,</v>
      </c>
      <c r="CH95" s="409" t="e">
        <f>IF(#REF!=0,"CCP,"," ")</f>
        <v>#REF!</v>
      </c>
      <c r="CI95" s="409" t="e">
        <f>IF(#REF!=0,"UIUX,"," ")</f>
        <v>#REF!</v>
      </c>
      <c r="CJ95" s="409" t="e">
        <f>IF(#REF!=0,"DEV,"," ")</f>
        <v>#REF!</v>
      </c>
      <c r="CK95" s="409"/>
      <c r="CL95" s="409">
        <f t="shared" si="115"/>
        <v>0</v>
      </c>
      <c r="CM95" s="409">
        <f t="shared" si="116"/>
        <v>88</v>
      </c>
      <c r="CN95" s="372" t="str">
        <f t="shared" si="116"/>
        <v>22IT093</v>
      </c>
      <c r="CO95" s="432" t="str">
        <f t="shared" si="116"/>
        <v>SANJAY S</v>
      </c>
      <c r="CP95" s="433" t="e">
        <f t="shared" si="68"/>
        <v>#REF!</v>
      </c>
      <c r="CQ95" s="409">
        <f t="shared" si="117"/>
        <v>0</v>
      </c>
      <c r="CR95" s="7"/>
      <c r="CS95" s="409">
        <f t="shared" si="118"/>
        <v>0</v>
      </c>
      <c r="CT95" s="409" t="str">
        <f t="shared" si="119"/>
        <v>#</v>
      </c>
    </row>
    <row r="96" ht="15" spans="1:98">
      <c r="A96" s="413">
        <v>89</v>
      </c>
      <c r="B96" s="414" t="s">
        <v>1189</v>
      </c>
      <c r="C96" s="415" t="s">
        <v>1190</v>
      </c>
      <c r="D96" s="437" t="s">
        <v>41</v>
      </c>
      <c r="E96" s="438" t="s">
        <v>55</v>
      </c>
      <c r="F96" s="439">
        <v>185.5</v>
      </c>
      <c r="G96" s="419" t="s">
        <v>1030</v>
      </c>
      <c r="H96" s="419" t="s">
        <v>1030</v>
      </c>
      <c r="I96" s="434" t="s">
        <v>1030</v>
      </c>
      <c r="J96" s="434" t="s">
        <v>1030</v>
      </c>
      <c r="K96" s="434" t="s">
        <v>1030</v>
      </c>
      <c r="L96" s="421">
        <f t="shared" si="120"/>
        <v>0</v>
      </c>
      <c r="M96" s="422"/>
      <c r="N96" s="423">
        <f t="shared" si="69"/>
        <v>0</v>
      </c>
      <c r="O96" s="424">
        <v>8.16</v>
      </c>
      <c r="P96" s="425"/>
      <c r="Q96" s="426"/>
      <c r="R96" s="427"/>
      <c r="S96" s="428" t="s">
        <v>62</v>
      </c>
      <c r="T96" s="429">
        <f t="shared" si="121"/>
        <v>0</v>
      </c>
      <c r="U96" s="429">
        <f t="shared" si="121"/>
        <v>0</v>
      </c>
      <c r="V96" s="429">
        <f t="shared" si="121"/>
        <v>0</v>
      </c>
      <c r="W96" s="429">
        <f t="shared" si="121"/>
        <v>0</v>
      </c>
      <c r="X96" s="429">
        <f t="shared" si="121"/>
        <v>0</v>
      </c>
      <c r="Y96" s="430">
        <f t="shared" si="128"/>
        <v>0</v>
      </c>
      <c r="Z96" s="430">
        <f t="shared" si="129"/>
        <v>0</v>
      </c>
      <c r="AA96" s="431">
        <f t="shared" si="70"/>
        <v>0</v>
      </c>
      <c r="AB96" s="408" t="str">
        <f t="shared" si="122"/>
        <v>F</v>
      </c>
      <c r="AC96" s="408">
        <f t="shared" si="71"/>
        <v>1</v>
      </c>
      <c r="AD96" s="408">
        <f t="shared" si="72"/>
        <v>0</v>
      </c>
      <c r="AE96" s="408">
        <f t="shared" si="73"/>
        <v>0</v>
      </c>
      <c r="AF96" s="408">
        <f t="shared" si="74"/>
        <v>0</v>
      </c>
      <c r="AG96" s="408">
        <f t="shared" si="75"/>
        <v>0</v>
      </c>
      <c r="AH96" s="408">
        <f t="shared" si="76"/>
        <v>0</v>
      </c>
      <c r="AI96" s="408">
        <f t="shared" si="77"/>
        <v>0</v>
      </c>
      <c r="AJ96" s="6"/>
      <c r="AK96" s="408" t="str">
        <f t="shared" si="78"/>
        <v>F</v>
      </c>
      <c r="AL96" s="408">
        <f t="shared" si="79"/>
        <v>0</v>
      </c>
      <c r="AM96" s="408">
        <f t="shared" si="80"/>
        <v>0</v>
      </c>
      <c r="AN96" s="408">
        <f t="shared" si="81"/>
        <v>0</v>
      </c>
      <c r="AO96" s="408">
        <f t="shared" si="82"/>
        <v>0</v>
      </c>
      <c r="AP96" s="408">
        <f t="shared" si="83"/>
        <v>0</v>
      </c>
      <c r="AQ96" s="408">
        <f t="shared" si="84"/>
        <v>0</v>
      </c>
      <c r="AR96" s="409" t="str">
        <f t="shared" si="85"/>
        <v>DM</v>
      </c>
      <c r="AS96" s="409" t="str">
        <f t="shared" si="86"/>
        <v>DMT</v>
      </c>
      <c r="AT96" s="409" t="str">
        <f t="shared" si="87"/>
        <v>#</v>
      </c>
      <c r="AU96" s="409" t="str">
        <f t="shared" si="88"/>
        <v>#</v>
      </c>
      <c r="AV96" s="409" t="str">
        <f t="shared" si="89"/>
        <v>F</v>
      </c>
      <c r="AW96" s="409" t="str">
        <f t="shared" si="90"/>
        <v>#</v>
      </c>
      <c r="AX96" s="409"/>
      <c r="AY96" s="409" t="str">
        <f t="shared" si="91"/>
        <v>#</v>
      </c>
      <c r="AZ96" s="409" t="str">
        <f t="shared" si="92"/>
        <v>#</v>
      </c>
      <c r="BA96" s="409">
        <f t="shared" si="93"/>
        <v>0</v>
      </c>
      <c r="BB96" s="409" t="str">
        <f t="shared" si="94"/>
        <v>#</v>
      </c>
      <c r="BC96" s="409">
        <f t="shared" si="95"/>
        <v>0</v>
      </c>
      <c r="BD96" s="409" t="str">
        <f t="shared" si="96"/>
        <v>#</v>
      </c>
      <c r="BE96" s="7"/>
      <c r="BF96" s="7"/>
      <c r="BG96" s="7"/>
      <c r="BH96" s="409" t="str">
        <f t="shared" si="97"/>
        <v>#</v>
      </c>
      <c r="BI96" s="409" t="str">
        <f t="shared" si="98"/>
        <v>#</v>
      </c>
      <c r="BJ96" s="409" t="str">
        <f t="shared" si="99"/>
        <v>F</v>
      </c>
      <c r="BK96" s="409" t="str">
        <f t="shared" si="100"/>
        <v>#</v>
      </c>
      <c r="BL96" s="409" t="str">
        <f t="shared" si="101"/>
        <v>#</v>
      </c>
      <c r="BM96" s="409" t="str">
        <f t="shared" si="102"/>
        <v>#</v>
      </c>
      <c r="BN96" s="409" t="str">
        <f t="shared" si="103"/>
        <v>#</v>
      </c>
      <c r="BO96" s="409" t="str">
        <f t="shared" si="104"/>
        <v>#</v>
      </c>
      <c r="BP96" s="409"/>
      <c r="BQ96" s="409" t="str">
        <f t="shared" si="105"/>
        <v>#</v>
      </c>
      <c r="BR96" s="409" t="str">
        <f t="shared" si="106"/>
        <v>#</v>
      </c>
      <c r="BS96" s="409">
        <f t="shared" si="107"/>
        <v>0</v>
      </c>
      <c r="BT96" s="409" t="str">
        <f t="shared" si="108"/>
        <v>#</v>
      </c>
      <c r="BU96" s="409" t="str">
        <f t="shared" si="109"/>
        <v>#</v>
      </c>
      <c r="BV96" s="409" t="str">
        <f t="shared" si="110"/>
        <v>#</v>
      </c>
      <c r="BW96" s="409" t="str">
        <f t="shared" si="111"/>
        <v>#</v>
      </c>
      <c r="BX96" s="409" t="str">
        <f t="shared" si="112"/>
        <v>#</v>
      </c>
      <c r="BY96" s="409">
        <f t="shared" si="113"/>
        <v>0</v>
      </c>
      <c r="BZ96" s="409" t="str">
        <f t="shared" si="114"/>
        <v>#</v>
      </c>
      <c r="CA96" s="7"/>
      <c r="CB96" s="7"/>
      <c r="CC96" s="409" t="str">
        <f t="shared" si="123"/>
        <v>EEP,</v>
      </c>
      <c r="CD96" s="409" t="str">
        <f t="shared" si="124"/>
        <v>POC,</v>
      </c>
      <c r="CE96" s="409" t="str">
        <f t="shared" si="125"/>
        <v>DAV,</v>
      </c>
      <c r="CF96" s="409" t="str">
        <f t="shared" si="126"/>
        <v>EP,</v>
      </c>
      <c r="CG96" s="409" t="str">
        <f t="shared" si="127"/>
        <v>MAD,</v>
      </c>
      <c r="CH96" s="409" t="e">
        <f>IF(#REF!=0,"CCP,"," ")</f>
        <v>#REF!</v>
      </c>
      <c r="CI96" s="409" t="e">
        <f>IF(#REF!=0,"UIUX,"," ")</f>
        <v>#REF!</v>
      </c>
      <c r="CJ96" s="409" t="e">
        <f>IF(#REF!=0,"DEV,"," ")</f>
        <v>#REF!</v>
      </c>
      <c r="CK96" s="409"/>
      <c r="CL96" s="409">
        <f t="shared" si="115"/>
        <v>0</v>
      </c>
      <c r="CM96" s="409">
        <f t="shared" si="116"/>
        <v>89</v>
      </c>
      <c r="CN96" s="372" t="str">
        <f t="shared" si="116"/>
        <v>22IT094</v>
      </c>
      <c r="CO96" s="432" t="str">
        <f t="shared" si="116"/>
        <v>SARAN P</v>
      </c>
      <c r="CP96" s="433" t="e">
        <f t="shared" si="68"/>
        <v>#REF!</v>
      </c>
      <c r="CQ96" s="409">
        <f t="shared" si="117"/>
        <v>0</v>
      </c>
      <c r="CR96" s="7"/>
      <c r="CS96" s="409" t="str">
        <f t="shared" si="118"/>
        <v>#</v>
      </c>
      <c r="CT96" s="409">
        <f t="shared" si="119"/>
        <v>0</v>
      </c>
    </row>
    <row r="97" ht="15" spans="1:98">
      <c r="A97" s="413">
        <v>90</v>
      </c>
      <c r="B97" s="414" t="s">
        <v>1191</v>
      </c>
      <c r="C97" s="415" t="s">
        <v>1192</v>
      </c>
      <c r="D97" s="437" t="s">
        <v>42</v>
      </c>
      <c r="E97" s="440" t="s">
        <v>54</v>
      </c>
      <c r="F97" s="439">
        <v>124</v>
      </c>
      <c r="G97" s="419" t="s">
        <v>1011</v>
      </c>
      <c r="H97" s="419" t="s">
        <v>1011</v>
      </c>
      <c r="I97" s="434" t="s">
        <v>1011</v>
      </c>
      <c r="J97" s="434" t="s">
        <v>1016</v>
      </c>
      <c r="K97" s="434" t="s">
        <v>1011</v>
      </c>
      <c r="L97" s="421">
        <f t="shared" si="120"/>
        <v>0</v>
      </c>
      <c r="M97" s="422"/>
      <c r="N97" s="423">
        <f t="shared" si="69"/>
        <v>16</v>
      </c>
      <c r="O97" s="424">
        <v>7.84</v>
      </c>
      <c r="P97" s="425"/>
      <c r="Q97" s="426"/>
      <c r="R97" s="427"/>
      <c r="S97" s="428" t="s">
        <v>62</v>
      </c>
      <c r="T97" s="429">
        <f t="shared" si="121"/>
        <v>8</v>
      </c>
      <c r="U97" s="429">
        <f t="shared" si="121"/>
        <v>8</v>
      </c>
      <c r="V97" s="429">
        <f t="shared" si="121"/>
        <v>8</v>
      </c>
      <c r="W97" s="429">
        <f t="shared" si="121"/>
        <v>7</v>
      </c>
      <c r="X97" s="429">
        <f t="shared" si="121"/>
        <v>8</v>
      </c>
      <c r="Y97" s="430">
        <f t="shared" si="128"/>
        <v>124</v>
      </c>
      <c r="Z97" s="430">
        <f t="shared" si="129"/>
        <v>16</v>
      </c>
      <c r="AA97" s="431">
        <f t="shared" si="70"/>
        <v>7.75</v>
      </c>
      <c r="AB97" s="408" t="str">
        <f t="shared" si="122"/>
        <v>F</v>
      </c>
      <c r="AC97" s="408">
        <f t="shared" si="71"/>
        <v>0</v>
      </c>
      <c r="AD97" s="408">
        <f t="shared" si="72"/>
        <v>0</v>
      </c>
      <c r="AE97" s="408">
        <f t="shared" si="73"/>
        <v>0</v>
      </c>
      <c r="AF97" s="408">
        <f t="shared" si="74"/>
        <v>1</v>
      </c>
      <c r="AG97" s="408">
        <f t="shared" si="75"/>
        <v>0</v>
      </c>
      <c r="AH97" s="408">
        <f t="shared" si="76"/>
        <v>0</v>
      </c>
      <c r="AI97" s="408">
        <f t="shared" si="77"/>
        <v>0</v>
      </c>
      <c r="AJ97" s="6"/>
      <c r="AK97" s="408">
        <f t="shared" si="78"/>
        <v>0</v>
      </c>
      <c r="AL97" s="408">
        <f t="shared" si="79"/>
        <v>0</v>
      </c>
      <c r="AM97" s="408">
        <f t="shared" si="80"/>
        <v>0</v>
      </c>
      <c r="AN97" s="408" t="str">
        <f t="shared" si="81"/>
        <v>F</v>
      </c>
      <c r="AO97" s="408">
        <f t="shared" si="82"/>
        <v>0</v>
      </c>
      <c r="AP97" s="408">
        <f t="shared" si="83"/>
        <v>0</v>
      </c>
      <c r="AQ97" s="408">
        <f t="shared" si="84"/>
        <v>0</v>
      </c>
      <c r="AR97" s="409" t="str">
        <f t="shared" si="85"/>
        <v>HF</v>
      </c>
      <c r="AS97" s="409" t="str">
        <f t="shared" si="86"/>
        <v>HFT</v>
      </c>
      <c r="AT97" s="409" t="str">
        <f t="shared" si="87"/>
        <v>#</v>
      </c>
      <c r="AU97" s="409" t="str">
        <f t="shared" si="88"/>
        <v>F</v>
      </c>
      <c r="AV97" s="409" t="str">
        <f t="shared" si="89"/>
        <v>#</v>
      </c>
      <c r="AW97" s="409" t="str">
        <f t="shared" si="90"/>
        <v>#</v>
      </c>
      <c r="AX97" s="409"/>
      <c r="AY97" s="409" t="str">
        <f t="shared" si="91"/>
        <v>#</v>
      </c>
      <c r="AZ97" s="409">
        <f t="shared" si="92"/>
        <v>0</v>
      </c>
      <c r="BA97" s="409" t="str">
        <f t="shared" si="93"/>
        <v>#</v>
      </c>
      <c r="BB97" s="409" t="str">
        <f t="shared" si="94"/>
        <v>#</v>
      </c>
      <c r="BC97" s="409" t="str">
        <f t="shared" si="95"/>
        <v>#</v>
      </c>
      <c r="BD97" s="409">
        <f t="shared" si="96"/>
        <v>0</v>
      </c>
      <c r="BE97" s="7"/>
      <c r="BF97" s="7"/>
      <c r="BG97" s="7"/>
      <c r="BH97" s="409" t="str">
        <f t="shared" si="97"/>
        <v>#</v>
      </c>
      <c r="BI97" s="409" t="str">
        <f t="shared" si="98"/>
        <v>F</v>
      </c>
      <c r="BJ97" s="409" t="str">
        <f t="shared" si="99"/>
        <v>#</v>
      </c>
      <c r="BK97" s="409" t="str">
        <f t="shared" si="100"/>
        <v>#</v>
      </c>
      <c r="BL97" s="409" t="str">
        <f t="shared" si="101"/>
        <v>#</v>
      </c>
      <c r="BM97" s="409" t="str">
        <f t="shared" si="102"/>
        <v>#</v>
      </c>
      <c r="BN97" s="409" t="str">
        <f t="shared" si="103"/>
        <v>#</v>
      </c>
      <c r="BO97" s="409" t="str">
        <f t="shared" si="104"/>
        <v>#</v>
      </c>
      <c r="BP97" s="409"/>
      <c r="BQ97" s="409" t="str">
        <f t="shared" si="105"/>
        <v>#</v>
      </c>
      <c r="BR97" s="409">
        <f t="shared" si="106"/>
        <v>0</v>
      </c>
      <c r="BS97" s="409" t="str">
        <f t="shared" si="107"/>
        <v>#</v>
      </c>
      <c r="BT97" s="409" t="str">
        <f t="shared" si="108"/>
        <v>#</v>
      </c>
      <c r="BU97" s="409" t="str">
        <f t="shared" si="109"/>
        <v>#</v>
      </c>
      <c r="BV97" s="409" t="str">
        <f t="shared" si="110"/>
        <v>#</v>
      </c>
      <c r="BW97" s="409" t="str">
        <f t="shared" si="111"/>
        <v>#</v>
      </c>
      <c r="BX97" s="409" t="str">
        <f t="shared" si="112"/>
        <v>#</v>
      </c>
      <c r="BY97" s="409" t="str">
        <f t="shared" si="113"/>
        <v>#</v>
      </c>
      <c r="BZ97" s="409">
        <f t="shared" si="114"/>
        <v>0</v>
      </c>
      <c r="CA97" s="7"/>
      <c r="CB97" s="7"/>
      <c r="CC97" s="409" t="str">
        <f t="shared" si="123"/>
        <v> </v>
      </c>
      <c r="CD97" s="409" t="str">
        <f t="shared" si="124"/>
        <v> </v>
      </c>
      <c r="CE97" s="409" t="str">
        <f t="shared" si="125"/>
        <v> </v>
      </c>
      <c r="CF97" s="409" t="str">
        <f t="shared" si="126"/>
        <v> </v>
      </c>
      <c r="CG97" s="409" t="str">
        <f t="shared" si="127"/>
        <v> </v>
      </c>
      <c r="CH97" s="409" t="e">
        <f>IF(#REF!=0,"CCP,"," ")</f>
        <v>#REF!</v>
      </c>
      <c r="CI97" s="409" t="e">
        <f>IF(#REF!=0,"UIUX,"," ")</f>
        <v>#REF!</v>
      </c>
      <c r="CJ97" s="409" t="e">
        <f>IF(#REF!=0,"DEV,"," ")</f>
        <v>#REF!</v>
      </c>
      <c r="CK97" s="409"/>
      <c r="CL97" s="409">
        <f t="shared" si="115"/>
        <v>0</v>
      </c>
      <c r="CM97" s="409">
        <f t="shared" si="116"/>
        <v>90</v>
      </c>
      <c r="CN97" s="372" t="str">
        <f t="shared" si="116"/>
        <v>22IT095</v>
      </c>
      <c r="CO97" s="432" t="str">
        <f t="shared" si="116"/>
        <v>SARUMATHI D</v>
      </c>
      <c r="CP97" s="433" t="e">
        <f t="shared" si="68"/>
        <v>#REF!</v>
      </c>
      <c r="CQ97" s="409">
        <f t="shared" si="117"/>
        <v>0</v>
      </c>
      <c r="CR97" s="7"/>
      <c r="CS97" s="409">
        <f t="shared" si="118"/>
        <v>0</v>
      </c>
      <c r="CT97" s="409" t="str">
        <f t="shared" si="119"/>
        <v>#</v>
      </c>
    </row>
    <row r="98" ht="20.25" spans="1:98">
      <c r="A98" s="413">
        <v>91</v>
      </c>
      <c r="B98" s="414" t="s">
        <v>1193</v>
      </c>
      <c r="C98" s="415" t="s">
        <v>1194</v>
      </c>
      <c r="D98" s="437" t="s">
        <v>41</v>
      </c>
      <c r="E98" s="440" t="s">
        <v>54</v>
      </c>
      <c r="F98" s="439">
        <v>113</v>
      </c>
      <c r="G98" s="419" t="s">
        <v>1011</v>
      </c>
      <c r="H98" s="419" t="s">
        <v>1019</v>
      </c>
      <c r="I98" s="434" t="s">
        <v>1016</v>
      </c>
      <c r="J98" s="434" t="s">
        <v>1016</v>
      </c>
      <c r="K98" s="434" t="s">
        <v>1016</v>
      </c>
      <c r="L98" s="421">
        <f t="shared" si="120"/>
        <v>0</v>
      </c>
      <c r="M98" s="422"/>
      <c r="N98" s="423">
        <f t="shared" si="69"/>
        <v>16</v>
      </c>
      <c r="O98" s="424">
        <v>7.74</v>
      </c>
      <c r="P98" s="425"/>
      <c r="Q98" s="426"/>
      <c r="R98" s="427"/>
      <c r="S98" s="428" t="s">
        <v>62</v>
      </c>
      <c r="T98" s="429">
        <f t="shared" si="121"/>
        <v>8</v>
      </c>
      <c r="U98" s="429">
        <f t="shared" si="121"/>
        <v>9</v>
      </c>
      <c r="V98" s="429">
        <f t="shared" si="121"/>
        <v>7</v>
      </c>
      <c r="W98" s="429">
        <f t="shared" si="121"/>
        <v>7</v>
      </c>
      <c r="X98" s="429">
        <f t="shared" si="121"/>
        <v>7</v>
      </c>
      <c r="Y98" s="430">
        <f t="shared" si="128"/>
        <v>121</v>
      </c>
      <c r="Z98" s="430">
        <f t="shared" si="129"/>
        <v>16</v>
      </c>
      <c r="AA98" s="431">
        <f t="shared" si="70"/>
        <v>7.5625</v>
      </c>
      <c r="AB98" s="408" t="str">
        <f t="shared" si="122"/>
        <v>F</v>
      </c>
      <c r="AC98" s="408">
        <f t="shared" si="71"/>
        <v>0</v>
      </c>
      <c r="AD98" s="408">
        <f t="shared" si="72"/>
        <v>0</v>
      </c>
      <c r="AE98" s="408">
        <f t="shared" si="73"/>
        <v>0</v>
      </c>
      <c r="AF98" s="408">
        <f t="shared" si="74"/>
        <v>0</v>
      </c>
      <c r="AG98" s="408">
        <f t="shared" si="75"/>
        <v>1</v>
      </c>
      <c r="AH98" s="408">
        <f t="shared" si="76"/>
        <v>0</v>
      </c>
      <c r="AI98" s="408">
        <f t="shared" si="77"/>
        <v>0</v>
      </c>
      <c r="AJ98" s="6"/>
      <c r="AK98" s="408">
        <f t="shared" si="78"/>
        <v>0</v>
      </c>
      <c r="AL98" s="408">
        <f t="shared" si="79"/>
        <v>0</v>
      </c>
      <c r="AM98" s="408">
        <f t="shared" si="80"/>
        <v>0</v>
      </c>
      <c r="AN98" s="408">
        <f t="shared" si="81"/>
        <v>0</v>
      </c>
      <c r="AO98" s="408" t="str">
        <f t="shared" si="82"/>
        <v>F</v>
      </c>
      <c r="AP98" s="408">
        <f t="shared" si="83"/>
        <v>0</v>
      </c>
      <c r="AQ98" s="408">
        <f t="shared" si="84"/>
        <v>0</v>
      </c>
      <c r="AR98" s="409" t="str">
        <f t="shared" si="85"/>
        <v>HM</v>
      </c>
      <c r="AS98" s="409" t="str">
        <f t="shared" si="86"/>
        <v>HMT</v>
      </c>
      <c r="AT98" s="409" t="str">
        <f t="shared" si="87"/>
        <v>F</v>
      </c>
      <c r="AU98" s="409" t="str">
        <f t="shared" si="88"/>
        <v>#</v>
      </c>
      <c r="AV98" s="409" t="str">
        <f t="shared" si="89"/>
        <v>#</v>
      </c>
      <c r="AW98" s="409" t="str">
        <f t="shared" si="90"/>
        <v>#</v>
      </c>
      <c r="AX98" s="409"/>
      <c r="AY98" s="409">
        <f t="shared" si="91"/>
        <v>0</v>
      </c>
      <c r="AZ98" s="409" t="str">
        <f t="shared" si="92"/>
        <v>#</v>
      </c>
      <c r="BA98" s="409" t="str">
        <f t="shared" si="93"/>
        <v>#</v>
      </c>
      <c r="BB98" s="409" t="str">
        <f t="shared" si="94"/>
        <v>#</v>
      </c>
      <c r="BC98" s="409">
        <f t="shared" si="95"/>
        <v>0</v>
      </c>
      <c r="BD98" s="409" t="str">
        <f t="shared" si="96"/>
        <v>#</v>
      </c>
      <c r="BE98" s="7"/>
      <c r="BF98" s="7"/>
      <c r="BG98" s="7"/>
      <c r="BH98" s="409" t="str">
        <f t="shared" si="97"/>
        <v>F</v>
      </c>
      <c r="BI98" s="409" t="str">
        <f t="shared" si="98"/>
        <v>#</v>
      </c>
      <c r="BJ98" s="409" t="str">
        <f t="shared" si="99"/>
        <v>#</v>
      </c>
      <c r="BK98" s="409" t="str">
        <f t="shared" si="100"/>
        <v>#</v>
      </c>
      <c r="BL98" s="409" t="str">
        <f t="shared" si="101"/>
        <v>#</v>
      </c>
      <c r="BM98" s="409" t="str">
        <f t="shared" si="102"/>
        <v>#</v>
      </c>
      <c r="BN98" s="409" t="str">
        <f t="shared" si="103"/>
        <v>#</v>
      </c>
      <c r="BO98" s="409" t="str">
        <f t="shared" si="104"/>
        <v>#</v>
      </c>
      <c r="BP98" s="409"/>
      <c r="BQ98" s="409">
        <f t="shared" si="105"/>
        <v>0</v>
      </c>
      <c r="BR98" s="409" t="str">
        <f t="shared" si="106"/>
        <v>#</v>
      </c>
      <c r="BS98" s="409" t="str">
        <f t="shared" si="107"/>
        <v>#</v>
      </c>
      <c r="BT98" s="409" t="str">
        <f t="shared" si="108"/>
        <v>#</v>
      </c>
      <c r="BU98" s="409" t="str">
        <f t="shared" si="109"/>
        <v>#</v>
      </c>
      <c r="BV98" s="409" t="str">
        <f t="shared" si="110"/>
        <v>#</v>
      </c>
      <c r="BW98" s="409" t="str">
        <f t="shared" si="111"/>
        <v>#</v>
      </c>
      <c r="BX98" s="409" t="str">
        <f t="shared" si="112"/>
        <v>#</v>
      </c>
      <c r="BY98" s="409">
        <f t="shared" si="113"/>
        <v>0</v>
      </c>
      <c r="BZ98" s="409" t="str">
        <f t="shared" si="114"/>
        <v>#</v>
      </c>
      <c r="CA98" s="7"/>
      <c r="CB98" s="7"/>
      <c r="CC98" s="409" t="str">
        <f t="shared" si="123"/>
        <v> </v>
      </c>
      <c r="CD98" s="409" t="str">
        <f t="shared" si="124"/>
        <v> </v>
      </c>
      <c r="CE98" s="409" t="str">
        <f t="shared" si="125"/>
        <v> </v>
      </c>
      <c r="CF98" s="409" t="str">
        <f t="shared" si="126"/>
        <v> </v>
      </c>
      <c r="CG98" s="409" t="str">
        <f t="shared" si="127"/>
        <v> </v>
      </c>
      <c r="CH98" s="409" t="e">
        <f>IF(#REF!=0,"CCP,"," ")</f>
        <v>#REF!</v>
      </c>
      <c r="CI98" s="409" t="e">
        <f>IF(#REF!=0,"UIUX,"," ")</f>
        <v>#REF!</v>
      </c>
      <c r="CJ98" s="409" t="e">
        <f>IF(#REF!=0,"DEV,"," ")</f>
        <v>#REF!</v>
      </c>
      <c r="CK98" s="409"/>
      <c r="CL98" s="409">
        <f t="shared" si="115"/>
        <v>0</v>
      </c>
      <c r="CM98" s="409">
        <f t="shared" si="116"/>
        <v>91</v>
      </c>
      <c r="CN98" s="372" t="str">
        <f t="shared" si="116"/>
        <v>22IT096</v>
      </c>
      <c r="CO98" s="432" t="str">
        <f t="shared" si="116"/>
        <v>SELVAGANAPATHY S</v>
      </c>
      <c r="CP98" s="433" t="e">
        <f t="shared" si="68"/>
        <v>#REF!</v>
      </c>
      <c r="CQ98" s="409">
        <f t="shared" si="117"/>
        <v>0</v>
      </c>
      <c r="CR98" s="7"/>
      <c r="CS98" s="409">
        <f t="shared" si="118"/>
        <v>0</v>
      </c>
      <c r="CT98" s="409" t="str">
        <f t="shared" si="119"/>
        <v>#</v>
      </c>
    </row>
    <row r="99" ht="20.25" spans="1:98">
      <c r="A99" s="413">
        <v>92</v>
      </c>
      <c r="B99" s="414" t="s">
        <v>1195</v>
      </c>
      <c r="C99" s="415" t="s">
        <v>1196</v>
      </c>
      <c r="D99" s="437" t="s">
        <v>41</v>
      </c>
      <c r="E99" s="440" t="s">
        <v>54</v>
      </c>
      <c r="F99" s="439">
        <v>174.5</v>
      </c>
      <c r="G99" s="419" t="s">
        <v>1011</v>
      </c>
      <c r="H99" s="419" t="s">
        <v>1019</v>
      </c>
      <c r="I99" s="434" t="s">
        <v>1011</v>
      </c>
      <c r="J99" s="434" t="s">
        <v>1011</v>
      </c>
      <c r="K99" s="434" t="s">
        <v>1016</v>
      </c>
      <c r="L99" s="421">
        <f t="shared" si="120"/>
        <v>0</v>
      </c>
      <c r="M99" s="422"/>
      <c r="N99" s="423">
        <f t="shared" si="69"/>
        <v>16</v>
      </c>
      <c r="O99" s="424">
        <v>8.05</v>
      </c>
      <c r="P99" s="425"/>
      <c r="Q99" s="426"/>
      <c r="R99" s="427"/>
      <c r="S99" s="428" t="s">
        <v>62</v>
      </c>
      <c r="T99" s="429">
        <f t="shared" si="121"/>
        <v>8</v>
      </c>
      <c r="U99" s="429">
        <f t="shared" si="121"/>
        <v>9</v>
      </c>
      <c r="V99" s="429">
        <f t="shared" si="121"/>
        <v>8</v>
      </c>
      <c r="W99" s="429">
        <f t="shared" si="121"/>
        <v>8</v>
      </c>
      <c r="X99" s="429">
        <f t="shared" si="121"/>
        <v>7</v>
      </c>
      <c r="Y99" s="430">
        <f t="shared" si="128"/>
        <v>129</v>
      </c>
      <c r="Z99" s="430">
        <f t="shared" si="129"/>
        <v>16</v>
      </c>
      <c r="AA99" s="431">
        <f t="shared" si="70"/>
        <v>8.0625</v>
      </c>
      <c r="AB99" s="408" t="str">
        <f t="shared" si="122"/>
        <v>F</v>
      </c>
      <c r="AC99" s="408">
        <f t="shared" si="71"/>
        <v>0</v>
      </c>
      <c r="AD99" s="408">
        <f t="shared" si="72"/>
        <v>1</v>
      </c>
      <c r="AE99" s="408">
        <f t="shared" si="73"/>
        <v>0</v>
      </c>
      <c r="AF99" s="408">
        <f t="shared" si="74"/>
        <v>0</v>
      </c>
      <c r="AG99" s="408">
        <f t="shared" si="75"/>
        <v>0</v>
      </c>
      <c r="AH99" s="408">
        <f t="shared" si="76"/>
        <v>0</v>
      </c>
      <c r="AI99" s="408">
        <f t="shared" si="77"/>
        <v>0</v>
      </c>
      <c r="AJ99" s="6"/>
      <c r="AK99" s="408">
        <f t="shared" si="78"/>
        <v>0</v>
      </c>
      <c r="AL99" s="408" t="str">
        <f t="shared" si="79"/>
        <v>F</v>
      </c>
      <c r="AM99" s="408">
        <f t="shared" si="80"/>
        <v>0</v>
      </c>
      <c r="AN99" s="408">
        <f t="shared" si="81"/>
        <v>0</v>
      </c>
      <c r="AO99" s="408">
        <f t="shared" si="82"/>
        <v>0</v>
      </c>
      <c r="AP99" s="408">
        <f t="shared" si="83"/>
        <v>0</v>
      </c>
      <c r="AQ99" s="408">
        <f t="shared" si="84"/>
        <v>0</v>
      </c>
      <c r="AR99" s="409" t="str">
        <f t="shared" si="85"/>
        <v>HM</v>
      </c>
      <c r="AS99" s="409" t="str">
        <f t="shared" si="86"/>
        <v>HMT</v>
      </c>
      <c r="AT99" s="409" t="str">
        <f t="shared" si="87"/>
        <v>F</v>
      </c>
      <c r="AU99" s="409" t="str">
        <f t="shared" si="88"/>
        <v>#</v>
      </c>
      <c r="AV99" s="409" t="str">
        <f t="shared" si="89"/>
        <v>#</v>
      </c>
      <c r="AW99" s="409" t="str">
        <f t="shared" si="90"/>
        <v>#</v>
      </c>
      <c r="AX99" s="409"/>
      <c r="AY99" s="409">
        <f t="shared" si="91"/>
        <v>0</v>
      </c>
      <c r="AZ99" s="409" t="str">
        <f t="shared" si="92"/>
        <v>#</v>
      </c>
      <c r="BA99" s="409" t="str">
        <f t="shared" si="93"/>
        <v>#</v>
      </c>
      <c r="BB99" s="409" t="str">
        <f t="shared" si="94"/>
        <v>#</v>
      </c>
      <c r="BC99" s="409">
        <f t="shared" si="95"/>
        <v>0</v>
      </c>
      <c r="BD99" s="409" t="str">
        <f t="shared" si="96"/>
        <v>#</v>
      </c>
      <c r="BE99" s="7"/>
      <c r="BF99" s="7"/>
      <c r="BG99" s="7"/>
      <c r="BH99" s="409" t="str">
        <f t="shared" si="97"/>
        <v>F</v>
      </c>
      <c r="BI99" s="409" t="str">
        <f t="shared" si="98"/>
        <v>#</v>
      </c>
      <c r="BJ99" s="409" t="str">
        <f t="shared" si="99"/>
        <v>#</v>
      </c>
      <c r="BK99" s="409" t="str">
        <f t="shared" si="100"/>
        <v>#</v>
      </c>
      <c r="BL99" s="409" t="str">
        <f t="shared" si="101"/>
        <v>#</v>
      </c>
      <c r="BM99" s="409" t="str">
        <f t="shared" si="102"/>
        <v>#</v>
      </c>
      <c r="BN99" s="409" t="str">
        <f t="shared" si="103"/>
        <v>#</v>
      </c>
      <c r="BO99" s="409" t="str">
        <f t="shared" si="104"/>
        <v>#</v>
      </c>
      <c r="BP99" s="409"/>
      <c r="BQ99" s="409">
        <f t="shared" si="105"/>
        <v>0</v>
      </c>
      <c r="BR99" s="409" t="str">
        <f t="shared" si="106"/>
        <v>#</v>
      </c>
      <c r="BS99" s="409" t="str">
        <f t="shared" si="107"/>
        <v>#</v>
      </c>
      <c r="BT99" s="409" t="str">
        <f t="shared" si="108"/>
        <v>#</v>
      </c>
      <c r="BU99" s="409" t="str">
        <f t="shared" si="109"/>
        <v>#</v>
      </c>
      <c r="BV99" s="409" t="str">
        <f t="shared" si="110"/>
        <v>#</v>
      </c>
      <c r="BW99" s="409" t="str">
        <f t="shared" si="111"/>
        <v>#</v>
      </c>
      <c r="BX99" s="409" t="str">
        <f t="shared" si="112"/>
        <v>#</v>
      </c>
      <c r="BY99" s="409">
        <f t="shared" si="113"/>
        <v>0</v>
      </c>
      <c r="BZ99" s="409" t="str">
        <f t="shared" si="114"/>
        <v>#</v>
      </c>
      <c r="CA99" s="7"/>
      <c r="CB99" s="7"/>
      <c r="CC99" s="409" t="str">
        <f t="shared" si="123"/>
        <v> </v>
      </c>
      <c r="CD99" s="409" t="str">
        <f t="shared" si="124"/>
        <v> </v>
      </c>
      <c r="CE99" s="409" t="str">
        <f t="shared" si="125"/>
        <v> </v>
      </c>
      <c r="CF99" s="409" t="str">
        <f t="shared" si="126"/>
        <v> </v>
      </c>
      <c r="CG99" s="409" t="str">
        <f t="shared" si="127"/>
        <v> </v>
      </c>
      <c r="CH99" s="409" t="e">
        <f>IF(#REF!=0,"CCP,"," ")</f>
        <v>#REF!</v>
      </c>
      <c r="CI99" s="409" t="e">
        <f>IF(#REF!=0,"UIUX,"," ")</f>
        <v>#REF!</v>
      </c>
      <c r="CJ99" s="409" t="e">
        <f>IF(#REF!=0,"DEV,"," ")</f>
        <v>#REF!</v>
      </c>
      <c r="CK99" s="409"/>
      <c r="CL99" s="409">
        <f t="shared" si="115"/>
        <v>0</v>
      </c>
      <c r="CM99" s="409">
        <f t="shared" si="116"/>
        <v>92</v>
      </c>
      <c r="CN99" s="372" t="str">
        <f t="shared" si="116"/>
        <v>22IT097</v>
      </c>
      <c r="CO99" s="432" t="str">
        <f t="shared" si="116"/>
        <v>SELVARAGAVAN M</v>
      </c>
      <c r="CP99" s="433" t="e">
        <f t="shared" si="68"/>
        <v>#REF!</v>
      </c>
      <c r="CQ99" s="409">
        <f t="shared" si="117"/>
        <v>0</v>
      </c>
      <c r="CR99" s="7"/>
      <c r="CS99" s="409">
        <f t="shared" si="118"/>
        <v>0</v>
      </c>
      <c r="CT99" s="409" t="str">
        <f t="shared" si="119"/>
        <v>#</v>
      </c>
    </row>
    <row r="100" ht="15" spans="1:98">
      <c r="A100" s="413">
        <v>93</v>
      </c>
      <c r="B100" s="414" t="s">
        <v>1197</v>
      </c>
      <c r="C100" s="415" t="s">
        <v>1198</v>
      </c>
      <c r="D100" s="437" t="s">
        <v>42</v>
      </c>
      <c r="E100" s="440" t="s">
        <v>54</v>
      </c>
      <c r="F100" s="439">
        <v>193</v>
      </c>
      <c r="G100" s="419" t="s">
        <v>1008</v>
      </c>
      <c r="H100" s="419" t="s">
        <v>1008</v>
      </c>
      <c r="I100" s="420"/>
      <c r="J100" s="420"/>
      <c r="K100" s="420"/>
      <c r="L100" s="421">
        <f t="shared" si="120"/>
        <v>0</v>
      </c>
      <c r="M100" s="422"/>
      <c r="N100" s="423">
        <f t="shared" si="69"/>
        <v>5</v>
      </c>
      <c r="O100" s="424">
        <v>10</v>
      </c>
      <c r="P100" s="425"/>
      <c r="Q100" s="426"/>
      <c r="R100" s="427"/>
      <c r="S100" s="428" t="s">
        <v>62</v>
      </c>
      <c r="T100" s="429">
        <f t="shared" si="121"/>
        <v>10</v>
      </c>
      <c r="U100" s="429">
        <f t="shared" si="121"/>
        <v>10</v>
      </c>
      <c r="V100" s="429">
        <f t="shared" si="121"/>
        <v>0</v>
      </c>
      <c r="W100" s="429">
        <f t="shared" si="121"/>
        <v>0</v>
      </c>
      <c r="X100" s="429">
        <f t="shared" si="121"/>
        <v>0</v>
      </c>
      <c r="Y100" s="430">
        <f t="shared" si="128"/>
        <v>50</v>
      </c>
      <c r="Z100" s="430">
        <f t="shared" si="129"/>
        <v>5</v>
      </c>
      <c r="AA100" s="431">
        <f t="shared" si="70"/>
        <v>10</v>
      </c>
      <c r="AB100" s="408" t="str">
        <f t="shared" si="122"/>
        <v>F</v>
      </c>
      <c r="AC100" s="408">
        <f t="shared" si="71"/>
        <v>1</v>
      </c>
      <c r="AD100" s="408">
        <f t="shared" si="72"/>
        <v>0</v>
      </c>
      <c r="AE100" s="408">
        <f t="shared" si="73"/>
        <v>0</v>
      </c>
      <c r="AF100" s="408">
        <f t="shared" si="74"/>
        <v>0</v>
      </c>
      <c r="AG100" s="408">
        <f t="shared" si="75"/>
        <v>0</v>
      </c>
      <c r="AH100" s="408">
        <f t="shared" si="76"/>
        <v>0</v>
      </c>
      <c r="AI100" s="408">
        <f t="shared" si="77"/>
        <v>0</v>
      </c>
      <c r="AJ100" s="6"/>
      <c r="AK100" s="408" t="str">
        <f t="shared" si="78"/>
        <v>F</v>
      </c>
      <c r="AL100" s="408">
        <f t="shared" si="79"/>
        <v>0</v>
      </c>
      <c r="AM100" s="408">
        <f t="shared" si="80"/>
        <v>0</v>
      </c>
      <c r="AN100" s="408">
        <f t="shared" si="81"/>
        <v>0</v>
      </c>
      <c r="AO100" s="408">
        <f t="shared" si="82"/>
        <v>0</v>
      </c>
      <c r="AP100" s="408">
        <f t="shared" si="83"/>
        <v>0</v>
      </c>
      <c r="AQ100" s="408">
        <f t="shared" si="84"/>
        <v>0</v>
      </c>
      <c r="AR100" s="409" t="str">
        <f t="shared" si="85"/>
        <v>HF</v>
      </c>
      <c r="AS100" s="409" t="str">
        <f t="shared" si="86"/>
        <v>HFT</v>
      </c>
      <c r="AT100" s="409" t="str">
        <f t="shared" si="87"/>
        <v>#</v>
      </c>
      <c r="AU100" s="409" t="str">
        <f t="shared" si="88"/>
        <v>F</v>
      </c>
      <c r="AV100" s="409" t="str">
        <f t="shared" si="89"/>
        <v>#</v>
      </c>
      <c r="AW100" s="409" t="str">
        <f t="shared" si="90"/>
        <v>#</v>
      </c>
      <c r="AX100" s="409"/>
      <c r="AY100" s="409" t="str">
        <f t="shared" si="91"/>
        <v>#</v>
      </c>
      <c r="AZ100" s="409">
        <f t="shared" si="92"/>
        <v>0</v>
      </c>
      <c r="BA100" s="409" t="str">
        <f t="shared" si="93"/>
        <v>#</v>
      </c>
      <c r="BB100" s="409" t="str">
        <f t="shared" si="94"/>
        <v>#</v>
      </c>
      <c r="BC100" s="409" t="str">
        <f t="shared" si="95"/>
        <v>#</v>
      </c>
      <c r="BD100" s="409">
        <f t="shared" si="96"/>
        <v>0</v>
      </c>
      <c r="BE100" s="7"/>
      <c r="BF100" s="7"/>
      <c r="BG100" s="7"/>
      <c r="BH100" s="409" t="str">
        <f t="shared" si="97"/>
        <v>#</v>
      </c>
      <c r="BI100" s="409" t="str">
        <f t="shared" si="98"/>
        <v>F</v>
      </c>
      <c r="BJ100" s="409" t="str">
        <f t="shared" si="99"/>
        <v>#</v>
      </c>
      <c r="BK100" s="409" t="str">
        <f t="shared" si="100"/>
        <v>#</v>
      </c>
      <c r="BL100" s="409" t="str">
        <f t="shared" si="101"/>
        <v>#</v>
      </c>
      <c r="BM100" s="409" t="str">
        <f t="shared" si="102"/>
        <v>#</v>
      </c>
      <c r="BN100" s="409" t="str">
        <f t="shared" si="103"/>
        <v>#</v>
      </c>
      <c r="BO100" s="409" t="str">
        <f t="shared" si="104"/>
        <v>#</v>
      </c>
      <c r="BP100" s="409"/>
      <c r="BQ100" s="409" t="str">
        <f t="shared" si="105"/>
        <v>#</v>
      </c>
      <c r="BR100" s="409">
        <f t="shared" si="106"/>
        <v>0</v>
      </c>
      <c r="BS100" s="409" t="str">
        <f t="shared" si="107"/>
        <v>#</v>
      </c>
      <c r="BT100" s="409" t="str">
        <f t="shared" si="108"/>
        <v>#</v>
      </c>
      <c r="BU100" s="409" t="str">
        <f t="shared" si="109"/>
        <v>#</v>
      </c>
      <c r="BV100" s="409" t="str">
        <f t="shared" si="110"/>
        <v>#</v>
      </c>
      <c r="BW100" s="409" t="str">
        <f t="shared" si="111"/>
        <v>#</v>
      </c>
      <c r="BX100" s="409" t="str">
        <f t="shared" si="112"/>
        <v>#</v>
      </c>
      <c r="BY100" s="409" t="str">
        <f t="shared" si="113"/>
        <v>#</v>
      </c>
      <c r="BZ100" s="409">
        <f t="shared" si="114"/>
        <v>0</v>
      </c>
      <c r="CA100" s="7"/>
      <c r="CB100" s="7"/>
      <c r="CC100" s="409" t="str">
        <f t="shared" si="123"/>
        <v> </v>
      </c>
      <c r="CD100" s="409" t="str">
        <f t="shared" si="124"/>
        <v> </v>
      </c>
      <c r="CE100" s="409" t="str">
        <f t="shared" si="125"/>
        <v>DAV,</v>
      </c>
      <c r="CF100" s="409" t="str">
        <f t="shared" si="126"/>
        <v>EP,</v>
      </c>
      <c r="CG100" s="409" t="str">
        <f t="shared" si="127"/>
        <v>MAD,</v>
      </c>
      <c r="CH100" s="409" t="e">
        <f>IF(#REF!=0,"CCP,"," ")</f>
        <v>#REF!</v>
      </c>
      <c r="CI100" s="409" t="e">
        <f>IF(#REF!=0,"UIUX,"," ")</f>
        <v>#REF!</v>
      </c>
      <c r="CJ100" s="409" t="e">
        <f>IF(#REF!=0,"DEV,"," ")</f>
        <v>#REF!</v>
      </c>
      <c r="CK100" s="409"/>
      <c r="CL100" s="409">
        <f t="shared" si="115"/>
        <v>0</v>
      </c>
      <c r="CM100" s="409">
        <f t="shared" si="116"/>
        <v>93</v>
      </c>
      <c r="CN100" s="372" t="str">
        <f t="shared" si="116"/>
        <v>22IT098</v>
      </c>
      <c r="CO100" s="432" t="str">
        <f t="shared" si="116"/>
        <v>SHALINI S</v>
      </c>
      <c r="CP100" s="433" t="e">
        <f t="shared" si="68"/>
        <v>#REF!</v>
      </c>
      <c r="CQ100" s="409">
        <f t="shared" si="117"/>
        <v>0</v>
      </c>
      <c r="CR100" s="7"/>
      <c r="CS100" s="409">
        <f t="shared" si="118"/>
        <v>0</v>
      </c>
      <c r="CT100" s="409" t="str">
        <f t="shared" si="119"/>
        <v>#</v>
      </c>
    </row>
    <row r="101" ht="21" spans="1:98">
      <c r="A101" s="413">
        <v>94</v>
      </c>
      <c r="B101" s="414" t="s">
        <v>1199</v>
      </c>
      <c r="C101" s="415" t="s">
        <v>1200</v>
      </c>
      <c r="D101" s="437" t="s">
        <v>42</v>
      </c>
      <c r="E101" s="440" t="s">
        <v>54</v>
      </c>
      <c r="F101" s="439">
        <v>194</v>
      </c>
      <c r="G101" s="419" t="s">
        <v>1019</v>
      </c>
      <c r="H101" s="419" t="s">
        <v>1008</v>
      </c>
      <c r="I101" s="420"/>
      <c r="J101" s="420"/>
      <c r="K101" s="420"/>
      <c r="L101" s="421">
        <f t="shared" si="120"/>
        <v>0</v>
      </c>
      <c r="M101" s="422"/>
      <c r="N101" s="423">
        <f t="shared" si="69"/>
        <v>5</v>
      </c>
      <c r="O101" s="424">
        <v>9.4</v>
      </c>
      <c r="P101" s="425"/>
      <c r="Q101" s="426"/>
      <c r="R101" s="427"/>
      <c r="S101" s="428" t="s">
        <v>62</v>
      </c>
      <c r="T101" s="429">
        <f t="shared" si="121"/>
        <v>9</v>
      </c>
      <c r="U101" s="429">
        <f t="shared" si="121"/>
        <v>10</v>
      </c>
      <c r="V101" s="429">
        <f t="shared" si="121"/>
        <v>0</v>
      </c>
      <c r="W101" s="429">
        <f t="shared" si="121"/>
        <v>0</v>
      </c>
      <c r="X101" s="429">
        <f t="shared" si="121"/>
        <v>0</v>
      </c>
      <c r="Y101" s="430">
        <f t="shared" si="128"/>
        <v>49</v>
      </c>
      <c r="Z101" s="430">
        <f t="shared" si="129"/>
        <v>5</v>
      </c>
      <c r="AA101" s="431">
        <f t="shared" si="70"/>
        <v>9.8</v>
      </c>
      <c r="AB101" s="408" t="str">
        <f t="shared" si="122"/>
        <v>F</v>
      </c>
      <c r="AC101" s="408">
        <f t="shared" si="71"/>
        <v>1</v>
      </c>
      <c r="AD101" s="408">
        <f t="shared" si="72"/>
        <v>0</v>
      </c>
      <c r="AE101" s="408">
        <f t="shared" si="73"/>
        <v>0</v>
      </c>
      <c r="AF101" s="408">
        <f t="shared" si="74"/>
        <v>0</v>
      </c>
      <c r="AG101" s="408">
        <f t="shared" si="75"/>
        <v>0</v>
      </c>
      <c r="AH101" s="408">
        <f t="shared" si="76"/>
        <v>0</v>
      </c>
      <c r="AI101" s="408">
        <f t="shared" si="77"/>
        <v>0</v>
      </c>
      <c r="AJ101" s="6"/>
      <c r="AK101" s="408" t="str">
        <f t="shared" si="78"/>
        <v>F</v>
      </c>
      <c r="AL101" s="408">
        <f t="shared" si="79"/>
        <v>0</v>
      </c>
      <c r="AM101" s="408">
        <f t="shared" si="80"/>
        <v>0</v>
      </c>
      <c r="AN101" s="408">
        <f t="shared" si="81"/>
        <v>0</v>
      </c>
      <c r="AO101" s="408">
        <f t="shared" si="82"/>
        <v>0</v>
      </c>
      <c r="AP101" s="408">
        <f t="shared" si="83"/>
        <v>0</v>
      </c>
      <c r="AQ101" s="408">
        <f t="shared" si="84"/>
        <v>0</v>
      </c>
      <c r="AR101" s="409" t="str">
        <f t="shared" si="85"/>
        <v>HF</v>
      </c>
      <c r="AS101" s="409" t="str">
        <f t="shared" si="86"/>
        <v>HFT</v>
      </c>
      <c r="AT101" s="409" t="str">
        <f t="shared" si="87"/>
        <v>#</v>
      </c>
      <c r="AU101" s="409" t="str">
        <f t="shared" si="88"/>
        <v>F</v>
      </c>
      <c r="AV101" s="409" t="str">
        <f t="shared" si="89"/>
        <v>#</v>
      </c>
      <c r="AW101" s="409" t="str">
        <f t="shared" si="90"/>
        <v>#</v>
      </c>
      <c r="AX101" s="409"/>
      <c r="AY101" s="409" t="str">
        <f t="shared" si="91"/>
        <v>#</v>
      </c>
      <c r="AZ101" s="409">
        <f t="shared" si="92"/>
        <v>0</v>
      </c>
      <c r="BA101" s="409" t="str">
        <f t="shared" si="93"/>
        <v>#</v>
      </c>
      <c r="BB101" s="409" t="str">
        <f t="shared" si="94"/>
        <v>#</v>
      </c>
      <c r="BC101" s="409" t="str">
        <f t="shared" si="95"/>
        <v>#</v>
      </c>
      <c r="BD101" s="409">
        <f t="shared" si="96"/>
        <v>0</v>
      </c>
      <c r="BE101" s="7"/>
      <c r="BF101" s="7"/>
      <c r="BG101" s="7"/>
      <c r="BH101" s="409" t="str">
        <f t="shared" si="97"/>
        <v>#</v>
      </c>
      <c r="BI101" s="409" t="str">
        <f t="shared" si="98"/>
        <v>F</v>
      </c>
      <c r="BJ101" s="409" t="str">
        <f t="shared" si="99"/>
        <v>#</v>
      </c>
      <c r="BK101" s="409" t="str">
        <f t="shared" si="100"/>
        <v>#</v>
      </c>
      <c r="BL101" s="409" t="str">
        <f t="shared" si="101"/>
        <v>#</v>
      </c>
      <c r="BM101" s="409" t="str">
        <f t="shared" si="102"/>
        <v>#</v>
      </c>
      <c r="BN101" s="409" t="str">
        <f t="shared" si="103"/>
        <v>#</v>
      </c>
      <c r="BO101" s="409" t="str">
        <f t="shared" si="104"/>
        <v>#</v>
      </c>
      <c r="BP101" s="409"/>
      <c r="BQ101" s="409" t="str">
        <f t="shared" si="105"/>
        <v>#</v>
      </c>
      <c r="BR101" s="409">
        <f t="shared" si="106"/>
        <v>0</v>
      </c>
      <c r="BS101" s="409" t="str">
        <f t="shared" si="107"/>
        <v>#</v>
      </c>
      <c r="BT101" s="409" t="str">
        <f t="shared" si="108"/>
        <v>#</v>
      </c>
      <c r="BU101" s="409" t="str">
        <f t="shared" si="109"/>
        <v>#</v>
      </c>
      <c r="BV101" s="409" t="str">
        <f t="shared" si="110"/>
        <v>#</v>
      </c>
      <c r="BW101" s="409" t="str">
        <f t="shared" si="111"/>
        <v>#</v>
      </c>
      <c r="BX101" s="409" t="str">
        <f t="shared" si="112"/>
        <v>#</v>
      </c>
      <c r="BY101" s="409" t="str">
        <f t="shared" si="113"/>
        <v>#</v>
      </c>
      <c r="BZ101" s="409">
        <f t="shared" si="114"/>
        <v>0</v>
      </c>
      <c r="CA101" s="7"/>
      <c r="CB101" s="7"/>
      <c r="CC101" s="409" t="str">
        <f t="shared" si="123"/>
        <v> </v>
      </c>
      <c r="CD101" s="409" t="str">
        <f t="shared" si="124"/>
        <v> </v>
      </c>
      <c r="CE101" s="409" t="str">
        <f t="shared" si="125"/>
        <v>DAV,</v>
      </c>
      <c r="CF101" s="409" t="str">
        <f t="shared" si="126"/>
        <v>EP,</v>
      </c>
      <c r="CG101" s="409" t="str">
        <f t="shared" si="127"/>
        <v>MAD,</v>
      </c>
      <c r="CH101" s="409" t="e">
        <f>IF(#REF!=0,"CCP,"," ")</f>
        <v>#REF!</v>
      </c>
      <c r="CI101" s="409" t="e">
        <f>IF(#REF!=0,"UIUX,"," ")</f>
        <v>#REF!</v>
      </c>
      <c r="CJ101" s="409" t="e">
        <f>IF(#REF!=0,"DEV,"," ")</f>
        <v>#REF!</v>
      </c>
      <c r="CK101" s="409"/>
      <c r="CL101" s="409">
        <f t="shared" si="115"/>
        <v>0</v>
      </c>
      <c r="CM101" s="409">
        <f t="shared" si="116"/>
        <v>94</v>
      </c>
      <c r="CN101" s="372" t="str">
        <f t="shared" si="116"/>
        <v>22IT099</v>
      </c>
      <c r="CO101" s="432" t="str">
        <f t="shared" si="116"/>
        <v>SHANMUGA PRIYA B</v>
      </c>
      <c r="CP101" s="433" t="e">
        <f t="shared" si="68"/>
        <v>#REF!</v>
      </c>
      <c r="CQ101" s="409">
        <f t="shared" si="117"/>
        <v>0</v>
      </c>
      <c r="CR101" s="7"/>
      <c r="CS101" s="409">
        <f t="shared" si="118"/>
        <v>0</v>
      </c>
      <c r="CT101" s="409" t="str">
        <f t="shared" si="119"/>
        <v>#</v>
      </c>
    </row>
    <row r="102" ht="15" spans="1:98">
      <c r="A102" s="413">
        <v>95</v>
      </c>
      <c r="B102" s="414" t="s">
        <v>1201</v>
      </c>
      <c r="C102" s="415" t="s">
        <v>1202</v>
      </c>
      <c r="D102" s="437" t="s">
        <v>41</v>
      </c>
      <c r="E102" s="438" t="s">
        <v>55</v>
      </c>
      <c r="F102" s="439">
        <v>160</v>
      </c>
      <c r="G102" s="419" t="s">
        <v>1011</v>
      </c>
      <c r="H102" s="419" t="s">
        <v>1011</v>
      </c>
      <c r="I102" s="434" t="s">
        <v>1011</v>
      </c>
      <c r="J102" s="434" t="s">
        <v>1011</v>
      </c>
      <c r="K102" s="434" t="s">
        <v>1011</v>
      </c>
      <c r="L102" s="421">
        <f t="shared" si="120"/>
        <v>0</v>
      </c>
      <c r="M102" s="422"/>
      <c r="N102" s="423">
        <f t="shared" si="69"/>
        <v>16</v>
      </c>
      <c r="O102" s="424">
        <v>8</v>
      </c>
      <c r="P102" s="425"/>
      <c r="Q102" s="426"/>
      <c r="R102" s="427"/>
      <c r="S102" s="428" t="s">
        <v>62</v>
      </c>
      <c r="T102" s="429">
        <f t="shared" si="121"/>
        <v>8</v>
      </c>
      <c r="U102" s="429">
        <f t="shared" si="121"/>
        <v>8</v>
      </c>
      <c r="V102" s="429">
        <f t="shared" si="121"/>
        <v>8</v>
      </c>
      <c r="W102" s="429">
        <f t="shared" si="121"/>
        <v>8</v>
      </c>
      <c r="X102" s="429">
        <f t="shared" si="121"/>
        <v>8</v>
      </c>
      <c r="Y102" s="430">
        <f t="shared" si="128"/>
        <v>128</v>
      </c>
      <c r="Z102" s="430">
        <f t="shared" si="129"/>
        <v>16</v>
      </c>
      <c r="AA102" s="431">
        <f t="shared" si="70"/>
        <v>8</v>
      </c>
      <c r="AB102" s="408" t="str">
        <f t="shared" si="122"/>
        <v>F</v>
      </c>
      <c r="AC102" s="408">
        <f t="shared" si="71"/>
        <v>0</v>
      </c>
      <c r="AD102" s="408">
        <f t="shared" si="72"/>
        <v>1</v>
      </c>
      <c r="AE102" s="408">
        <f t="shared" si="73"/>
        <v>0</v>
      </c>
      <c r="AF102" s="408">
        <f t="shared" si="74"/>
        <v>0</v>
      </c>
      <c r="AG102" s="408">
        <f t="shared" si="75"/>
        <v>0</v>
      </c>
      <c r="AH102" s="408">
        <f t="shared" si="76"/>
        <v>0</v>
      </c>
      <c r="AI102" s="408">
        <f t="shared" si="77"/>
        <v>0</v>
      </c>
      <c r="AJ102" s="6"/>
      <c r="AK102" s="408">
        <f t="shared" si="78"/>
        <v>0</v>
      </c>
      <c r="AL102" s="408" t="str">
        <f t="shared" si="79"/>
        <v>F</v>
      </c>
      <c r="AM102" s="408">
        <f t="shared" si="80"/>
        <v>0</v>
      </c>
      <c r="AN102" s="408">
        <f t="shared" si="81"/>
        <v>0</v>
      </c>
      <c r="AO102" s="408">
        <f t="shared" si="82"/>
        <v>0</v>
      </c>
      <c r="AP102" s="408">
        <f t="shared" si="83"/>
        <v>0</v>
      </c>
      <c r="AQ102" s="408">
        <f t="shared" si="84"/>
        <v>0</v>
      </c>
      <c r="AR102" s="409" t="str">
        <f t="shared" si="85"/>
        <v>DM</v>
      </c>
      <c r="AS102" s="409" t="str">
        <f t="shared" si="86"/>
        <v>DMT</v>
      </c>
      <c r="AT102" s="409" t="str">
        <f t="shared" si="87"/>
        <v>#</v>
      </c>
      <c r="AU102" s="409" t="str">
        <f t="shared" si="88"/>
        <v>#</v>
      </c>
      <c r="AV102" s="409" t="str">
        <f t="shared" si="89"/>
        <v>F</v>
      </c>
      <c r="AW102" s="409" t="str">
        <f t="shared" si="90"/>
        <v>#</v>
      </c>
      <c r="AX102" s="409"/>
      <c r="AY102" s="409" t="str">
        <f t="shared" si="91"/>
        <v>#</v>
      </c>
      <c r="AZ102" s="409" t="str">
        <f t="shared" si="92"/>
        <v>#</v>
      </c>
      <c r="BA102" s="409">
        <f t="shared" si="93"/>
        <v>0</v>
      </c>
      <c r="BB102" s="409" t="str">
        <f t="shared" si="94"/>
        <v>#</v>
      </c>
      <c r="BC102" s="409">
        <f t="shared" si="95"/>
        <v>0</v>
      </c>
      <c r="BD102" s="409" t="str">
        <f t="shared" si="96"/>
        <v>#</v>
      </c>
      <c r="BE102" s="7"/>
      <c r="BF102" s="7"/>
      <c r="BG102" s="7"/>
      <c r="BH102" s="409" t="str">
        <f t="shared" si="97"/>
        <v>#</v>
      </c>
      <c r="BI102" s="409" t="str">
        <f t="shared" si="98"/>
        <v>#</v>
      </c>
      <c r="BJ102" s="409" t="str">
        <f t="shared" si="99"/>
        <v>F</v>
      </c>
      <c r="BK102" s="409" t="str">
        <f t="shared" si="100"/>
        <v>#</v>
      </c>
      <c r="BL102" s="409" t="str">
        <f t="shared" si="101"/>
        <v>#</v>
      </c>
      <c r="BM102" s="409" t="str">
        <f t="shared" si="102"/>
        <v>#</v>
      </c>
      <c r="BN102" s="409" t="str">
        <f t="shared" si="103"/>
        <v>#</v>
      </c>
      <c r="BO102" s="409" t="str">
        <f t="shared" si="104"/>
        <v>#</v>
      </c>
      <c r="BP102" s="409"/>
      <c r="BQ102" s="409" t="str">
        <f t="shared" si="105"/>
        <v>#</v>
      </c>
      <c r="BR102" s="409" t="str">
        <f t="shared" si="106"/>
        <v>#</v>
      </c>
      <c r="BS102" s="409">
        <f t="shared" si="107"/>
        <v>0</v>
      </c>
      <c r="BT102" s="409" t="str">
        <f t="shared" si="108"/>
        <v>#</v>
      </c>
      <c r="BU102" s="409" t="str">
        <f t="shared" si="109"/>
        <v>#</v>
      </c>
      <c r="BV102" s="409" t="str">
        <f t="shared" si="110"/>
        <v>#</v>
      </c>
      <c r="BW102" s="409" t="str">
        <f t="shared" si="111"/>
        <v>#</v>
      </c>
      <c r="BX102" s="409" t="str">
        <f t="shared" si="112"/>
        <v>#</v>
      </c>
      <c r="BY102" s="409">
        <f t="shared" si="113"/>
        <v>0</v>
      </c>
      <c r="BZ102" s="409" t="str">
        <f t="shared" si="114"/>
        <v>#</v>
      </c>
      <c r="CA102" s="7"/>
      <c r="CB102" s="7"/>
      <c r="CC102" s="409" t="str">
        <f t="shared" si="123"/>
        <v> </v>
      </c>
      <c r="CD102" s="409" t="str">
        <f t="shared" si="124"/>
        <v> </v>
      </c>
      <c r="CE102" s="409" t="str">
        <f t="shared" si="125"/>
        <v> </v>
      </c>
      <c r="CF102" s="409" t="str">
        <f t="shared" si="126"/>
        <v> </v>
      </c>
      <c r="CG102" s="409" t="str">
        <f t="shared" si="127"/>
        <v> </v>
      </c>
      <c r="CH102" s="409" t="e">
        <f>IF(#REF!=0,"CCP,"," ")</f>
        <v>#REF!</v>
      </c>
      <c r="CI102" s="409" t="e">
        <f>IF(#REF!=0,"UIUX,"," ")</f>
        <v>#REF!</v>
      </c>
      <c r="CJ102" s="409" t="e">
        <f>IF(#REF!=0,"DEV,"," ")</f>
        <v>#REF!</v>
      </c>
      <c r="CK102" s="409"/>
      <c r="CL102" s="409">
        <f t="shared" si="115"/>
        <v>0</v>
      </c>
      <c r="CM102" s="409">
        <f t="shared" si="116"/>
        <v>95</v>
      </c>
      <c r="CN102" s="372" t="str">
        <f t="shared" si="116"/>
        <v>22IT100</v>
      </c>
      <c r="CO102" s="432" t="str">
        <f t="shared" si="116"/>
        <v>SHARVESH S</v>
      </c>
      <c r="CP102" s="433" t="e">
        <f t="shared" si="68"/>
        <v>#REF!</v>
      </c>
      <c r="CQ102" s="409">
        <f t="shared" si="117"/>
        <v>0</v>
      </c>
      <c r="CR102" s="7"/>
      <c r="CS102" s="409" t="str">
        <f t="shared" si="118"/>
        <v>#</v>
      </c>
      <c r="CT102" s="409">
        <f t="shared" si="119"/>
        <v>0</v>
      </c>
    </row>
    <row r="103" ht="21" spans="1:98">
      <c r="A103" s="413">
        <v>96</v>
      </c>
      <c r="B103" s="414" t="s">
        <v>1203</v>
      </c>
      <c r="C103" s="415" t="s">
        <v>1204</v>
      </c>
      <c r="D103" s="437" t="s">
        <v>41</v>
      </c>
      <c r="E103" s="438" t="s">
        <v>55</v>
      </c>
      <c r="F103" s="439">
        <v>125</v>
      </c>
      <c r="G103" s="419" t="s">
        <v>1011</v>
      </c>
      <c r="H103" s="419" t="s">
        <v>1011</v>
      </c>
      <c r="I103" s="434" t="s">
        <v>1011</v>
      </c>
      <c r="J103" s="434" t="s">
        <v>1011</v>
      </c>
      <c r="K103" s="434" t="s">
        <v>1011</v>
      </c>
      <c r="L103" s="421">
        <f t="shared" si="120"/>
        <v>0</v>
      </c>
      <c r="M103" s="422"/>
      <c r="N103" s="423">
        <f t="shared" si="69"/>
        <v>16</v>
      </c>
      <c r="O103" s="424">
        <v>8</v>
      </c>
      <c r="P103" s="425"/>
      <c r="Q103" s="426"/>
      <c r="R103" s="427"/>
      <c r="S103" s="428" t="s">
        <v>62</v>
      </c>
      <c r="T103" s="429">
        <f t="shared" si="121"/>
        <v>8</v>
      </c>
      <c r="U103" s="429">
        <f t="shared" si="121"/>
        <v>8</v>
      </c>
      <c r="V103" s="429">
        <f t="shared" si="121"/>
        <v>8</v>
      </c>
      <c r="W103" s="429">
        <f t="shared" si="121"/>
        <v>8</v>
      </c>
      <c r="X103" s="429">
        <f t="shared" si="121"/>
        <v>8</v>
      </c>
      <c r="Y103" s="430">
        <f t="shared" si="128"/>
        <v>128</v>
      </c>
      <c r="Z103" s="430">
        <f t="shared" si="129"/>
        <v>16</v>
      </c>
      <c r="AA103" s="431">
        <f t="shared" si="70"/>
        <v>8</v>
      </c>
      <c r="AB103" s="408" t="str">
        <f t="shared" si="122"/>
        <v>F</v>
      </c>
      <c r="AC103" s="408">
        <f t="shared" si="71"/>
        <v>0</v>
      </c>
      <c r="AD103" s="408">
        <f t="shared" si="72"/>
        <v>0</v>
      </c>
      <c r="AE103" s="408">
        <f t="shared" si="73"/>
        <v>0</v>
      </c>
      <c r="AF103" s="408">
        <f t="shared" si="74"/>
        <v>1</v>
      </c>
      <c r="AG103" s="408">
        <f t="shared" si="75"/>
        <v>0</v>
      </c>
      <c r="AH103" s="408">
        <f t="shared" si="76"/>
        <v>0</v>
      </c>
      <c r="AI103" s="408">
        <f t="shared" si="77"/>
        <v>0</v>
      </c>
      <c r="AJ103" s="6"/>
      <c r="AK103" s="408">
        <f t="shared" si="78"/>
        <v>0</v>
      </c>
      <c r="AL103" s="408">
        <f t="shared" si="79"/>
        <v>0</v>
      </c>
      <c r="AM103" s="408">
        <f t="shared" si="80"/>
        <v>0</v>
      </c>
      <c r="AN103" s="408" t="str">
        <f t="shared" si="81"/>
        <v>F</v>
      </c>
      <c r="AO103" s="408">
        <f t="shared" si="82"/>
        <v>0</v>
      </c>
      <c r="AP103" s="408">
        <f t="shared" si="83"/>
        <v>0</v>
      </c>
      <c r="AQ103" s="408">
        <f t="shared" si="84"/>
        <v>0</v>
      </c>
      <c r="AR103" s="409" t="str">
        <f t="shared" si="85"/>
        <v>DM</v>
      </c>
      <c r="AS103" s="409" t="str">
        <f t="shared" si="86"/>
        <v>DMT</v>
      </c>
      <c r="AT103" s="409" t="str">
        <f t="shared" si="87"/>
        <v>#</v>
      </c>
      <c r="AU103" s="409" t="str">
        <f t="shared" si="88"/>
        <v>#</v>
      </c>
      <c r="AV103" s="409" t="str">
        <f t="shared" si="89"/>
        <v>F</v>
      </c>
      <c r="AW103" s="409" t="str">
        <f t="shared" si="90"/>
        <v>#</v>
      </c>
      <c r="AX103" s="409"/>
      <c r="AY103" s="409" t="str">
        <f t="shared" si="91"/>
        <v>#</v>
      </c>
      <c r="AZ103" s="409" t="str">
        <f t="shared" si="92"/>
        <v>#</v>
      </c>
      <c r="BA103" s="409">
        <f t="shared" si="93"/>
        <v>0</v>
      </c>
      <c r="BB103" s="409" t="str">
        <f t="shared" si="94"/>
        <v>#</v>
      </c>
      <c r="BC103" s="409">
        <f t="shared" si="95"/>
        <v>0</v>
      </c>
      <c r="BD103" s="409" t="str">
        <f t="shared" si="96"/>
        <v>#</v>
      </c>
      <c r="BE103" s="7"/>
      <c r="BF103" s="7"/>
      <c r="BG103" s="7"/>
      <c r="BH103" s="409" t="str">
        <f t="shared" si="97"/>
        <v>#</v>
      </c>
      <c r="BI103" s="409" t="str">
        <f t="shared" si="98"/>
        <v>#</v>
      </c>
      <c r="BJ103" s="409" t="str">
        <f t="shared" si="99"/>
        <v>F</v>
      </c>
      <c r="BK103" s="409" t="str">
        <f t="shared" si="100"/>
        <v>#</v>
      </c>
      <c r="BL103" s="409" t="str">
        <f t="shared" si="101"/>
        <v>#</v>
      </c>
      <c r="BM103" s="409" t="str">
        <f t="shared" si="102"/>
        <v>#</v>
      </c>
      <c r="BN103" s="409" t="str">
        <f t="shared" si="103"/>
        <v>#</v>
      </c>
      <c r="BO103" s="409" t="str">
        <f t="shared" si="104"/>
        <v>#</v>
      </c>
      <c r="BP103" s="409"/>
      <c r="BQ103" s="409" t="str">
        <f t="shared" si="105"/>
        <v>#</v>
      </c>
      <c r="BR103" s="409" t="str">
        <f t="shared" si="106"/>
        <v>#</v>
      </c>
      <c r="BS103" s="409">
        <f t="shared" si="107"/>
        <v>0</v>
      </c>
      <c r="BT103" s="409" t="str">
        <f t="shared" si="108"/>
        <v>#</v>
      </c>
      <c r="BU103" s="409" t="str">
        <f t="shared" si="109"/>
        <v>#</v>
      </c>
      <c r="BV103" s="409" t="str">
        <f t="shared" si="110"/>
        <v>#</v>
      </c>
      <c r="BW103" s="409" t="str">
        <f t="shared" si="111"/>
        <v>#</v>
      </c>
      <c r="BX103" s="409" t="str">
        <f t="shared" si="112"/>
        <v>#</v>
      </c>
      <c r="BY103" s="409">
        <f t="shared" si="113"/>
        <v>0</v>
      </c>
      <c r="BZ103" s="409" t="str">
        <f t="shared" si="114"/>
        <v>#</v>
      </c>
      <c r="CA103" s="7"/>
      <c r="CB103" s="7"/>
      <c r="CC103" s="409" t="str">
        <f t="shared" si="123"/>
        <v> </v>
      </c>
      <c r="CD103" s="409" t="str">
        <f t="shared" si="124"/>
        <v> </v>
      </c>
      <c r="CE103" s="409" t="str">
        <f t="shared" si="125"/>
        <v> </v>
      </c>
      <c r="CF103" s="409" t="str">
        <f t="shared" si="126"/>
        <v> </v>
      </c>
      <c r="CG103" s="409" t="str">
        <f t="shared" si="127"/>
        <v> </v>
      </c>
      <c r="CH103" s="409" t="e">
        <f>IF(#REF!=0,"CCP,"," ")</f>
        <v>#REF!</v>
      </c>
      <c r="CI103" s="409" t="e">
        <f>IF(#REF!=0,"UIUX,"," ")</f>
        <v>#REF!</v>
      </c>
      <c r="CJ103" s="409" t="e">
        <f>IF(#REF!=0,"DEV,"," ")</f>
        <v>#REF!</v>
      </c>
      <c r="CK103" s="409"/>
      <c r="CL103" s="409">
        <f t="shared" si="115"/>
        <v>0</v>
      </c>
      <c r="CM103" s="409">
        <f t="shared" si="116"/>
        <v>96</v>
      </c>
      <c r="CN103" s="372" t="str">
        <f t="shared" si="116"/>
        <v>22IT101</v>
      </c>
      <c r="CO103" s="432" t="str">
        <f t="shared" si="116"/>
        <v>SHOBHAN KARTHISH M</v>
      </c>
      <c r="CP103" s="433" t="e">
        <f t="shared" si="68"/>
        <v>#REF!</v>
      </c>
      <c r="CQ103" s="409">
        <f t="shared" si="117"/>
        <v>0</v>
      </c>
      <c r="CR103" s="7"/>
      <c r="CS103" s="409" t="str">
        <f t="shared" si="118"/>
        <v>#</v>
      </c>
      <c r="CT103" s="409">
        <f t="shared" si="119"/>
        <v>0</v>
      </c>
    </row>
    <row r="104" ht="15" spans="1:98">
      <c r="A104" s="413">
        <v>97</v>
      </c>
      <c r="B104" s="414" t="s">
        <v>1205</v>
      </c>
      <c r="C104" s="415" t="s">
        <v>1206</v>
      </c>
      <c r="D104" s="437" t="s">
        <v>41</v>
      </c>
      <c r="E104" s="440" t="s">
        <v>54</v>
      </c>
      <c r="F104" s="439">
        <v>128</v>
      </c>
      <c r="G104" s="419" t="s">
        <v>1011</v>
      </c>
      <c r="H104" s="419" t="s">
        <v>1011</v>
      </c>
      <c r="I104" s="434" t="s">
        <v>1011</v>
      </c>
      <c r="J104" s="434" t="s">
        <v>1011</v>
      </c>
      <c r="K104" s="434" t="s">
        <v>1011</v>
      </c>
      <c r="L104" s="421">
        <f t="shared" si="120"/>
        <v>0</v>
      </c>
      <c r="M104" s="422"/>
      <c r="N104" s="423">
        <f t="shared" si="69"/>
        <v>16</v>
      </c>
      <c r="O104" s="424">
        <v>8</v>
      </c>
      <c r="P104" s="425"/>
      <c r="Q104" s="426"/>
      <c r="R104" s="427"/>
      <c r="S104" s="428" t="s">
        <v>62</v>
      </c>
      <c r="T104" s="429">
        <f t="shared" si="121"/>
        <v>8</v>
      </c>
      <c r="U104" s="429">
        <f t="shared" si="121"/>
        <v>8</v>
      </c>
      <c r="V104" s="429">
        <f t="shared" si="121"/>
        <v>8</v>
      </c>
      <c r="W104" s="429">
        <f t="shared" si="121"/>
        <v>8</v>
      </c>
      <c r="X104" s="429">
        <f t="shared" si="121"/>
        <v>8</v>
      </c>
      <c r="Y104" s="430">
        <f t="shared" si="128"/>
        <v>128</v>
      </c>
      <c r="Z104" s="430">
        <f t="shared" si="129"/>
        <v>16</v>
      </c>
      <c r="AA104" s="431">
        <f t="shared" si="70"/>
        <v>8</v>
      </c>
      <c r="AB104" s="408" t="str">
        <f t="shared" si="122"/>
        <v>F</v>
      </c>
      <c r="AC104" s="408">
        <f t="shared" si="71"/>
        <v>0</v>
      </c>
      <c r="AD104" s="408">
        <f t="shared" si="72"/>
        <v>0</v>
      </c>
      <c r="AE104" s="408">
        <f t="shared" si="73"/>
        <v>0</v>
      </c>
      <c r="AF104" s="408">
        <f t="shared" si="74"/>
        <v>1</v>
      </c>
      <c r="AG104" s="408">
        <f t="shared" si="75"/>
        <v>0</v>
      </c>
      <c r="AH104" s="408">
        <f t="shared" si="76"/>
        <v>0</v>
      </c>
      <c r="AI104" s="408">
        <f t="shared" si="77"/>
        <v>0</v>
      </c>
      <c r="AJ104" s="6"/>
      <c r="AK104" s="408">
        <f t="shared" si="78"/>
        <v>0</v>
      </c>
      <c r="AL104" s="408">
        <f t="shared" si="79"/>
        <v>0</v>
      </c>
      <c r="AM104" s="408">
        <f t="shared" si="80"/>
        <v>0</v>
      </c>
      <c r="AN104" s="408" t="str">
        <f t="shared" si="81"/>
        <v>F</v>
      </c>
      <c r="AO104" s="408">
        <f t="shared" si="82"/>
        <v>0</v>
      </c>
      <c r="AP104" s="408">
        <f t="shared" si="83"/>
        <v>0</v>
      </c>
      <c r="AQ104" s="408">
        <f t="shared" si="84"/>
        <v>0</v>
      </c>
      <c r="AR104" s="409" t="str">
        <f t="shared" si="85"/>
        <v>HM</v>
      </c>
      <c r="AS104" s="409" t="str">
        <f t="shared" si="86"/>
        <v>HMT</v>
      </c>
      <c r="AT104" s="409" t="str">
        <f t="shared" si="87"/>
        <v>F</v>
      </c>
      <c r="AU104" s="409" t="str">
        <f t="shared" si="88"/>
        <v>#</v>
      </c>
      <c r="AV104" s="409" t="str">
        <f t="shared" si="89"/>
        <v>#</v>
      </c>
      <c r="AW104" s="409" t="str">
        <f t="shared" si="90"/>
        <v>#</v>
      </c>
      <c r="AX104" s="409"/>
      <c r="AY104" s="409">
        <f t="shared" si="91"/>
        <v>0</v>
      </c>
      <c r="AZ104" s="409" t="str">
        <f t="shared" si="92"/>
        <v>#</v>
      </c>
      <c r="BA104" s="409" t="str">
        <f t="shared" si="93"/>
        <v>#</v>
      </c>
      <c r="BB104" s="409" t="str">
        <f t="shared" si="94"/>
        <v>#</v>
      </c>
      <c r="BC104" s="409">
        <f t="shared" si="95"/>
        <v>0</v>
      </c>
      <c r="BD104" s="409" t="str">
        <f t="shared" si="96"/>
        <v>#</v>
      </c>
      <c r="BE104" s="7"/>
      <c r="BF104" s="7"/>
      <c r="BG104" s="7"/>
      <c r="BH104" s="409" t="str">
        <f t="shared" si="97"/>
        <v>F</v>
      </c>
      <c r="BI104" s="409" t="str">
        <f t="shared" si="98"/>
        <v>#</v>
      </c>
      <c r="BJ104" s="409" t="str">
        <f t="shared" si="99"/>
        <v>#</v>
      </c>
      <c r="BK104" s="409" t="str">
        <f t="shared" si="100"/>
        <v>#</v>
      </c>
      <c r="BL104" s="409" t="str">
        <f t="shared" si="101"/>
        <v>#</v>
      </c>
      <c r="BM104" s="409" t="str">
        <f t="shared" si="102"/>
        <v>#</v>
      </c>
      <c r="BN104" s="409" t="str">
        <f t="shared" si="103"/>
        <v>#</v>
      </c>
      <c r="BO104" s="409" t="str">
        <f t="shared" si="104"/>
        <v>#</v>
      </c>
      <c r="BP104" s="409"/>
      <c r="BQ104" s="409">
        <f t="shared" si="105"/>
        <v>0</v>
      </c>
      <c r="BR104" s="409" t="str">
        <f t="shared" si="106"/>
        <v>#</v>
      </c>
      <c r="BS104" s="409" t="str">
        <f t="shared" si="107"/>
        <v>#</v>
      </c>
      <c r="BT104" s="409" t="str">
        <f t="shared" si="108"/>
        <v>#</v>
      </c>
      <c r="BU104" s="409" t="str">
        <f t="shared" si="109"/>
        <v>#</v>
      </c>
      <c r="BV104" s="409" t="str">
        <f t="shared" si="110"/>
        <v>#</v>
      </c>
      <c r="BW104" s="409" t="str">
        <f t="shared" si="111"/>
        <v>#</v>
      </c>
      <c r="BX104" s="409" t="str">
        <f t="shared" si="112"/>
        <v>#</v>
      </c>
      <c r="BY104" s="409">
        <f t="shared" si="113"/>
        <v>0</v>
      </c>
      <c r="BZ104" s="409" t="str">
        <f t="shared" si="114"/>
        <v>#</v>
      </c>
      <c r="CA104" s="7"/>
      <c r="CB104" s="7"/>
      <c r="CC104" s="409" t="str">
        <f t="shared" si="123"/>
        <v> </v>
      </c>
      <c r="CD104" s="409" t="str">
        <f t="shared" si="124"/>
        <v> </v>
      </c>
      <c r="CE104" s="409" t="str">
        <f t="shared" si="125"/>
        <v> </v>
      </c>
      <c r="CF104" s="409" t="str">
        <f t="shared" si="126"/>
        <v> </v>
      </c>
      <c r="CG104" s="409" t="str">
        <f t="shared" si="127"/>
        <v> </v>
      </c>
      <c r="CH104" s="409" t="e">
        <f>IF(#REF!=0,"CCP,"," ")</f>
        <v>#REF!</v>
      </c>
      <c r="CI104" s="409" t="e">
        <f>IF(#REF!=0,"UIUX,"," ")</f>
        <v>#REF!</v>
      </c>
      <c r="CJ104" s="409" t="e">
        <f>IF(#REF!=0,"DEV,"," ")</f>
        <v>#REF!</v>
      </c>
      <c r="CK104" s="409"/>
      <c r="CL104" s="409">
        <f t="shared" si="115"/>
        <v>0</v>
      </c>
      <c r="CM104" s="409">
        <f t="shared" ref="CM104:CO130" si="130">A104</f>
        <v>97</v>
      </c>
      <c r="CN104" s="372" t="str">
        <f t="shared" si="130"/>
        <v>22IT102</v>
      </c>
      <c r="CO104" s="432" t="str">
        <f t="shared" si="130"/>
        <v>SIDDARTH A P</v>
      </c>
      <c r="CP104" s="433" t="e">
        <f t="shared" si="68"/>
        <v>#REF!</v>
      </c>
      <c r="CQ104" s="409">
        <f t="shared" si="117"/>
        <v>0</v>
      </c>
      <c r="CR104" s="7"/>
      <c r="CS104" s="409">
        <f t="shared" si="118"/>
        <v>0</v>
      </c>
      <c r="CT104" s="409" t="str">
        <f t="shared" si="119"/>
        <v>#</v>
      </c>
    </row>
    <row r="105" ht="20.25" spans="1:98">
      <c r="A105" s="413">
        <v>98</v>
      </c>
      <c r="B105" s="414" t="s">
        <v>1207</v>
      </c>
      <c r="C105" s="415" t="s">
        <v>1208</v>
      </c>
      <c r="D105" s="437" t="s">
        <v>41</v>
      </c>
      <c r="E105" s="438" t="s">
        <v>55</v>
      </c>
      <c r="F105" s="439">
        <v>165</v>
      </c>
      <c r="G105" s="419" t="s">
        <v>1011</v>
      </c>
      <c r="H105" s="419" t="s">
        <v>1011</v>
      </c>
      <c r="I105" s="434" t="s">
        <v>1016</v>
      </c>
      <c r="J105" s="434" t="s">
        <v>1016</v>
      </c>
      <c r="K105" s="434" t="s">
        <v>1016</v>
      </c>
      <c r="L105" s="421">
        <f t="shared" si="120"/>
        <v>0</v>
      </c>
      <c r="M105" s="422"/>
      <c r="N105" s="423">
        <f t="shared" si="69"/>
        <v>16</v>
      </c>
      <c r="O105" s="424">
        <v>7.53</v>
      </c>
      <c r="P105" s="425"/>
      <c r="Q105" s="426"/>
      <c r="R105" s="427"/>
      <c r="S105" s="428" t="s">
        <v>62</v>
      </c>
      <c r="T105" s="429">
        <f t="shared" ref="T105:X130" si="131">IF(G105="O",10,IF(G105="A+",9,IF(G105="A",8,IF(G105="B+",7,IF(G105="B",6,IF(G105="C",5,IF(G105="RA",0,IF(G105="U",0,IF(G105="UA",0,0)))))))))</f>
        <v>8</v>
      </c>
      <c r="U105" s="429">
        <f t="shared" si="131"/>
        <v>8</v>
      </c>
      <c r="V105" s="429">
        <f t="shared" si="131"/>
        <v>7</v>
      </c>
      <c r="W105" s="429">
        <f t="shared" si="131"/>
        <v>7</v>
      </c>
      <c r="X105" s="429">
        <f t="shared" si="131"/>
        <v>7</v>
      </c>
      <c r="Y105" s="430">
        <f t="shared" si="128"/>
        <v>117</v>
      </c>
      <c r="Z105" s="430">
        <f t="shared" si="129"/>
        <v>16</v>
      </c>
      <c r="AA105" s="431">
        <f t="shared" si="70"/>
        <v>7.3125</v>
      </c>
      <c r="AB105" s="408" t="str">
        <f t="shared" si="122"/>
        <v>F</v>
      </c>
      <c r="AC105" s="408">
        <f t="shared" si="71"/>
        <v>0</v>
      </c>
      <c r="AD105" s="408">
        <f t="shared" si="72"/>
        <v>1</v>
      </c>
      <c r="AE105" s="408">
        <f t="shared" si="73"/>
        <v>0</v>
      </c>
      <c r="AF105" s="408">
        <f t="shared" si="74"/>
        <v>0</v>
      </c>
      <c r="AG105" s="408">
        <f t="shared" si="75"/>
        <v>0</v>
      </c>
      <c r="AH105" s="408">
        <f t="shared" si="76"/>
        <v>0</v>
      </c>
      <c r="AI105" s="408">
        <f t="shared" si="77"/>
        <v>0</v>
      </c>
      <c r="AJ105" s="6"/>
      <c r="AK105" s="408">
        <f t="shared" si="78"/>
        <v>0</v>
      </c>
      <c r="AL105" s="408" t="str">
        <f t="shared" si="79"/>
        <v>F</v>
      </c>
      <c r="AM105" s="408">
        <f t="shared" si="80"/>
        <v>0</v>
      </c>
      <c r="AN105" s="408">
        <f t="shared" si="81"/>
        <v>0</v>
      </c>
      <c r="AO105" s="408">
        <f t="shared" si="82"/>
        <v>0</v>
      </c>
      <c r="AP105" s="408">
        <f t="shared" si="83"/>
        <v>0</v>
      </c>
      <c r="AQ105" s="408">
        <f t="shared" si="84"/>
        <v>0</v>
      </c>
      <c r="AR105" s="409" t="str">
        <f t="shared" si="85"/>
        <v>DM</v>
      </c>
      <c r="AS105" s="409" t="str">
        <f t="shared" si="86"/>
        <v>DMT</v>
      </c>
      <c r="AT105" s="409" t="str">
        <f t="shared" si="87"/>
        <v>#</v>
      </c>
      <c r="AU105" s="409" t="str">
        <f t="shared" si="88"/>
        <v>#</v>
      </c>
      <c r="AV105" s="409" t="str">
        <f t="shared" si="89"/>
        <v>F</v>
      </c>
      <c r="AW105" s="409" t="str">
        <f t="shared" si="90"/>
        <v>#</v>
      </c>
      <c r="AX105" s="409"/>
      <c r="AY105" s="409" t="str">
        <f t="shared" si="91"/>
        <v>#</v>
      </c>
      <c r="AZ105" s="409" t="str">
        <f t="shared" si="92"/>
        <v>#</v>
      </c>
      <c r="BA105" s="409">
        <f t="shared" si="93"/>
        <v>0</v>
      </c>
      <c r="BB105" s="409" t="str">
        <f t="shared" si="94"/>
        <v>#</v>
      </c>
      <c r="BC105" s="409">
        <f t="shared" si="95"/>
        <v>0</v>
      </c>
      <c r="BD105" s="409" t="str">
        <f t="shared" si="96"/>
        <v>#</v>
      </c>
      <c r="BE105" s="7"/>
      <c r="BF105" s="7"/>
      <c r="BG105" s="7"/>
      <c r="BH105" s="409" t="str">
        <f t="shared" si="97"/>
        <v>#</v>
      </c>
      <c r="BI105" s="409" t="str">
        <f t="shared" si="98"/>
        <v>#</v>
      </c>
      <c r="BJ105" s="409" t="str">
        <f t="shared" si="99"/>
        <v>F</v>
      </c>
      <c r="BK105" s="409" t="str">
        <f t="shared" si="100"/>
        <v>#</v>
      </c>
      <c r="BL105" s="409" t="str">
        <f t="shared" si="101"/>
        <v>#</v>
      </c>
      <c r="BM105" s="409" t="str">
        <f t="shared" si="102"/>
        <v>#</v>
      </c>
      <c r="BN105" s="409" t="str">
        <f t="shared" si="103"/>
        <v>#</v>
      </c>
      <c r="BO105" s="409" t="str">
        <f t="shared" si="104"/>
        <v>#</v>
      </c>
      <c r="BP105" s="409"/>
      <c r="BQ105" s="409" t="str">
        <f t="shared" si="105"/>
        <v>#</v>
      </c>
      <c r="BR105" s="409" t="str">
        <f t="shared" si="106"/>
        <v>#</v>
      </c>
      <c r="BS105" s="409">
        <f t="shared" si="107"/>
        <v>0</v>
      </c>
      <c r="BT105" s="409" t="str">
        <f t="shared" si="108"/>
        <v>#</v>
      </c>
      <c r="BU105" s="409" t="str">
        <f t="shared" si="109"/>
        <v>#</v>
      </c>
      <c r="BV105" s="409" t="str">
        <f t="shared" si="110"/>
        <v>#</v>
      </c>
      <c r="BW105" s="409" t="str">
        <f t="shared" si="111"/>
        <v>#</v>
      </c>
      <c r="BX105" s="409" t="str">
        <f t="shared" si="112"/>
        <v>#</v>
      </c>
      <c r="BY105" s="409">
        <f t="shared" si="113"/>
        <v>0</v>
      </c>
      <c r="BZ105" s="409" t="str">
        <f t="shared" si="114"/>
        <v>#</v>
      </c>
      <c r="CA105" s="7"/>
      <c r="CB105" s="7"/>
      <c r="CC105" s="409" t="str">
        <f t="shared" si="123"/>
        <v> </v>
      </c>
      <c r="CD105" s="409" t="str">
        <f t="shared" si="124"/>
        <v> </v>
      </c>
      <c r="CE105" s="409" t="str">
        <f t="shared" si="125"/>
        <v> </v>
      </c>
      <c r="CF105" s="409" t="str">
        <f t="shared" si="126"/>
        <v> </v>
      </c>
      <c r="CG105" s="409" t="str">
        <f t="shared" si="127"/>
        <v> </v>
      </c>
      <c r="CH105" s="409" t="e">
        <f>IF(#REF!=0,"CCP,"," ")</f>
        <v>#REF!</v>
      </c>
      <c r="CI105" s="409" t="e">
        <f>IF(#REF!=0,"UIUX,"," ")</f>
        <v>#REF!</v>
      </c>
      <c r="CJ105" s="409" t="e">
        <f>IF(#REF!=0,"DEV,"," ")</f>
        <v>#REF!</v>
      </c>
      <c r="CK105" s="409"/>
      <c r="CL105" s="409">
        <f t="shared" si="115"/>
        <v>0</v>
      </c>
      <c r="CM105" s="409">
        <f t="shared" si="130"/>
        <v>98</v>
      </c>
      <c r="CN105" s="372" t="str">
        <f t="shared" si="130"/>
        <v>22IT103</v>
      </c>
      <c r="CO105" s="432" t="str">
        <f t="shared" si="130"/>
        <v>SIDDESHWAR R</v>
      </c>
      <c r="CP105" s="433" t="e">
        <f t="shared" si="68"/>
        <v>#REF!</v>
      </c>
      <c r="CQ105" s="409">
        <f t="shared" si="117"/>
        <v>0</v>
      </c>
      <c r="CR105" s="7"/>
      <c r="CS105" s="409" t="str">
        <f t="shared" si="118"/>
        <v>#</v>
      </c>
      <c r="CT105" s="409">
        <f t="shared" si="119"/>
        <v>0</v>
      </c>
    </row>
    <row r="106" ht="20.25" spans="1:98">
      <c r="A106" s="413">
        <v>99</v>
      </c>
      <c r="B106" s="414" t="s">
        <v>1209</v>
      </c>
      <c r="C106" s="415" t="s">
        <v>1210</v>
      </c>
      <c r="D106" s="437" t="s">
        <v>41</v>
      </c>
      <c r="E106" s="440" t="s">
        <v>54</v>
      </c>
      <c r="F106" s="439">
        <v>186</v>
      </c>
      <c r="G106" s="419" t="s">
        <v>1019</v>
      </c>
      <c r="H106" s="419" t="s">
        <v>1008</v>
      </c>
      <c r="I106" s="420"/>
      <c r="J106" s="420"/>
      <c r="K106" s="420"/>
      <c r="L106" s="421">
        <f t="shared" si="120"/>
        <v>0</v>
      </c>
      <c r="M106" s="422"/>
      <c r="N106" s="423">
        <f t="shared" si="69"/>
        <v>5</v>
      </c>
      <c r="O106" s="424">
        <v>9.4</v>
      </c>
      <c r="P106" s="425"/>
      <c r="Q106" s="426"/>
      <c r="R106" s="427"/>
      <c r="S106" s="428" t="s">
        <v>62</v>
      </c>
      <c r="T106" s="429">
        <f t="shared" si="131"/>
        <v>9</v>
      </c>
      <c r="U106" s="429">
        <f t="shared" si="131"/>
        <v>10</v>
      </c>
      <c r="V106" s="429">
        <f t="shared" si="131"/>
        <v>0</v>
      </c>
      <c r="W106" s="429">
        <f t="shared" si="131"/>
        <v>0</v>
      </c>
      <c r="X106" s="429">
        <f t="shared" si="131"/>
        <v>0</v>
      </c>
      <c r="Y106" s="430">
        <f t="shared" si="128"/>
        <v>49</v>
      </c>
      <c r="Z106" s="430">
        <f t="shared" si="129"/>
        <v>5</v>
      </c>
      <c r="AA106" s="431">
        <f t="shared" si="70"/>
        <v>9.8</v>
      </c>
      <c r="AB106" s="408" t="str">
        <f t="shared" si="122"/>
        <v>F</v>
      </c>
      <c r="AC106" s="408">
        <f t="shared" si="71"/>
        <v>1</v>
      </c>
      <c r="AD106" s="408">
        <f t="shared" si="72"/>
        <v>0</v>
      </c>
      <c r="AE106" s="408">
        <f t="shared" si="73"/>
        <v>0</v>
      </c>
      <c r="AF106" s="408">
        <f t="shared" si="74"/>
        <v>0</v>
      </c>
      <c r="AG106" s="408">
        <f t="shared" si="75"/>
        <v>0</v>
      </c>
      <c r="AH106" s="408">
        <f t="shared" si="76"/>
        <v>0</v>
      </c>
      <c r="AI106" s="408">
        <f t="shared" si="77"/>
        <v>0</v>
      </c>
      <c r="AJ106" s="6"/>
      <c r="AK106" s="408" t="str">
        <f t="shared" si="78"/>
        <v>F</v>
      </c>
      <c r="AL106" s="408">
        <f t="shared" si="79"/>
        <v>0</v>
      </c>
      <c r="AM106" s="408">
        <f t="shared" si="80"/>
        <v>0</v>
      </c>
      <c r="AN106" s="408">
        <f t="shared" si="81"/>
        <v>0</v>
      </c>
      <c r="AO106" s="408">
        <f t="shared" si="82"/>
        <v>0</v>
      </c>
      <c r="AP106" s="408">
        <f t="shared" si="83"/>
        <v>0</v>
      </c>
      <c r="AQ106" s="408">
        <f t="shared" si="84"/>
        <v>0</v>
      </c>
      <c r="AR106" s="409" t="str">
        <f t="shared" si="85"/>
        <v>HM</v>
      </c>
      <c r="AS106" s="409" t="str">
        <f t="shared" si="86"/>
        <v>HMT</v>
      </c>
      <c r="AT106" s="409" t="str">
        <f t="shared" si="87"/>
        <v>F</v>
      </c>
      <c r="AU106" s="409" t="str">
        <f t="shared" si="88"/>
        <v>#</v>
      </c>
      <c r="AV106" s="409" t="str">
        <f t="shared" si="89"/>
        <v>#</v>
      </c>
      <c r="AW106" s="409" t="str">
        <f t="shared" si="90"/>
        <v>#</v>
      </c>
      <c r="AX106" s="409"/>
      <c r="AY106" s="409">
        <f t="shared" si="91"/>
        <v>0</v>
      </c>
      <c r="AZ106" s="409" t="str">
        <f t="shared" si="92"/>
        <v>#</v>
      </c>
      <c r="BA106" s="409" t="str">
        <f t="shared" si="93"/>
        <v>#</v>
      </c>
      <c r="BB106" s="409" t="str">
        <f t="shared" si="94"/>
        <v>#</v>
      </c>
      <c r="BC106" s="409">
        <f t="shared" si="95"/>
        <v>0</v>
      </c>
      <c r="BD106" s="409" t="str">
        <f t="shared" si="96"/>
        <v>#</v>
      </c>
      <c r="BE106" s="7"/>
      <c r="BF106" s="7"/>
      <c r="BG106" s="7"/>
      <c r="BH106" s="409" t="str">
        <f t="shared" si="97"/>
        <v>F</v>
      </c>
      <c r="BI106" s="409" t="str">
        <f t="shared" si="98"/>
        <v>#</v>
      </c>
      <c r="BJ106" s="409" t="str">
        <f t="shared" si="99"/>
        <v>#</v>
      </c>
      <c r="BK106" s="409" t="str">
        <f t="shared" si="100"/>
        <v>#</v>
      </c>
      <c r="BL106" s="409" t="str">
        <f t="shared" si="101"/>
        <v>#</v>
      </c>
      <c r="BM106" s="409" t="str">
        <f t="shared" si="102"/>
        <v>#</v>
      </c>
      <c r="BN106" s="409" t="str">
        <f t="shared" si="103"/>
        <v>#</v>
      </c>
      <c r="BO106" s="409" t="str">
        <f t="shared" si="104"/>
        <v>#</v>
      </c>
      <c r="BP106" s="409"/>
      <c r="BQ106" s="409">
        <f t="shared" si="105"/>
        <v>0</v>
      </c>
      <c r="BR106" s="409" t="str">
        <f t="shared" si="106"/>
        <v>#</v>
      </c>
      <c r="BS106" s="409" t="str">
        <f t="shared" si="107"/>
        <v>#</v>
      </c>
      <c r="BT106" s="409" t="str">
        <f t="shared" si="108"/>
        <v>#</v>
      </c>
      <c r="BU106" s="409" t="str">
        <f t="shared" si="109"/>
        <v>#</v>
      </c>
      <c r="BV106" s="409" t="str">
        <f t="shared" si="110"/>
        <v>#</v>
      </c>
      <c r="BW106" s="409" t="str">
        <f t="shared" si="111"/>
        <v>#</v>
      </c>
      <c r="BX106" s="409" t="str">
        <f t="shared" si="112"/>
        <v>#</v>
      </c>
      <c r="BY106" s="409">
        <f t="shared" si="113"/>
        <v>0</v>
      </c>
      <c r="BZ106" s="409" t="str">
        <f t="shared" si="114"/>
        <v>#</v>
      </c>
      <c r="CA106" s="7"/>
      <c r="CB106" s="7"/>
      <c r="CC106" s="409" t="str">
        <f t="shared" si="123"/>
        <v> </v>
      </c>
      <c r="CD106" s="409" t="str">
        <f t="shared" si="124"/>
        <v> </v>
      </c>
      <c r="CE106" s="409" t="str">
        <f t="shared" si="125"/>
        <v>DAV,</v>
      </c>
      <c r="CF106" s="409" t="str">
        <f t="shared" si="126"/>
        <v>EP,</v>
      </c>
      <c r="CG106" s="409" t="str">
        <f t="shared" si="127"/>
        <v>MAD,</v>
      </c>
      <c r="CH106" s="409" t="e">
        <f>IF(#REF!=0,"CCP,"," ")</f>
        <v>#REF!</v>
      </c>
      <c r="CI106" s="409" t="e">
        <f>IF(#REF!=0,"UIUX,"," ")</f>
        <v>#REF!</v>
      </c>
      <c r="CJ106" s="409" t="e">
        <f>IF(#REF!=0,"DEV,"," ")</f>
        <v>#REF!</v>
      </c>
      <c r="CK106" s="409"/>
      <c r="CL106" s="409">
        <f t="shared" si="115"/>
        <v>0</v>
      </c>
      <c r="CM106" s="409">
        <f t="shared" si="130"/>
        <v>99</v>
      </c>
      <c r="CN106" s="372" t="str">
        <f t="shared" si="130"/>
        <v>22IT104</v>
      </c>
      <c r="CO106" s="432" t="str">
        <f t="shared" si="130"/>
        <v>SOMASUNDARAM M</v>
      </c>
      <c r="CP106" s="433" t="e">
        <f t="shared" si="68"/>
        <v>#REF!</v>
      </c>
      <c r="CQ106" s="409">
        <f t="shared" si="117"/>
        <v>0</v>
      </c>
      <c r="CR106" s="7"/>
      <c r="CS106" s="409">
        <f t="shared" si="118"/>
        <v>0</v>
      </c>
      <c r="CT106" s="409" t="str">
        <f t="shared" si="119"/>
        <v>#</v>
      </c>
    </row>
    <row r="107" ht="20.25" spans="1:98">
      <c r="A107" s="413">
        <v>100</v>
      </c>
      <c r="B107" s="414" t="s">
        <v>1211</v>
      </c>
      <c r="C107" s="415" t="s">
        <v>1212</v>
      </c>
      <c r="D107" s="437" t="s">
        <v>41</v>
      </c>
      <c r="E107" s="438" t="s">
        <v>55</v>
      </c>
      <c r="F107" s="439">
        <v>159.5</v>
      </c>
      <c r="G107" s="419" t="s">
        <v>1011</v>
      </c>
      <c r="H107" s="419" t="s">
        <v>1011</v>
      </c>
      <c r="I107" s="434" t="s">
        <v>1016</v>
      </c>
      <c r="J107" s="434" t="s">
        <v>1016</v>
      </c>
      <c r="K107" s="434" t="s">
        <v>1016</v>
      </c>
      <c r="L107" s="421">
        <f t="shared" si="120"/>
        <v>0</v>
      </c>
      <c r="M107" s="422"/>
      <c r="N107" s="423">
        <f t="shared" si="69"/>
        <v>16</v>
      </c>
      <c r="O107" s="424">
        <v>7.53</v>
      </c>
      <c r="P107" s="425"/>
      <c r="Q107" s="426"/>
      <c r="R107" s="427"/>
      <c r="S107" s="428" t="s">
        <v>62</v>
      </c>
      <c r="T107" s="429">
        <f t="shared" si="131"/>
        <v>8</v>
      </c>
      <c r="U107" s="429">
        <f t="shared" si="131"/>
        <v>8</v>
      </c>
      <c r="V107" s="429">
        <f t="shared" si="131"/>
        <v>7</v>
      </c>
      <c r="W107" s="429">
        <f t="shared" si="131"/>
        <v>7</v>
      </c>
      <c r="X107" s="429">
        <f t="shared" si="131"/>
        <v>7</v>
      </c>
      <c r="Y107" s="430">
        <f t="shared" si="128"/>
        <v>117</v>
      </c>
      <c r="Z107" s="430">
        <f t="shared" si="129"/>
        <v>16</v>
      </c>
      <c r="AA107" s="431">
        <f t="shared" si="70"/>
        <v>7.3125</v>
      </c>
      <c r="AB107" s="408" t="str">
        <f t="shared" si="122"/>
        <v>F</v>
      </c>
      <c r="AC107" s="408">
        <f t="shared" si="71"/>
        <v>0</v>
      </c>
      <c r="AD107" s="408">
        <f t="shared" si="72"/>
        <v>1</v>
      </c>
      <c r="AE107" s="408">
        <f t="shared" si="73"/>
        <v>0</v>
      </c>
      <c r="AF107" s="408">
        <f t="shared" si="74"/>
        <v>0</v>
      </c>
      <c r="AG107" s="408">
        <f t="shared" si="75"/>
        <v>0</v>
      </c>
      <c r="AH107" s="408">
        <f t="shared" si="76"/>
        <v>0</v>
      </c>
      <c r="AI107" s="408">
        <f t="shared" si="77"/>
        <v>0</v>
      </c>
      <c r="AJ107" s="6"/>
      <c r="AK107" s="408">
        <f t="shared" si="78"/>
        <v>0</v>
      </c>
      <c r="AL107" s="408" t="str">
        <f t="shared" si="79"/>
        <v>F</v>
      </c>
      <c r="AM107" s="408">
        <f t="shared" si="80"/>
        <v>0</v>
      </c>
      <c r="AN107" s="408">
        <f t="shared" si="81"/>
        <v>0</v>
      </c>
      <c r="AO107" s="408">
        <f t="shared" si="82"/>
        <v>0</v>
      </c>
      <c r="AP107" s="408">
        <f t="shared" si="83"/>
        <v>0</v>
      </c>
      <c r="AQ107" s="408">
        <f t="shared" si="84"/>
        <v>0</v>
      </c>
      <c r="AR107" s="409" t="str">
        <f t="shared" si="85"/>
        <v>DM</v>
      </c>
      <c r="AS107" s="409" t="str">
        <f t="shared" si="86"/>
        <v>DMT</v>
      </c>
      <c r="AT107" s="409" t="str">
        <f t="shared" si="87"/>
        <v>#</v>
      </c>
      <c r="AU107" s="409" t="str">
        <f t="shared" si="88"/>
        <v>#</v>
      </c>
      <c r="AV107" s="409" t="str">
        <f t="shared" si="89"/>
        <v>F</v>
      </c>
      <c r="AW107" s="409" t="str">
        <f t="shared" si="90"/>
        <v>#</v>
      </c>
      <c r="AX107" s="409"/>
      <c r="AY107" s="409" t="str">
        <f t="shared" si="91"/>
        <v>#</v>
      </c>
      <c r="AZ107" s="409" t="str">
        <f t="shared" si="92"/>
        <v>#</v>
      </c>
      <c r="BA107" s="409">
        <f t="shared" si="93"/>
        <v>0</v>
      </c>
      <c r="BB107" s="409" t="str">
        <f t="shared" si="94"/>
        <v>#</v>
      </c>
      <c r="BC107" s="409">
        <f t="shared" si="95"/>
        <v>0</v>
      </c>
      <c r="BD107" s="409" t="str">
        <f t="shared" si="96"/>
        <v>#</v>
      </c>
      <c r="BE107" s="7"/>
      <c r="BF107" s="7"/>
      <c r="BG107" s="7"/>
      <c r="BH107" s="409" t="str">
        <f t="shared" si="97"/>
        <v>#</v>
      </c>
      <c r="BI107" s="409" t="str">
        <f t="shared" si="98"/>
        <v>#</v>
      </c>
      <c r="BJ107" s="409" t="str">
        <f t="shared" si="99"/>
        <v>F</v>
      </c>
      <c r="BK107" s="409" t="str">
        <f t="shared" si="100"/>
        <v>#</v>
      </c>
      <c r="BL107" s="409" t="str">
        <f t="shared" si="101"/>
        <v>#</v>
      </c>
      <c r="BM107" s="409" t="str">
        <f t="shared" si="102"/>
        <v>#</v>
      </c>
      <c r="BN107" s="409" t="str">
        <f t="shared" si="103"/>
        <v>#</v>
      </c>
      <c r="BO107" s="409" t="str">
        <f t="shared" si="104"/>
        <v>#</v>
      </c>
      <c r="BP107" s="409"/>
      <c r="BQ107" s="409" t="str">
        <f t="shared" si="105"/>
        <v>#</v>
      </c>
      <c r="BR107" s="409" t="str">
        <f t="shared" si="106"/>
        <v>#</v>
      </c>
      <c r="BS107" s="409">
        <f t="shared" si="107"/>
        <v>0</v>
      </c>
      <c r="BT107" s="409" t="str">
        <f t="shared" si="108"/>
        <v>#</v>
      </c>
      <c r="BU107" s="409" t="str">
        <f t="shared" si="109"/>
        <v>#</v>
      </c>
      <c r="BV107" s="409" t="str">
        <f t="shared" si="110"/>
        <v>#</v>
      </c>
      <c r="BW107" s="409" t="str">
        <f t="shared" si="111"/>
        <v>#</v>
      </c>
      <c r="BX107" s="409" t="str">
        <f t="shared" si="112"/>
        <v>#</v>
      </c>
      <c r="BY107" s="409">
        <f t="shared" si="113"/>
        <v>0</v>
      </c>
      <c r="BZ107" s="409" t="str">
        <f t="shared" si="114"/>
        <v>#</v>
      </c>
      <c r="CA107" s="7"/>
      <c r="CB107" s="7"/>
      <c r="CC107" s="409" t="str">
        <f t="shared" si="123"/>
        <v> </v>
      </c>
      <c r="CD107" s="409" t="str">
        <f t="shared" si="124"/>
        <v> </v>
      </c>
      <c r="CE107" s="409" t="str">
        <f t="shared" si="125"/>
        <v> </v>
      </c>
      <c r="CF107" s="409" t="str">
        <f t="shared" si="126"/>
        <v> </v>
      </c>
      <c r="CG107" s="409" t="str">
        <f t="shared" si="127"/>
        <v> </v>
      </c>
      <c r="CH107" s="409" t="e">
        <f>IF(#REF!=0,"CCP,"," ")</f>
        <v>#REF!</v>
      </c>
      <c r="CI107" s="409" t="e">
        <f>IF(#REF!=0,"UIUX,"," ")</f>
        <v>#REF!</v>
      </c>
      <c r="CJ107" s="409" t="e">
        <f>IF(#REF!=0,"DEV,"," ")</f>
        <v>#REF!</v>
      </c>
      <c r="CK107" s="409"/>
      <c r="CL107" s="409">
        <f t="shared" si="115"/>
        <v>0</v>
      </c>
      <c r="CM107" s="409">
        <f t="shared" si="130"/>
        <v>100</v>
      </c>
      <c r="CN107" s="372" t="str">
        <f t="shared" si="130"/>
        <v>22IT105</v>
      </c>
      <c r="CO107" s="432" t="str">
        <f t="shared" si="130"/>
        <v>SOMESHWAR N</v>
      </c>
      <c r="CP107" s="433" t="e">
        <f t="shared" si="68"/>
        <v>#REF!</v>
      </c>
      <c r="CQ107" s="409">
        <f t="shared" si="117"/>
        <v>0</v>
      </c>
      <c r="CR107" s="7"/>
      <c r="CS107" s="409" t="str">
        <f t="shared" si="118"/>
        <v>#</v>
      </c>
      <c r="CT107" s="409">
        <f t="shared" si="119"/>
        <v>0</v>
      </c>
    </row>
    <row r="108" ht="15" spans="1:98">
      <c r="A108" s="413">
        <v>101</v>
      </c>
      <c r="B108" s="414" t="s">
        <v>1213</v>
      </c>
      <c r="C108" s="415" t="s">
        <v>1214</v>
      </c>
      <c r="D108" s="437" t="s">
        <v>42</v>
      </c>
      <c r="E108" s="440" t="s">
        <v>54</v>
      </c>
      <c r="F108" s="439">
        <v>129.5</v>
      </c>
      <c r="G108" s="419" t="s">
        <v>1019</v>
      </c>
      <c r="H108" s="419" t="s">
        <v>1008</v>
      </c>
      <c r="I108" s="420"/>
      <c r="J108" s="434" t="s">
        <v>1011</v>
      </c>
      <c r="K108" s="420"/>
      <c r="L108" s="421">
        <f t="shared" si="120"/>
        <v>0</v>
      </c>
      <c r="M108" s="422"/>
      <c r="N108" s="423">
        <f t="shared" si="69"/>
        <v>9</v>
      </c>
      <c r="O108" s="424">
        <v>9.08</v>
      </c>
      <c r="P108" s="425"/>
      <c r="Q108" s="426"/>
      <c r="R108" s="427"/>
      <c r="S108" s="428" t="s">
        <v>62</v>
      </c>
      <c r="T108" s="429">
        <f t="shared" si="131"/>
        <v>9</v>
      </c>
      <c r="U108" s="429">
        <f t="shared" si="131"/>
        <v>10</v>
      </c>
      <c r="V108" s="429">
        <f t="shared" si="131"/>
        <v>0</v>
      </c>
      <c r="W108" s="429">
        <f t="shared" si="131"/>
        <v>8</v>
      </c>
      <c r="X108" s="429">
        <f t="shared" si="131"/>
        <v>0</v>
      </c>
      <c r="Y108" s="430">
        <f t="shared" si="128"/>
        <v>81</v>
      </c>
      <c r="Z108" s="430">
        <f t="shared" si="129"/>
        <v>9</v>
      </c>
      <c r="AA108" s="431">
        <f t="shared" si="70"/>
        <v>9</v>
      </c>
      <c r="AB108" s="408" t="str">
        <f t="shared" si="122"/>
        <v>F</v>
      </c>
      <c r="AC108" s="408">
        <f t="shared" si="71"/>
        <v>0</v>
      </c>
      <c r="AD108" s="408">
        <f t="shared" si="72"/>
        <v>0</v>
      </c>
      <c r="AE108" s="408">
        <f t="shared" si="73"/>
        <v>0</v>
      </c>
      <c r="AF108" s="408">
        <f t="shared" si="74"/>
        <v>1</v>
      </c>
      <c r="AG108" s="408">
        <f t="shared" si="75"/>
        <v>0</v>
      </c>
      <c r="AH108" s="408">
        <f t="shared" si="76"/>
        <v>0</v>
      </c>
      <c r="AI108" s="408">
        <f t="shared" si="77"/>
        <v>0</v>
      </c>
      <c r="AJ108" s="6"/>
      <c r="AK108" s="408">
        <f t="shared" si="78"/>
        <v>0</v>
      </c>
      <c r="AL108" s="408">
        <f t="shared" si="79"/>
        <v>0</v>
      </c>
      <c r="AM108" s="408">
        <f t="shared" si="80"/>
        <v>0</v>
      </c>
      <c r="AN108" s="408" t="str">
        <f t="shared" si="81"/>
        <v>F</v>
      </c>
      <c r="AO108" s="408">
        <f t="shared" si="82"/>
        <v>0</v>
      </c>
      <c r="AP108" s="408">
        <f t="shared" si="83"/>
        <v>0</v>
      </c>
      <c r="AQ108" s="408">
        <f t="shared" si="84"/>
        <v>0</v>
      </c>
      <c r="AR108" s="409" t="str">
        <f t="shared" si="85"/>
        <v>HF</v>
      </c>
      <c r="AS108" s="409" t="str">
        <f t="shared" si="86"/>
        <v>HFT</v>
      </c>
      <c r="AT108" s="409" t="str">
        <f t="shared" si="87"/>
        <v>#</v>
      </c>
      <c r="AU108" s="409" t="str">
        <f t="shared" si="88"/>
        <v>F</v>
      </c>
      <c r="AV108" s="409" t="str">
        <f t="shared" si="89"/>
        <v>#</v>
      </c>
      <c r="AW108" s="409" t="str">
        <f t="shared" si="90"/>
        <v>#</v>
      </c>
      <c r="AX108" s="409"/>
      <c r="AY108" s="409" t="str">
        <f t="shared" si="91"/>
        <v>#</v>
      </c>
      <c r="AZ108" s="409">
        <f t="shared" si="92"/>
        <v>0</v>
      </c>
      <c r="BA108" s="409" t="str">
        <f t="shared" si="93"/>
        <v>#</v>
      </c>
      <c r="BB108" s="409" t="str">
        <f t="shared" si="94"/>
        <v>#</v>
      </c>
      <c r="BC108" s="409" t="str">
        <f t="shared" si="95"/>
        <v>#</v>
      </c>
      <c r="BD108" s="409">
        <f t="shared" si="96"/>
        <v>0</v>
      </c>
      <c r="BE108" s="7"/>
      <c r="BF108" s="7"/>
      <c r="BG108" s="7"/>
      <c r="BH108" s="409" t="str">
        <f t="shared" si="97"/>
        <v>#</v>
      </c>
      <c r="BI108" s="409" t="str">
        <f t="shared" si="98"/>
        <v>F</v>
      </c>
      <c r="BJ108" s="409" t="str">
        <f t="shared" si="99"/>
        <v>#</v>
      </c>
      <c r="BK108" s="409" t="str">
        <f t="shared" si="100"/>
        <v>#</v>
      </c>
      <c r="BL108" s="409" t="str">
        <f t="shared" si="101"/>
        <v>#</v>
      </c>
      <c r="BM108" s="409" t="str">
        <f t="shared" si="102"/>
        <v>#</v>
      </c>
      <c r="BN108" s="409" t="str">
        <f t="shared" si="103"/>
        <v>#</v>
      </c>
      <c r="BO108" s="409" t="str">
        <f t="shared" si="104"/>
        <v>#</v>
      </c>
      <c r="BP108" s="409"/>
      <c r="BQ108" s="409" t="str">
        <f t="shared" si="105"/>
        <v>#</v>
      </c>
      <c r="BR108" s="409">
        <f t="shared" si="106"/>
        <v>0</v>
      </c>
      <c r="BS108" s="409" t="str">
        <f t="shared" si="107"/>
        <v>#</v>
      </c>
      <c r="BT108" s="409" t="str">
        <f t="shared" si="108"/>
        <v>#</v>
      </c>
      <c r="BU108" s="409" t="str">
        <f t="shared" si="109"/>
        <v>#</v>
      </c>
      <c r="BV108" s="409" t="str">
        <f t="shared" si="110"/>
        <v>#</v>
      </c>
      <c r="BW108" s="409" t="str">
        <f t="shared" si="111"/>
        <v>#</v>
      </c>
      <c r="BX108" s="409" t="str">
        <f t="shared" si="112"/>
        <v>#</v>
      </c>
      <c r="BY108" s="409" t="str">
        <f t="shared" si="113"/>
        <v>#</v>
      </c>
      <c r="BZ108" s="409">
        <f t="shared" si="114"/>
        <v>0</v>
      </c>
      <c r="CA108" s="7"/>
      <c r="CB108" s="7"/>
      <c r="CC108" s="409" t="str">
        <f t="shared" si="123"/>
        <v> </v>
      </c>
      <c r="CD108" s="409" t="str">
        <f t="shared" si="124"/>
        <v> </v>
      </c>
      <c r="CE108" s="409" t="str">
        <f t="shared" si="125"/>
        <v>DAV,</v>
      </c>
      <c r="CF108" s="409" t="str">
        <f t="shared" si="126"/>
        <v> </v>
      </c>
      <c r="CG108" s="409" t="str">
        <f t="shared" si="127"/>
        <v>MAD,</v>
      </c>
      <c r="CH108" s="409" t="e">
        <f>IF(#REF!=0,"CCP,"," ")</f>
        <v>#REF!</v>
      </c>
      <c r="CI108" s="409" t="e">
        <f>IF(#REF!=0,"UIUX,"," ")</f>
        <v>#REF!</v>
      </c>
      <c r="CJ108" s="409" t="e">
        <f>IF(#REF!=0,"DEV,"," ")</f>
        <v>#REF!</v>
      </c>
      <c r="CK108" s="409"/>
      <c r="CL108" s="409">
        <f t="shared" si="115"/>
        <v>0</v>
      </c>
      <c r="CM108" s="409">
        <f t="shared" si="130"/>
        <v>101</v>
      </c>
      <c r="CN108" s="372" t="str">
        <f t="shared" si="130"/>
        <v>22IT106</v>
      </c>
      <c r="CO108" s="432" t="str">
        <f t="shared" si="130"/>
        <v>SOWMIYA G</v>
      </c>
      <c r="CP108" s="433" t="e">
        <f t="shared" si="68"/>
        <v>#REF!</v>
      </c>
      <c r="CQ108" s="409">
        <f t="shared" si="117"/>
        <v>0</v>
      </c>
      <c r="CR108" s="7"/>
      <c r="CS108" s="409">
        <f t="shared" si="118"/>
        <v>0</v>
      </c>
      <c r="CT108" s="409" t="str">
        <f t="shared" si="119"/>
        <v>#</v>
      </c>
    </row>
    <row r="109" ht="15" spans="1:98">
      <c r="A109" s="413">
        <v>102</v>
      </c>
      <c r="B109" s="414" t="s">
        <v>1215</v>
      </c>
      <c r="C109" s="441" t="s">
        <v>1216</v>
      </c>
      <c r="D109" s="437" t="s">
        <v>42</v>
      </c>
      <c r="E109" s="438" t="s">
        <v>55</v>
      </c>
      <c r="F109" s="439">
        <v>192.5</v>
      </c>
      <c r="G109" s="419" t="s">
        <v>1019</v>
      </c>
      <c r="H109" s="419" t="s">
        <v>1008</v>
      </c>
      <c r="I109" s="420"/>
      <c r="J109" s="420"/>
      <c r="K109" s="420"/>
      <c r="L109" s="421">
        <f t="shared" si="120"/>
        <v>0</v>
      </c>
      <c r="M109" s="422"/>
      <c r="N109" s="423">
        <f t="shared" si="69"/>
        <v>5</v>
      </c>
      <c r="O109" s="424">
        <v>9.4</v>
      </c>
      <c r="P109" s="425"/>
      <c r="Q109" s="426"/>
      <c r="R109" s="427"/>
      <c r="S109" s="428" t="s">
        <v>62</v>
      </c>
      <c r="T109" s="429">
        <f t="shared" si="131"/>
        <v>9</v>
      </c>
      <c r="U109" s="429">
        <f t="shared" si="131"/>
        <v>10</v>
      </c>
      <c r="V109" s="429">
        <f t="shared" si="131"/>
        <v>0</v>
      </c>
      <c r="W109" s="429">
        <f t="shared" si="131"/>
        <v>0</v>
      </c>
      <c r="X109" s="429">
        <f t="shared" si="131"/>
        <v>0</v>
      </c>
      <c r="Y109" s="430">
        <f t="shared" si="128"/>
        <v>49</v>
      </c>
      <c r="Z109" s="430">
        <f t="shared" si="129"/>
        <v>5</v>
      </c>
      <c r="AA109" s="431">
        <f t="shared" si="70"/>
        <v>9.8</v>
      </c>
      <c r="AB109" s="408" t="str">
        <f t="shared" si="122"/>
        <v>F</v>
      </c>
      <c r="AC109" s="408">
        <f t="shared" si="71"/>
        <v>1</v>
      </c>
      <c r="AD109" s="408">
        <f t="shared" si="72"/>
        <v>0</v>
      </c>
      <c r="AE109" s="408">
        <f t="shared" si="73"/>
        <v>0</v>
      </c>
      <c r="AF109" s="408">
        <f t="shared" si="74"/>
        <v>0</v>
      </c>
      <c r="AG109" s="408">
        <f t="shared" si="75"/>
        <v>0</v>
      </c>
      <c r="AH109" s="408">
        <f t="shared" si="76"/>
        <v>0</v>
      </c>
      <c r="AI109" s="408">
        <f t="shared" si="77"/>
        <v>0</v>
      </c>
      <c r="AJ109" s="6"/>
      <c r="AK109" s="408" t="str">
        <f t="shared" si="78"/>
        <v>F</v>
      </c>
      <c r="AL109" s="408">
        <f t="shared" si="79"/>
        <v>0</v>
      </c>
      <c r="AM109" s="408">
        <f t="shared" si="80"/>
        <v>0</v>
      </c>
      <c r="AN109" s="408">
        <f t="shared" si="81"/>
        <v>0</v>
      </c>
      <c r="AO109" s="408">
        <f t="shared" si="82"/>
        <v>0</v>
      </c>
      <c r="AP109" s="408">
        <f t="shared" si="83"/>
        <v>0</v>
      </c>
      <c r="AQ109" s="408">
        <f t="shared" si="84"/>
        <v>0</v>
      </c>
      <c r="AR109" s="409" t="str">
        <f t="shared" si="85"/>
        <v>DF</v>
      </c>
      <c r="AS109" s="409" t="str">
        <f t="shared" si="86"/>
        <v>DFT</v>
      </c>
      <c r="AT109" s="409" t="str">
        <f t="shared" si="87"/>
        <v>#</v>
      </c>
      <c r="AU109" s="409" t="str">
        <f t="shared" si="88"/>
        <v>#</v>
      </c>
      <c r="AV109" s="409" t="str">
        <f t="shared" si="89"/>
        <v>#</v>
      </c>
      <c r="AW109" s="409" t="str">
        <f t="shared" si="90"/>
        <v>F</v>
      </c>
      <c r="AX109" s="409"/>
      <c r="AY109" s="409" t="str">
        <f t="shared" si="91"/>
        <v>#</v>
      </c>
      <c r="AZ109" s="409" t="str">
        <f t="shared" si="92"/>
        <v>#</v>
      </c>
      <c r="BA109" s="409" t="str">
        <f t="shared" si="93"/>
        <v>#</v>
      </c>
      <c r="BB109" s="409">
        <f t="shared" si="94"/>
        <v>0</v>
      </c>
      <c r="BC109" s="409" t="str">
        <f t="shared" si="95"/>
        <v>#</v>
      </c>
      <c r="BD109" s="409">
        <f t="shared" si="96"/>
        <v>0</v>
      </c>
      <c r="BE109" s="7"/>
      <c r="BF109" s="7"/>
      <c r="BG109" s="7"/>
      <c r="BH109" s="409" t="str">
        <f t="shared" si="97"/>
        <v>#</v>
      </c>
      <c r="BI109" s="409" t="str">
        <f t="shared" si="98"/>
        <v>#</v>
      </c>
      <c r="BJ109" s="409" t="str">
        <f t="shared" si="99"/>
        <v>#</v>
      </c>
      <c r="BK109" s="409" t="str">
        <f t="shared" si="100"/>
        <v>F</v>
      </c>
      <c r="BL109" s="409" t="str">
        <f t="shared" si="101"/>
        <v>#</v>
      </c>
      <c r="BM109" s="409" t="str">
        <f t="shared" si="102"/>
        <v>#</v>
      </c>
      <c r="BN109" s="409" t="str">
        <f t="shared" si="103"/>
        <v>#</v>
      </c>
      <c r="BO109" s="409" t="str">
        <f t="shared" si="104"/>
        <v>#</v>
      </c>
      <c r="BP109" s="409"/>
      <c r="BQ109" s="409" t="str">
        <f t="shared" si="105"/>
        <v>#</v>
      </c>
      <c r="BR109" s="409" t="str">
        <f t="shared" si="106"/>
        <v>#</v>
      </c>
      <c r="BS109" s="409" t="str">
        <f t="shared" si="107"/>
        <v>#</v>
      </c>
      <c r="BT109" s="409">
        <f t="shared" si="108"/>
        <v>0</v>
      </c>
      <c r="BU109" s="409" t="str">
        <f t="shared" si="109"/>
        <v>#</v>
      </c>
      <c r="BV109" s="409" t="str">
        <f t="shared" si="110"/>
        <v>#</v>
      </c>
      <c r="BW109" s="409" t="str">
        <f t="shared" si="111"/>
        <v>#</v>
      </c>
      <c r="BX109" s="409" t="str">
        <f t="shared" si="112"/>
        <v>#</v>
      </c>
      <c r="BY109" s="409" t="str">
        <f t="shared" si="113"/>
        <v>#</v>
      </c>
      <c r="BZ109" s="409">
        <f t="shared" si="114"/>
        <v>0</v>
      </c>
      <c r="CA109" s="7"/>
      <c r="CB109" s="7"/>
      <c r="CC109" s="409" t="str">
        <f t="shared" si="123"/>
        <v> </v>
      </c>
      <c r="CD109" s="409" t="str">
        <f t="shared" si="124"/>
        <v> </v>
      </c>
      <c r="CE109" s="409" t="str">
        <f t="shared" si="125"/>
        <v>DAV,</v>
      </c>
      <c r="CF109" s="409" t="str">
        <f t="shared" si="126"/>
        <v>EP,</v>
      </c>
      <c r="CG109" s="409" t="str">
        <f t="shared" si="127"/>
        <v>MAD,</v>
      </c>
      <c r="CH109" s="409" t="e">
        <f>IF(#REF!=0,"CCP,"," ")</f>
        <v>#REF!</v>
      </c>
      <c r="CI109" s="409" t="e">
        <f>IF(#REF!=0,"UIUX,"," ")</f>
        <v>#REF!</v>
      </c>
      <c r="CJ109" s="409" t="e">
        <f>IF(#REF!=0,"DEV,"," ")</f>
        <v>#REF!</v>
      </c>
      <c r="CK109" s="409"/>
      <c r="CL109" s="409">
        <f t="shared" si="115"/>
        <v>0</v>
      </c>
      <c r="CM109" s="409">
        <f t="shared" si="130"/>
        <v>102</v>
      </c>
      <c r="CN109" s="372" t="str">
        <f t="shared" si="130"/>
        <v>22IT107</v>
      </c>
      <c r="CO109" s="432" t="str">
        <f t="shared" si="130"/>
        <v>SOWMIYA.M</v>
      </c>
      <c r="CP109" s="433" t="e">
        <f t="shared" si="68"/>
        <v>#REF!</v>
      </c>
      <c r="CQ109" s="409">
        <f t="shared" si="117"/>
        <v>0</v>
      </c>
      <c r="CR109" s="7"/>
      <c r="CS109" s="409" t="str">
        <f t="shared" si="118"/>
        <v>#</v>
      </c>
      <c r="CT109" s="409">
        <f t="shared" si="119"/>
        <v>0</v>
      </c>
    </row>
    <row r="110" ht="15" spans="1:98">
      <c r="A110" s="413">
        <v>103</v>
      </c>
      <c r="B110" s="414" t="s">
        <v>1217</v>
      </c>
      <c r="C110" s="415" t="s">
        <v>1218</v>
      </c>
      <c r="D110" s="437" t="s">
        <v>41</v>
      </c>
      <c r="E110" s="440" t="s">
        <v>54</v>
      </c>
      <c r="F110" s="439">
        <v>177.5</v>
      </c>
      <c r="G110" s="419" t="s">
        <v>1011</v>
      </c>
      <c r="H110" s="419" t="s">
        <v>1011</v>
      </c>
      <c r="I110" s="434" t="s">
        <v>1011</v>
      </c>
      <c r="J110" s="434" t="s">
        <v>1011</v>
      </c>
      <c r="K110" s="434" t="s">
        <v>1011</v>
      </c>
      <c r="L110" s="421">
        <f t="shared" si="120"/>
        <v>0</v>
      </c>
      <c r="M110" s="422"/>
      <c r="N110" s="423">
        <f t="shared" si="69"/>
        <v>16</v>
      </c>
      <c r="O110" s="424">
        <v>8</v>
      </c>
      <c r="P110" s="425"/>
      <c r="Q110" s="426"/>
      <c r="R110" s="427"/>
      <c r="S110" s="428" t="s">
        <v>62</v>
      </c>
      <c r="T110" s="429">
        <f t="shared" si="131"/>
        <v>8</v>
      </c>
      <c r="U110" s="429">
        <f t="shared" si="131"/>
        <v>8</v>
      </c>
      <c r="V110" s="429">
        <f t="shared" si="131"/>
        <v>8</v>
      </c>
      <c r="W110" s="429">
        <f t="shared" si="131"/>
        <v>8</v>
      </c>
      <c r="X110" s="429">
        <f t="shared" si="131"/>
        <v>8</v>
      </c>
      <c r="Y110" s="430">
        <f t="shared" si="128"/>
        <v>128</v>
      </c>
      <c r="Z110" s="430">
        <f t="shared" si="129"/>
        <v>16</v>
      </c>
      <c r="AA110" s="431">
        <f t="shared" si="70"/>
        <v>8</v>
      </c>
      <c r="AB110" s="408" t="str">
        <f t="shared" si="122"/>
        <v>F</v>
      </c>
      <c r="AC110" s="408">
        <f t="shared" si="71"/>
        <v>0</v>
      </c>
      <c r="AD110" s="408">
        <f t="shared" si="72"/>
        <v>1</v>
      </c>
      <c r="AE110" s="408">
        <f t="shared" si="73"/>
        <v>0</v>
      </c>
      <c r="AF110" s="408">
        <f t="shared" si="74"/>
        <v>0</v>
      </c>
      <c r="AG110" s="408">
        <f t="shared" si="75"/>
        <v>0</v>
      </c>
      <c r="AH110" s="408">
        <f t="shared" si="76"/>
        <v>0</v>
      </c>
      <c r="AI110" s="408">
        <f t="shared" si="77"/>
        <v>0</v>
      </c>
      <c r="AJ110" s="6"/>
      <c r="AK110" s="408">
        <f t="shared" si="78"/>
        <v>0</v>
      </c>
      <c r="AL110" s="408" t="str">
        <f t="shared" si="79"/>
        <v>F</v>
      </c>
      <c r="AM110" s="408">
        <f t="shared" si="80"/>
        <v>0</v>
      </c>
      <c r="AN110" s="408">
        <f t="shared" si="81"/>
        <v>0</v>
      </c>
      <c r="AO110" s="408">
        <f t="shared" si="82"/>
        <v>0</v>
      </c>
      <c r="AP110" s="408">
        <f t="shared" si="83"/>
        <v>0</v>
      </c>
      <c r="AQ110" s="408">
        <f t="shared" si="84"/>
        <v>0</v>
      </c>
      <c r="AR110" s="409" t="str">
        <f t="shared" si="85"/>
        <v>HM</v>
      </c>
      <c r="AS110" s="409" t="str">
        <f t="shared" si="86"/>
        <v>HMT</v>
      </c>
      <c r="AT110" s="409" t="str">
        <f t="shared" si="87"/>
        <v>F</v>
      </c>
      <c r="AU110" s="409" t="str">
        <f t="shared" si="88"/>
        <v>#</v>
      </c>
      <c r="AV110" s="409" t="str">
        <f t="shared" si="89"/>
        <v>#</v>
      </c>
      <c r="AW110" s="409" t="str">
        <f t="shared" si="90"/>
        <v>#</v>
      </c>
      <c r="AX110" s="409"/>
      <c r="AY110" s="409">
        <f t="shared" si="91"/>
        <v>0</v>
      </c>
      <c r="AZ110" s="409" t="str">
        <f t="shared" si="92"/>
        <v>#</v>
      </c>
      <c r="BA110" s="409" t="str">
        <f t="shared" si="93"/>
        <v>#</v>
      </c>
      <c r="BB110" s="409" t="str">
        <f t="shared" si="94"/>
        <v>#</v>
      </c>
      <c r="BC110" s="409">
        <f t="shared" si="95"/>
        <v>0</v>
      </c>
      <c r="BD110" s="409" t="str">
        <f t="shared" si="96"/>
        <v>#</v>
      </c>
      <c r="BE110" s="7"/>
      <c r="BF110" s="7"/>
      <c r="BG110" s="7"/>
      <c r="BH110" s="409" t="str">
        <f t="shared" si="97"/>
        <v>F</v>
      </c>
      <c r="BI110" s="409" t="str">
        <f t="shared" si="98"/>
        <v>#</v>
      </c>
      <c r="BJ110" s="409" t="str">
        <f t="shared" si="99"/>
        <v>#</v>
      </c>
      <c r="BK110" s="409" t="str">
        <f t="shared" si="100"/>
        <v>#</v>
      </c>
      <c r="BL110" s="409" t="str">
        <f t="shared" si="101"/>
        <v>#</v>
      </c>
      <c r="BM110" s="409" t="str">
        <f t="shared" si="102"/>
        <v>#</v>
      </c>
      <c r="BN110" s="409" t="str">
        <f t="shared" si="103"/>
        <v>#</v>
      </c>
      <c r="BO110" s="409" t="str">
        <f t="shared" si="104"/>
        <v>#</v>
      </c>
      <c r="BP110" s="409"/>
      <c r="BQ110" s="409">
        <f t="shared" si="105"/>
        <v>0</v>
      </c>
      <c r="BR110" s="409" t="str">
        <f t="shared" si="106"/>
        <v>#</v>
      </c>
      <c r="BS110" s="409" t="str">
        <f t="shared" si="107"/>
        <v>#</v>
      </c>
      <c r="BT110" s="409" t="str">
        <f t="shared" si="108"/>
        <v>#</v>
      </c>
      <c r="BU110" s="409" t="str">
        <f t="shared" si="109"/>
        <v>#</v>
      </c>
      <c r="BV110" s="409" t="str">
        <f t="shared" si="110"/>
        <v>#</v>
      </c>
      <c r="BW110" s="409" t="str">
        <f t="shared" si="111"/>
        <v>#</v>
      </c>
      <c r="BX110" s="409" t="str">
        <f t="shared" si="112"/>
        <v>#</v>
      </c>
      <c r="BY110" s="409">
        <f t="shared" si="113"/>
        <v>0</v>
      </c>
      <c r="BZ110" s="409" t="str">
        <f t="shared" si="114"/>
        <v>#</v>
      </c>
      <c r="CA110" s="7"/>
      <c r="CB110" s="7"/>
      <c r="CC110" s="409" t="str">
        <f t="shared" si="123"/>
        <v> </v>
      </c>
      <c r="CD110" s="409" t="str">
        <f t="shared" si="124"/>
        <v> </v>
      </c>
      <c r="CE110" s="409" t="str">
        <f t="shared" si="125"/>
        <v> </v>
      </c>
      <c r="CF110" s="409" t="str">
        <f t="shared" si="126"/>
        <v> </v>
      </c>
      <c r="CG110" s="409" t="str">
        <f t="shared" si="127"/>
        <v> </v>
      </c>
      <c r="CH110" s="409" t="e">
        <f>IF(#REF!=0,"CCP,"," ")</f>
        <v>#REF!</v>
      </c>
      <c r="CI110" s="409" t="e">
        <f>IF(#REF!=0,"UIUX,"," ")</f>
        <v>#REF!</v>
      </c>
      <c r="CJ110" s="409" t="e">
        <f>IF(#REF!=0,"DEV,"," ")</f>
        <v>#REF!</v>
      </c>
      <c r="CK110" s="409"/>
      <c r="CL110" s="409">
        <f t="shared" si="115"/>
        <v>0</v>
      </c>
      <c r="CM110" s="409">
        <f t="shared" si="130"/>
        <v>103</v>
      </c>
      <c r="CN110" s="372" t="str">
        <f t="shared" si="130"/>
        <v>22IT108</v>
      </c>
      <c r="CO110" s="432" t="str">
        <f t="shared" si="130"/>
        <v>SRIVATSAN R</v>
      </c>
      <c r="CP110" s="433" t="e">
        <f t="shared" si="68"/>
        <v>#REF!</v>
      </c>
      <c r="CQ110" s="409">
        <f t="shared" si="117"/>
        <v>0</v>
      </c>
      <c r="CR110" s="7"/>
      <c r="CS110" s="409">
        <f t="shared" si="118"/>
        <v>0</v>
      </c>
      <c r="CT110" s="409" t="str">
        <f t="shared" si="119"/>
        <v>#</v>
      </c>
    </row>
    <row r="111" ht="15" spans="1:98">
      <c r="A111" s="413">
        <v>104</v>
      </c>
      <c r="B111" s="414" t="s">
        <v>1219</v>
      </c>
      <c r="C111" s="415" t="s">
        <v>1220</v>
      </c>
      <c r="D111" s="437" t="s">
        <v>42</v>
      </c>
      <c r="E111" s="438" t="s">
        <v>55</v>
      </c>
      <c r="F111" s="439">
        <v>138</v>
      </c>
      <c r="G111" s="419" t="s">
        <v>1011</v>
      </c>
      <c r="H111" s="419" t="s">
        <v>1019</v>
      </c>
      <c r="I111" s="434" t="s">
        <v>1011</v>
      </c>
      <c r="J111" s="434" t="s">
        <v>1011</v>
      </c>
      <c r="K111" s="434" t="s">
        <v>1016</v>
      </c>
      <c r="L111" s="421">
        <f t="shared" si="120"/>
        <v>0</v>
      </c>
      <c r="M111" s="422"/>
      <c r="N111" s="423">
        <f t="shared" si="69"/>
        <v>16</v>
      </c>
      <c r="O111" s="424">
        <v>8.05</v>
      </c>
      <c r="P111" s="425"/>
      <c r="Q111" s="426"/>
      <c r="R111" s="427"/>
      <c r="S111" s="428" t="s">
        <v>62</v>
      </c>
      <c r="T111" s="429">
        <f t="shared" si="131"/>
        <v>8</v>
      </c>
      <c r="U111" s="429">
        <f t="shared" si="131"/>
        <v>9</v>
      </c>
      <c r="V111" s="429">
        <f t="shared" si="131"/>
        <v>8</v>
      </c>
      <c r="W111" s="429">
        <f t="shared" si="131"/>
        <v>8</v>
      </c>
      <c r="X111" s="429">
        <f t="shared" si="131"/>
        <v>7</v>
      </c>
      <c r="Y111" s="430">
        <f t="shared" si="128"/>
        <v>129</v>
      </c>
      <c r="Z111" s="430">
        <f t="shared" si="129"/>
        <v>16</v>
      </c>
      <c r="AA111" s="431">
        <f t="shared" si="70"/>
        <v>8.0625</v>
      </c>
      <c r="AB111" s="408" t="str">
        <f t="shared" si="122"/>
        <v>F</v>
      </c>
      <c r="AC111" s="408">
        <f t="shared" si="71"/>
        <v>0</v>
      </c>
      <c r="AD111" s="408">
        <f t="shared" si="72"/>
        <v>0</v>
      </c>
      <c r="AE111" s="408">
        <f t="shared" si="73"/>
        <v>0</v>
      </c>
      <c r="AF111" s="408">
        <f t="shared" si="74"/>
        <v>1</v>
      </c>
      <c r="AG111" s="408">
        <f t="shared" si="75"/>
        <v>0</v>
      </c>
      <c r="AH111" s="408">
        <f t="shared" si="76"/>
        <v>0</v>
      </c>
      <c r="AI111" s="408">
        <f t="shared" si="77"/>
        <v>0</v>
      </c>
      <c r="AJ111" s="6"/>
      <c r="AK111" s="408">
        <f t="shared" si="78"/>
        <v>0</v>
      </c>
      <c r="AL111" s="408">
        <f t="shared" si="79"/>
        <v>0</v>
      </c>
      <c r="AM111" s="408">
        <f t="shared" si="80"/>
        <v>0</v>
      </c>
      <c r="AN111" s="408" t="str">
        <f t="shared" si="81"/>
        <v>F</v>
      </c>
      <c r="AO111" s="408">
        <f t="shared" si="82"/>
        <v>0</v>
      </c>
      <c r="AP111" s="408">
        <f t="shared" si="83"/>
        <v>0</v>
      </c>
      <c r="AQ111" s="408">
        <f t="shared" si="84"/>
        <v>0</v>
      </c>
      <c r="AR111" s="409" t="str">
        <f t="shared" si="85"/>
        <v>DF</v>
      </c>
      <c r="AS111" s="409" t="str">
        <f t="shared" si="86"/>
        <v>DFT</v>
      </c>
      <c r="AT111" s="409" t="str">
        <f t="shared" si="87"/>
        <v>#</v>
      </c>
      <c r="AU111" s="409" t="str">
        <f t="shared" si="88"/>
        <v>#</v>
      </c>
      <c r="AV111" s="409" t="str">
        <f t="shared" si="89"/>
        <v>#</v>
      </c>
      <c r="AW111" s="409" t="str">
        <f t="shared" si="90"/>
        <v>F</v>
      </c>
      <c r="AX111" s="409"/>
      <c r="AY111" s="409" t="str">
        <f t="shared" si="91"/>
        <v>#</v>
      </c>
      <c r="AZ111" s="409" t="str">
        <f t="shared" si="92"/>
        <v>#</v>
      </c>
      <c r="BA111" s="409" t="str">
        <f t="shared" si="93"/>
        <v>#</v>
      </c>
      <c r="BB111" s="409">
        <f t="shared" si="94"/>
        <v>0</v>
      </c>
      <c r="BC111" s="409" t="str">
        <f t="shared" si="95"/>
        <v>#</v>
      </c>
      <c r="BD111" s="409">
        <f t="shared" si="96"/>
        <v>0</v>
      </c>
      <c r="BE111" s="7"/>
      <c r="BF111" s="7"/>
      <c r="BG111" s="7"/>
      <c r="BH111" s="409" t="str">
        <f t="shared" si="97"/>
        <v>#</v>
      </c>
      <c r="BI111" s="409" t="str">
        <f t="shared" si="98"/>
        <v>#</v>
      </c>
      <c r="BJ111" s="409" t="str">
        <f t="shared" si="99"/>
        <v>#</v>
      </c>
      <c r="BK111" s="409" t="str">
        <f t="shared" si="100"/>
        <v>F</v>
      </c>
      <c r="BL111" s="409" t="str">
        <f t="shared" si="101"/>
        <v>#</v>
      </c>
      <c r="BM111" s="409" t="str">
        <f t="shared" si="102"/>
        <v>#</v>
      </c>
      <c r="BN111" s="409" t="str">
        <f t="shared" si="103"/>
        <v>#</v>
      </c>
      <c r="BO111" s="409" t="str">
        <f t="shared" si="104"/>
        <v>#</v>
      </c>
      <c r="BP111" s="409"/>
      <c r="BQ111" s="409" t="str">
        <f t="shared" si="105"/>
        <v>#</v>
      </c>
      <c r="BR111" s="409" t="str">
        <f t="shared" si="106"/>
        <v>#</v>
      </c>
      <c r="BS111" s="409" t="str">
        <f t="shared" si="107"/>
        <v>#</v>
      </c>
      <c r="BT111" s="409">
        <f t="shared" si="108"/>
        <v>0</v>
      </c>
      <c r="BU111" s="409" t="str">
        <f t="shared" si="109"/>
        <v>#</v>
      </c>
      <c r="BV111" s="409" t="str">
        <f t="shared" si="110"/>
        <v>#</v>
      </c>
      <c r="BW111" s="409" t="str">
        <f t="shared" si="111"/>
        <v>#</v>
      </c>
      <c r="BX111" s="409" t="str">
        <f t="shared" si="112"/>
        <v>#</v>
      </c>
      <c r="BY111" s="409" t="str">
        <f t="shared" si="113"/>
        <v>#</v>
      </c>
      <c r="BZ111" s="409">
        <f t="shared" si="114"/>
        <v>0</v>
      </c>
      <c r="CA111" s="7"/>
      <c r="CB111" s="7"/>
      <c r="CC111" s="409" t="str">
        <f t="shared" si="123"/>
        <v> </v>
      </c>
      <c r="CD111" s="409" t="str">
        <f t="shared" si="124"/>
        <v> </v>
      </c>
      <c r="CE111" s="409" t="str">
        <f t="shared" si="125"/>
        <v> </v>
      </c>
      <c r="CF111" s="409" t="str">
        <f t="shared" si="126"/>
        <v> </v>
      </c>
      <c r="CG111" s="409" t="str">
        <f t="shared" si="127"/>
        <v> </v>
      </c>
      <c r="CH111" s="409" t="e">
        <f>IF(#REF!=0,"CCP,"," ")</f>
        <v>#REF!</v>
      </c>
      <c r="CI111" s="409" t="e">
        <f>IF(#REF!=0,"UIUX,"," ")</f>
        <v>#REF!</v>
      </c>
      <c r="CJ111" s="409" t="e">
        <f>IF(#REF!=0,"DEV,"," ")</f>
        <v>#REF!</v>
      </c>
      <c r="CK111" s="409"/>
      <c r="CL111" s="409">
        <f t="shared" si="115"/>
        <v>0</v>
      </c>
      <c r="CM111" s="409">
        <f t="shared" si="130"/>
        <v>104</v>
      </c>
      <c r="CN111" s="372" t="str">
        <f t="shared" si="130"/>
        <v>22IT109</v>
      </c>
      <c r="CO111" s="432" t="str">
        <f t="shared" si="130"/>
        <v>SUBHASHINI S</v>
      </c>
      <c r="CP111" s="433" t="e">
        <f t="shared" si="68"/>
        <v>#REF!</v>
      </c>
      <c r="CQ111" s="409">
        <f t="shared" si="117"/>
        <v>0</v>
      </c>
      <c r="CR111" s="7"/>
      <c r="CS111" s="409" t="str">
        <f t="shared" si="118"/>
        <v>#</v>
      </c>
      <c r="CT111" s="409">
        <f t="shared" si="119"/>
        <v>0</v>
      </c>
    </row>
    <row r="112" ht="15" spans="1:98">
      <c r="A112" s="413">
        <v>105</v>
      </c>
      <c r="B112" s="414" t="s">
        <v>1221</v>
      </c>
      <c r="C112" s="415" t="s">
        <v>1222</v>
      </c>
      <c r="D112" s="437" t="s">
        <v>42</v>
      </c>
      <c r="E112" s="440" t="s">
        <v>54</v>
      </c>
      <c r="F112" s="439">
        <v>127</v>
      </c>
      <c r="G112" s="419" t="s">
        <v>1011</v>
      </c>
      <c r="H112" s="419" t="s">
        <v>1019</v>
      </c>
      <c r="I112" s="434" t="s">
        <v>1011</v>
      </c>
      <c r="J112" s="434" t="s">
        <v>1011</v>
      </c>
      <c r="K112" s="434" t="s">
        <v>1011</v>
      </c>
      <c r="L112" s="421">
        <f t="shared" si="120"/>
        <v>0</v>
      </c>
      <c r="M112" s="422"/>
      <c r="N112" s="423">
        <f t="shared" si="69"/>
        <v>16</v>
      </c>
      <c r="O112" s="424">
        <v>8.21</v>
      </c>
      <c r="P112" s="425"/>
      <c r="Q112" s="426"/>
      <c r="R112" s="427"/>
      <c r="S112" s="428" t="s">
        <v>62</v>
      </c>
      <c r="T112" s="429">
        <f t="shared" si="131"/>
        <v>8</v>
      </c>
      <c r="U112" s="429">
        <f t="shared" si="131"/>
        <v>9</v>
      </c>
      <c r="V112" s="429">
        <f t="shared" si="131"/>
        <v>8</v>
      </c>
      <c r="W112" s="429">
        <f t="shared" si="131"/>
        <v>8</v>
      </c>
      <c r="X112" s="429">
        <f t="shared" si="131"/>
        <v>8</v>
      </c>
      <c r="Y112" s="430">
        <f t="shared" si="128"/>
        <v>132</v>
      </c>
      <c r="Z112" s="430">
        <f t="shared" si="129"/>
        <v>16</v>
      </c>
      <c r="AA112" s="431">
        <f t="shared" si="70"/>
        <v>8.25</v>
      </c>
      <c r="AB112" s="408" t="str">
        <f t="shared" si="122"/>
        <v>F</v>
      </c>
      <c r="AC112" s="408">
        <f t="shared" si="71"/>
        <v>0</v>
      </c>
      <c r="AD112" s="408">
        <f t="shared" si="72"/>
        <v>0</v>
      </c>
      <c r="AE112" s="408">
        <f t="shared" si="73"/>
        <v>0</v>
      </c>
      <c r="AF112" s="408">
        <f t="shared" si="74"/>
        <v>1</v>
      </c>
      <c r="AG112" s="408">
        <f t="shared" si="75"/>
        <v>0</v>
      </c>
      <c r="AH112" s="408">
        <f t="shared" si="76"/>
        <v>0</v>
      </c>
      <c r="AI112" s="408">
        <f t="shared" si="77"/>
        <v>0</v>
      </c>
      <c r="AJ112" s="6"/>
      <c r="AK112" s="408">
        <f t="shared" si="78"/>
        <v>0</v>
      </c>
      <c r="AL112" s="408">
        <f t="shared" si="79"/>
        <v>0</v>
      </c>
      <c r="AM112" s="408">
        <f t="shared" si="80"/>
        <v>0</v>
      </c>
      <c r="AN112" s="408" t="str">
        <f t="shared" si="81"/>
        <v>F</v>
      </c>
      <c r="AO112" s="408">
        <f t="shared" si="82"/>
        <v>0</v>
      </c>
      <c r="AP112" s="408">
        <f t="shared" si="83"/>
        <v>0</v>
      </c>
      <c r="AQ112" s="408">
        <f t="shared" si="84"/>
        <v>0</v>
      </c>
      <c r="AR112" s="409" t="str">
        <f t="shared" si="85"/>
        <v>HF</v>
      </c>
      <c r="AS112" s="409" t="str">
        <f t="shared" si="86"/>
        <v>HFT</v>
      </c>
      <c r="AT112" s="409" t="str">
        <f t="shared" si="87"/>
        <v>#</v>
      </c>
      <c r="AU112" s="409" t="str">
        <f t="shared" si="88"/>
        <v>F</v>
      </c>
      <c r="AV112" s="409" t="str">
        <f t="shared" si="89"/>
        <v>#</v>
      </c>
      <c r="AW112" s="409" t="str">
        <f t="shared" si="90"/>
        <v>#</v>
      </c>
      <c r="AX112" s="409"/>
      <c r="AY112" s="409" t="str">
        <f t="shared" si="91"/>
        <v>#</v>
      </c>
      <c r="AZ112" s="409">
        <f t="shared" si="92"/>
        <v>0</v>
      </c>
      <c r="BA112" s="409" t="str">
        <f t="shared" si="93"/>
        <v>#</v>
      </c>
      <c r="BB112" s="409" t="str">
        <f t="shared" si="94"/>
        <v>#</v>
      </c>
      <c r="BC112" s="409" t="str">
        <f t="shared" si="95"/>
        <v>#</v>
      </c>
      <c r="BD112" s="409">
        <f t="shared" si="96"/>
        <v>0</v>
      </c>
      <c r="BE112" s="7"/>
      <c r="BF112" s="7"/>
      <c r="BG112" s="7"/>
      <c r="BH112" s="409" t="str">
        <f t="shared" si="97"/>
        <v>#</v>
      </c>
      <c r="BI112" s="409" t="str">
        <f t="shared" si="98"/>
        <v>F</v>
      </c>
      <c r="BJ112" s="409" t="str">
        <f t="shared" si="99"/>
        <v>#</v>
      </c>
      <c r="BK112" s="409" t="str">
        <f t="shared" si="100"/>
        <v>#</v>
      </c>
      <c r="BL112" s="409" t="str">
        <f t="shared" si="101"/>
        <v>#</v>
      </c>
      <c r="BM112" s="409" t="str">
        <f t="shared" si="102"/>
        <v>#</v>
      </c>
      <c r="BN112" s="409" t="str">
        <f t="shared" si="103"/>
        <v>#</v>
      </c>
      <c r="BO112" s="409" t="str">
        <f t="shared" si="104"/>
        <v>#</v>
      </c>
      <c r="BP112" s="409"/>
      <c r="BQ112" s="409" t="str">
        <f t="shared" si="105"/>
        <v>#</v>
      </c>
      <c r="BR112" s="409">
        <f t="shared" si="106"/>
        <v>0</v>
      </c>
      <c r="BS112" s="409" t="str">
        <f t="shared" si="107"/>
        <v>#</v>
      </c>
      <c r="BT112" s="409" t="str">
        <f t="shared" si="108"/>
        <v>#</v>
      </c>
      <c r="BU112" s="409" t="str">
        <f t="shared" si="109"/>
        <v>#</v>
      </c>
      <c r="BV112" s="409" t="str">
        <f t="shared" si="110"/>
        <v>#</v>
      </c>
      <c r="BW112" s="409" t="str">
        <f t="shared" si="111"/>
        <v>#</v>
      </c>
      <c r="BX112" s="409" t="str">
        <f t="shared" si="112"/>
        <v>#</v>
      </c>
      <c r="BY112" s="409" t="str">
        <f t="shared" si="113"/>
        <v>#</v>
      </c>
      <c r="BZ112" s="409">
        <f t="shared" si="114"/>
        <v>0</v>
      </c>
      <c r="CA112" s="7"/>
      <c r="CB112" s="7"/>
      <c r="CC112" s="409" t="str">
        <f t="shared" si="123"/>
        <v> </v>
      </c>
      <c r="CD112" s="409" t="str">
        <f t="shared" si="124"/>
        <v> </v>
      </c>
      <c r="CE112" s="409" t="str">
        <f t="shared" si="125"/>
        <v> </v>
      </c>
      <c r="CF112" s="409" t="str">
        <f t="shared" si="126"/>
        <v> </v>
      </c>
      <c r="CG112" s="409" t="str">
        <f t="shared" si="127"/>
        <v> </v>
      </c>
      <c r="CH112" s="409" t="e">
        <f>IF(#REF!=0,"CCP,"," ")</f>
        <v>#REF!</v>
      </c>
      <c r="CI112" s="409" t="e">
        <f>IF(#REF!=0,"UIUX,"," ")</f>
        <v>#REF!</v>
      </c>
      <c r="CJ112" s="409" t="e">
        <f>IF(#REF!=0,"DEV,"," ")</f>
        <v>#REF!</v>
      </c>
      <c r="CK112" s="409"/>
      <c r="CL112" s="409">
        <f t="shared" si="115"/>
        <v>0</v>
      </c>
      <c r="CM112" s="409">
        <f t="shared" si="130"/>
        <v>105</v>
      </c>
      <c r="CN112" s="372" t="str">
        <f t="shared" si="130"/>
        <v>22IT110</v>
      </c>
      <c r="CO112" s="432" t="str">
        <f t="shared" si="130"/>
        <v>SUBIKSHA A</v>
      </c>
      <c r="CP112" s="433" t="e">
        <f t="shared" si="68"/>
        <v>#REF!</v>
      </c>
      <c r="CQ112" s="409">
        <f t="shared" si="117"/>
        <v>0</v>
      </c>
      <c r="CR112" s="7"/>
      <c r="CS112" s="409">
        <f t="shared" si="118"/>
        <v>0</v>
      </c>
      <c r="CT112" s="409" t="str">
        <f t="shared" si="119"/>
        <v>#</v>
      </c>
    </row>
    <row r="113" ht="15" spans="1:98">
      <c r="A113" s="413">
        <v>106</v>
      </c>
      <c r="B113" s="414" t="s">
        <v>1223</v>
      </c>
      <c r="C113" s="415" t="s">
        <v>1224</v>
      </c>
      <c r="D113" s="437" t="s">
        <v>42</v>
      </c>
      <c r="E113" s="440" t="s">
        <v>54</v>
      </c>
      <c r="F113" s="439">
        <v>194</v>
      </c>
      <c r="G113" s="419" t="s">
        <v>1019</v>
      </c>
      <c r="H113" s="419" t="s">
        <v>1008</v>
      </c>
      <c r="I113" s="420"/>
      <c r="J113" s="420"/>
      <c r="K113" s="420"/>
      <c r="L113" s="421">
        <f t="shared" si="120"/>
        <v>0</v>
      </c>
      <c r="M113" s="422"/>
      <c r="N113" s="423">
        <f t="shared" si="69"/>
        <v>5</v>
      </c>
      <c r="O113" s="424">
        <v>9.4</v>
      </c>
      <c r="P113" s="425"/>
      <c r="Q113" s="426"/>
      <c r="R113" s="427"/>
      <c r="S113" s="428" t="s">
        <v>62</v>
      </c>
      <c r="T113" s="429">
        <f t="shared" si="131"/>
        <v>9</v>
      </c>
      <c r="U113" s="429">
        <f t="shared" si="131"/>
        <v>10</v>
      </c>
      <c r="V113" s="429">
        <f t="shared" si="131"/>
        <v>0</v>
      </c>
      <c r="W113" s="429">
        <f t="shared" si="131"/>
        <v>0</v>
      </c>
      <c r="X113" s="429">
        <f t="shared" si="131"/>
        <v>0</v>
      </c>
      <c r="Y113" s="430">
        <f t="shared" si="128"/>
        <v>49</v>
      </c>
      <c r="Z113" s="430">
        <f t="shared" si="129"/>
        <v>5</v>
      </c>
      <c r="AA113" s="431">
        <f t="shared" si="70"/>
        <v>9.8</v>
      </c>
      <c r="AB113" s="408" t="str">
        <f t="shared" si="122"/>
        <v>F</v>
      </c>
      <c r="AC113" s="408">
        <f t="shared" si="71"/>
        <v>1</v>
      </c>
      <c r="AD113" s="408">
        <f t="shared" si="72"/>
        <v>0</v>
      </c>
      <c r="AE113" s="408">
        <f t="shared" si="73"/>
        <v>0</v>
      </c>
      <c r="AF113" s="408">
        <f t="shared" si="74"/>
        <v>0</v>
      </c>
      <c r="AG113" s="408">
        <f t="shared" si="75"/>
        <v>0</v>
      </c>
      <c r="AH113" s="408">
        <f t="shared" si="76"/>
        <v>0</v>
      </c>
      <c r="AI113" s="408">
        <f t="shared" si="77"/>
        <v>0</v>
      </c>
      <c r="AJ113" s="6"/>
      <c r="AK113" s="408" t="str">
        <f t="shared" si="78"/>
        <v>F</v>
      </c>
      <c r="AL113" s="408">
        <f t="shared" si="79"/>
        <v>0</v>
      </c>
      <c r="AM113" s="408">
        <f t="shared" si="80"/>
        <v>0</v>
      </c>
      <c r="AN113" s="408">
        <f t="shared" si="81"/>
        <v>0</v>
      </c>
      <c r="AO113" s="408">
        <f t="shared" si="82"/>
        <v>0</v>
      </c>
      <c r="AP113" s="408">
        <f t="shared" si="83"/>
        <v>0</v>
      </c>
      <c r="AQ113" s="408">
        <f t="shared" si="84"/>
        <v>0</v>
      </c>
      <c r="AR113" s="409" t="str">
        <f t="shared" si="85"/>
        <v>HF</v>
      </c>
      <c r="AS113" s="409" t="str">
        <f t="shared" si="86"/>
        <v>HFT</v>
      </c>
      <c r="AT113" s="409" t="str">
        <f t="shared" si="87"/>
        <v>#</v>
      </c>
      <c r="AU113" s="409" t="str">
        <f t="shared" si="88"/>
        <v>F</v>
      </c>
      <c r="AV113" s="409" t="str">
        <f t="shared" si="89"/>
        <v>#</v>
      </c>
      <c r="AW113" s="409" t="str">
        <f t="shared" si="90"/>
        <v>#</v>
      </c>
      <c r="AX113" s="409"/>
      <c r="AY113" s="409" t="str">
        <f t="shared" si="91"/>
        <v>#</v>
      </c>
      <c r="AZ113" s="409">
        <f t="shared" si="92"/>
        <v>0</v>
      </c>
      <c r="BA113" s="409" t="str">
        <f t="shared" si="93"/>
        <v>#</v>
      </c>
      <c r="BB113" s="409" t="str">
        <f t="shared" si="94"/>
        <v>#</v>
      </c>
      <c r="BC113" s="409" t="str">
        <f t="shared" si="95"/>
        <v>#</v>
      </c>
      <c r="BD113" s="409">
        <f t="shared" si="96"/>
        <v>0</v>
      </c>
      <c r="BE113" s="7"/>
      <c r="BF113" s="7"/>
      <c r="BG113" s="7"/>
      <c r="BH113" s="409" t="str">
        <f t="shared" si="97"/>
        <v>#</v>
      </c>
      <c r="BI113" s="409" t="str">
        <f t="shared" si="98"/>
        <v>F</v>
      </c>
      <c r="BJ113" s="409" t="str">
        <f t="shared" si="99"/>
        <v>#</v>
      </c>
      <c r="BK113" s="409" t="str">
        <f t="shared" si="100"/>
        <v>#</v>
      </c>
      <c r="BL113" s="409" t="str">
        <f t="shared" si="101"/>
        <v>#</v>
      </c>
      <c r="BM113" s="409" t="str">
        <f t="shared" si="102"/>
        <v>#</v>
      </c>
      <c r="BN113" s="409" t="str">
        <f t="shared" si="103"/>
        <v>#</v>
      </c>
      <c r="BO113" s="409" t="str">
        <f t="shared" si="104"/>
        <v>#</v>
      </c>
      <c r="BP113" s="409"/>
      <c r="BQ113" s="409" t="str">
        <f t="shared" si="105"/>
        <v>#</v>
      </c>
      <c r="BR113" s="409">
        <f t="shared" si="106"/>
        <v>0</v>
      </c>
      <c r="BS113" s="409" t="str">
        <f t="shared" si="107"/>
        <v>#</v>
      </c>
      <c r="BT113" s="409" t="str">
        <f t="shared" si="108"/>
        <v>#</v>
      </c>
      <c r="BU113" s="409" t="str">
        <f t="shared" si="109"/>
        <v>#</v>
      </c>
      <c r="BV113" s="409" t="str">
        <f t="shared" si="110"/>
        <v>#</v>
      </c>
      <c r="BW113" s="409" t="str">
        <f t="shared" si="111"/>
        <v>#</v>
      </c>
      <c r="BX113" s="409" t="str">
        <f t="shared" si="112"/>
        <v>#</v>
      </c>
      <c r="BY113" s="409" t="str">
        <f t="shared" si="113"/>
        <v>#</v>
      </c>
      <c r="BZ113" s="409">
        <f t="shared" si="114"/>
        <v>0</v>
      </c>
      <c r="CA113" s="7"/>
      <c r="CB113" s="7"/>
      <c r="CC113" s="409" t="str">
        <f t="shared" si="123"/>
        <v> </v>
      </c>
      <c r="CD113" s="409" t="str">
        <f t="shared" si="124"/>
        <v> </v>
      </c>
      <c r="CE113" s="409" t="str">
        <f t="shared" si="125"/>
        <v>DAV,</v>
      </c>
      <c r="CF113" s="409" t="str">
        <f t="shared" si="126"/>
        <v>EP,</v>
      </c>
      <c r="CG113" s="409" t="str">
        <f t="shared" si="127"/>
        <v>MAD,</v>
      </c>
      <c r="CH113" s="409" t="e">
        <f>IF(#REF!=0,"CCP,"," ")</f>
        <v>#REF!</v>
      </c>
      <c r="CI113" s="409" t="e">
        <f>IF(#REF!=0,"UIUX,"," ")</f>
        <v>#REF!</v>
      </c>
      <c r="CJ113" s="409" t="e">
        <f>IF(#REF!=0,"DEV,"," ")</f>
        <v>#REF!</v>
      </c>
      <c r="CK113" s="409"/>
      <c r="CL113" s="409">
        <f t="shared" si="115"/>
        <v>0</v>
      </c>
      <c r="CM113" s="409">
        <f t="shared" si="130"/>
        <v>106</v>
      </c>
      <c r="CN113" s="372" t="str">
        <f t="shared" si="130"/>
        <v>22IT111</v>
      </c>
      <c r="CO113" s="432" t="str">
        <f t="shared" si="130"/>
        <v>SUBITHA S</v>
      </c>
      <c r="CP113" s="433" t="e">
        <f t="shared" si="68"/>
        <v>#REF!</v>
      </c>
      <c r="CQ113" s="409">
        <f t="shared" si="117"/>
        <v>0</v>
      </c>
      <c r="CR113" s="7"/>
      <c r="CS113" s="409">
        <f t="shared" si="118"/>
        <v>0</v>
      </c>
      <c r="CT113" s="409" t="str">
        <f t="shared" si="119"/>
        <v>#</v>
      </c>
    </row>
    <row r="114" ht="21" spans="1:98">
      <c r="A114" s="413">
        <v>107</v>
      </c>
      <c r="B114" s="414" t="s">
        <v>1225</v>
      </c>
      <c r="C114" s="415" t="s">
        <v>1226</v>
      </c>
      <c r="D114" s="437" t="s">
        <v>41</v>
      </c>
      <c r="E114" s="440" t="s">
        <v>54</v>
      </c>
      <c r="F114" s="439">
        <v>106.5</v>
      </c>
      <c r="G114" s="419" t="s">
        <v>1011</v>
      </c>
      <c r="H114" s="419" t="s">
        <v>1011</v>
      </c>
      <c r="I114" s="434" t="s">
        <v>1011</v>
      </c>
      <c r="J114" s="434" t="s">
        <v>1011</v>
      </c>
      <c r="K114" s="434" t="s">
        <v>1011</v>
      </c>
      <c r="L114" s="421">
        <f t="shared" si="120"/>
        <v>0</v>
      </c>
      <c r="M114" s="422"/>
      <c r="N114" s="423">
        <f t="shared" si="69"/>
        <v>16</v>
      </c>
      <c r="O114" s="424">
        <v>8</v>
      </c>
      <c r="P114" s="425"/>
      <c r="Q114" s="426"/>
      <c r="R114" s="427"/>
      <c r="S114" s="428" t="s">
        <v>62</v>
      </c>
      <c r="T114" s="429">
        <f t="shared" si="131"/>
        <v>8</v>
      </c>
      <c r="U114" s="429">
        <f t="shared" si="131"/>
        <v>8</v>
      </c>
      <c r="V114" s="429">
        <f t="shared" si="131"/>
        <v>8</v>
      </c>
      <c r="W114" s="429">
        <f t="shared" si="131"/>
        <v>8</v>
      </c>
      <c r="X114" s="429">
        <f t="shared" si="131"/>
        <v>8</v>
      </c>
      <c r="Y114" s="430">
        <f t="shared" si="128"/>
        <v>128</v>
      </c>
      <c r="Z114" s="430">
        <f t="shared" si="129"/>
        <v>16</v>
      </c>
      <c r="AA114" s="431">
        <f t="shared" si="70"/>
        <v>8</v>
      </c>
      <c r="AB114" s="408" t="str">
        <f t="shared" si="122"/>
        <v>F</v>
      </c>
      <c r="AC114" s="408">
        <f t="shared" si="71"/>
        <v>0</v>
      </c>
      <c r="AD114" s="408">
        <f t="shared" si="72"/>
        <v>0</v>
      </c>
      <c r="AE114" s="408">
        <f t="shared" si="73"/>
        <v>0</v>
      </c>
      <c r="AF114" s="408">
        <f t="shared" si="74"/>
        <v>0</v>
      </c>
      <c r="AG114" s="408">
        <f t="shared" si="75"/>
        <v>0</v>
      </c>
      <c r="AH114" s="408">
        <f t="shared" si="76"/>
        <v>1</v>
      </c>
      <c r="AI114" s="408">
        <f t="shared" si="77"/>
        <v>0</v>
      </c>
      <c r="AJ114" s="6"/>
      <c r="AK114" s="408">
        <f t="shared" si="78"/>
        <v>0</v>
      </c>
      <c r="AL114" s="408">
        <f t="shared" si="79"/>
        <v>0</v>
      </c>
      <c r="AM114" s="408">
        <f t="shared" si="80"/>
        <v>0</v>
      </c>
      <c r="AN114" s="408">
        <f t="shared" si="81"/>
        <v>0</v>
      </c>
      <c r="AO114" s="408">
        <f t="shared" si="82"/>
        <v>0</v>
      </c>
      <c r="AP114" s="408" t="str">
        <f t="shared" si="83"/>
        <v>F</v>
      </c>
      <c r="AQ114" s="408">
        <f t="shared" si="84"/>
        <v>0</v>
      </c>
      <c r="AR114" s="409" t="str">
        <f t="shared" si="85"/>
        <v>HM</v>
      </c>
      <c r="AS114" s="409" t="str">
        <f t="shared" si="86"/>
        <v>HMT</v>
      </c>
      <c r="AT114" s="409" t="str">
        <f t="shared" si="87"/>
        <v>F</v>
      </c>
      <c r="AU114" s="409" t="str">
        <f t="shared" si="88"/>
        <v>#</v>
      </c>
      <c r="AV114" s="409" t="str">
        <f t="shared" si="89"/>
        <v>#</v>
      </c>
      <c r="AW114" s="409" t="str">
        <f t="shared" si="90"/>
        <v>#</v>
      </c>
      <c r="AX114" s="409"/>
      <c r="AY114" s="409">
        <f t="shared" si="91"/>
        <v>0</v>
      </c>
      <c r="AZ114" s="409" t="str">
        <f t="shared" si="92"/>
        <v>#</v>
      </c>
      <c r="BA114" s="409" t="str">
        <f t="shared" si="93"/>
        <v>#</v>
      </c>
      <c r="BB114" s="409" t="str">
        <f t="shared" si="94"/>
        <v>#</v>
      </c>
      <c r="BC114" s="409">
        <f t="shared" si="95"/>
        <v>0</v>
      </c>
      <c r="BD114" s="409" t="str">
        <f t="shared" si="96"/>
        <v>#</v>
      </c>
      <c r="BE114" s="7"/>
      <c r="BF114" s="7"/>
      <c r="BG114" s="7"/>
      <c r="BH114" s="409" t="str">
        <f t="shared" si="97"/>
        <v>F</v>
      </c>
      <c r="BI114" s="409" t="str">
        <f t="shared" si="98"/>
        <v>#</v>
      </c>
      <c r="BJ114" s="409" t="str">
        <f t="shared" si="99"/>
        <v>#</v>
      </c>
      <c r="BK114" s="409" t="str">
        <f t="shared" si="100"/>
        <v>#</v>
      </c>
      <c r="BL114" s="409" t="str">
        <f t="shared" si="101"/>
        <v>#</v>
      </c>
      <c r="BM114" s="409" t="str">
        <f t="shared" si="102"/>
        <v>#</v>
      </c>
      <c r="BN114" s="409" t="str">
        <f t="shared" si="103"/>
        <v>#</v>
      </c>
      <c r="BO114" s="409" t="str">
        <f t="shared" si="104"/>
        <v>#</v>
      </c>
      <c r="BP114" s="409"/>
      <c r="BQ114" s="409">
        <f t="shared" si="105"/>
        <v>0</v>
      </c>
      <c r="BR114" s="409" t="str">
        <f t="shared" si="106"/>
        <v>#</v>
      </c>
      <c r="BS114" s="409" t="str">
        <f t="shared" si="107"/>
        <v>#</v>
      </c>
      <c r="BT114" s="409" t="str">
        <f t="shared" si="108"/>
        <v>#</v>
      </c>
      <c r="BU114" s="409" t="str">
        <f t="shared" si="109"/>
        <v>#</v>
      </c>
      <c r="BV114" s="409" t="str">
        <f t="shared" si="110"/>
        <v>#</v>
      </c>
      <c r="BW114" s="409" t="str">
        <f t="shared" si="111"/>
        <v>#</v>
      </c>
      <c r="BX114" s="409" t="str">
        <f t="shared" si="112"/>
        <v>#</v>
      </c>
      <c r="BY114" s="409">
        <f t="shared" si="113"/>
        <v>0</v>
      </c>
      <c r="BZ114" s="409" t="str">
        <f t="shared" si="114"/>
        <v>#</v>
      </c>
      <c r="CA114" s="7"/>
      <c r="CB114" s="7"/>
      <c r="CC114" s="409" t="str">
        <f t="shared" si="123"/>
        <v> </v>
      </c>
      <c r="CD114" s="409" t="str">
        <f t="shared" si="124"/>
        <v> </v>
      </c>
      <c r="CE114" s="409" t="str">
        <f t="shared" si="125"/>
        <v> </v>
      </c>
      <c r="CF114" s="409" t="str">
        <f t="shared" si="126"/>
        <v> </v>
      </c>
      <c r="CG114" s="409" t="str">
        <f t="shared" si="127"/>
        <v> </v>
      </c>
      <c r="CH114" s="409" t="e">
        <f>IF(#REF!=0,"CCP,"," ")</f>
        <v>#REF!</v>
      </c>
      <c r="CI114" s="409" t="e">
        <f>IF(#REF!=0,"UIUX,"," ")</f>
        <v>#REF!</v>
      </c>
      <c r="CJ114" s="409" t="e">
        <f>IF(#REF!=0,"DEV,"," ")</f>
        <v>#REF!</v>
      </c>
      <c r="CK114" s="409"/>
      <c r="CL114" s="409">
        <f t="shared" si="115"/>
        <v>0</v>
      </c>
      <c r="CM114" s="409">
        <f t="shared" si="130"/>
        <v>107</v>
      </c>
      <c r="CN114" s="372" t="str">
        <f t="shared" si="130"/>
        <v>22IT112</v>
      </c>
      <c r="CO114" s="432" t="str">
        <f t="shared" si="130"/>
        <v>SUHAIL AHMED M</v>
      </c>
      <c r="CP114" s="433" t="e">
        <f t="shared" si="68"/>
        <v>#REF!</v>
      </c>
      <c r="CQ114" s="409">
        <f t="shared" si="117"/>
        <v>0</v>
      </c>
      <c r="CR114" s="7"/>
      <c r="CS114" s="409">
        <f t="shared" si="118"/>
        <v>0</v>
      </c>
      <c r="CT114" s="409" t="str">
        <f t="shared" si="119"/>
        <v>#</v>
      </c>
    </row>
    <row r="115" ht="15" spans="1:98">
      <c r="A115" s="413">
        <v>108</v>
      </c>
      <c r="B115" s="414" t="s">
        <v>1227</v>
      </c>
      <c r="C115" s="415" t="s">
        <v>1228</v>
      </c>
      <c r="D115" s="437" t="s">
        <v>41</v>
      </c>
      <c r="E115" s="440" t="s">
        <v>54</v>
      </c>
      <c r="F115" s="439">
        <v>189</v>
      </c>
      <c r="G115" s="419" t="s">
        <v>1008</v>
      </c>
      <c r="H115" s="419" t="s">
        <v>1008</v>
      </c>
      <c r="I115" s="420"/>
      <c r="J115" s="420"/>
      <c r="K115" s="420"/>
      <c r="L115" s="421">
        <f t="shared" si="120"/>
        <v>0</v>
      </c>
      <c r="M115" s="422"/>
      <c r="N115" s="423">
        <f t="shared" si="69"/>
        <v>5</v>
      </c>
      <c r="O115" s="424">
        <v>10</v>
      </c>
      <c r="P115" s="425"/>
      <c r="Q115" s="426"/>
      <c r="R115" s="427"/>
      <c r="S115" s="428" t="s">
        <v>62</v>
      </c>
      <c r="T115" s="429">
        <f t="shared" si="131"/>
        <v>10</v>
      </c>
      <c r="U115" s="429">
        <f t="shared" si="131"/>
        <v>10</v>
      </c>
      <c r="V115" s="429">
        <f t="shared" si="131"/>
        <v>0</v>
      </c>
      <c r="W115" s="429">
        <f t="shared" si="131"/>
        <v>0</v>
      </c>
      <c r="X115" s="429">
        <f t="shared" si="131"/>
        <v>0</v>
      </c>
      <c r="Y115" s="430">
        <f t="shared" si="128"/>
        <v>50</v>
      </c>
      <c r="Z115" s="430">
        <f t="shared" si="129"/>
        <v>5</v>
      </c>
      <c r="AA115" s="431">
        <f t="shared" si="70"/>
        <v>10</v>
      </c>
      <c r="AB115" s="408" t="str">
        <f t="shared" si="122"/>
        <v>F</v>
      </c>
      <c r="AC115" s="408">
        <f t="shared" si="71"/>
        <v>1</v>
      </c>
      <c r="AD115" s="408">
        <f t="shared" si="72"/>
        <v>0</v>
      </c>
      <c r="AE115" s="408">
        <f t="shared" si="73"/>
        <v>0</v>
      </c>
      <c r="AF115" s="408">
        <f t="shared" si="74"/>
        <v>0</v>
      </c>
      <c r="AG115" s="408">
        <f t="shared" si="75"/>
        <v>0</v>
      </c>
      <c r="AH115" s="408">
        <f t="shared" si="76"/>
        <v>0</v>
      </c>
      <c r="AI115" s="408">
        <f t="shared" si="77"/>
        <v>0</v>
      </c>
      <c r="AJ115" s="6"/>
      <c r="AK115" s="408" t="str">
        <f t="shared" si="78"/>
        <v>F</v>
      </c>
      <c r="AL115" s="408">
        <f t="shared" si="79"/>
        <v>0</v>
      </c>
      <c r="AM115" s="408">
        <f t="shared" si="80"/>
        <v>0</v>
      </c>
      <c r="AN115" s="408">
        <f t="shared" si="81"/>
        <v>0</v>
      </c>
      <c r="AO115" s="408">
        <f t="shared" si="82"/>
        <v>0</v>
      </c>
      <c r="AP115" s="408">
        <f t="shared" si="83"/>
        <v>0</v>
      </c>
      <c r="AQ115" s="408">
        <f t="shared" si="84"/>
        <v>0</v>
      </c>
      <c r="AR115" s="409" t="str">
        <f t="shared" si="85"/>
        <v>HM</v>
      </c>
      <c r="AS115" s="409" t="str">
        <f t="shared" si="86"/>
        <v>HMT</v>
      </c>
      <c r="AT115" s="409" t="str">
        <f t="shared" si="87"/>
        <v>F</v>
      </c>
      <c r="AU115" s="409" t="str">
        <f t="shared" si="88"/>
        <v>#</v>
      </c>
      <c r="AV115" s="409" t="str">
        <f t="shared" si="89"/>
        <v>#</v>
      </c>
      <c r="AW115" s="409" t="str">
        <f t="shared" si="90"/>
        <v>#</v>
      </c>
      <c r="AX115" s="409"/>
      <c r="AY115" s="409">
        <f t="shared" si="91"/>
        <v>0</v>
      </c>
      <c r="AZ115" s="409" t="str">
        <f t="shared" si="92"/>
        <v>#</v>
      </c>
      <c r="BA115" s="409" t="str">
        <f t="shared" si="93"/>
        <v>#</v>
      </c>
      <c r="BB115" s="409" t="str">
        <f t="shared" si="94"/>
        <v>#</v>
      </c>
      <c r="BC115" s="409">
        <f t="shared" si="95"/>
        <v>0</v>
      </c>
      <c r="BD115" s="409" t="str">
        <f t="shared" si="96"/>
        <v>#</v>
      </c>
      <c r="BE115" s="7"/>
      <c r="BF115" s="7"/>
      <c r="BG115" s="7"/>
      <c r="BH115" s="409" t="str">
        <f t="shared" si="97"/>
        <v>F</v>
      </c>
      <c r="BI115" s="409" t="str">
        <f t="shared" si="98"/>
        <v>#</v>
      </c>
      <c r="BJ115" s="409" t="str">
        <f t="shared" si="99"/>
        <v>#</v>
      </c>
      <c r="BK115" s="409" t="str">
        <f t="shared" si="100"/>
        <v>#</v>
      </c>
      <c r="BL115" s="409" t="str">
        <f t="shared" si="101"/>
        <v>#</v>
      </c>
      <c r="BM115" s="409" t="str">
        <f t="shared" si="102"/>
        <v>#</v>
      </c>
      <c r="BN115" s="409" t="str">
        <f t="shared" si="103"/>
        <v>#</v>
      </c>
      <c r="BO115" s="409" t="str">
        <f t="shared" si="104"/>
        <v>#</v>
      </c>
      <c r="BP115" s="409"/>
      <c r="BQ115" s="409">
        <f t="shared" si="105"/>
        <v>0</v>
      </c>
      <c r="BR115" s="409" t="str">
        <f t="shared" si="106"/>
        <v>#</v>
      </c>
      <c r="BS115" s="409" t="str">
        <f t="shared" si="107"/>
        <v>#</v>
      </c>
      <c r="BT115" s="409" t="str">
        <f t="shared" si="108"/>
        <v>#</v>
      </c>
      <c r="BU115" s="409" t="str">
        <f t="shared" si="109"/>
        <v>#</v>
      </c>
      <c r="BV115" s="409" t="str">
        <f t="shared" si="110"/>
        <v>#</v>
      </c>
      <c r="BW115" s="409" t="str">
        <f t="shared" si="111"/>
        <v>#</v>
      </c>
      <c r="BX115" s="409" t="str">
        <f t="shared" si="112"/>
        <v>#</v>
      </c>
      <c r="BY115" s="409">
        <f t="shared" si="113"/>
        <v>0</v>
      </c>
      <c r="BZ115" s="409" t="str">
        <f t="shared" si="114"/>
        <v>#</v>
      </c>
      <c r="CA115" s="7"/>
      <c r="CB115" s="7"/>
      <c r="CC115" s="409" t="str">
        <f t="shared" si="123"/>
        <v> </v>
      </c>
      <c r="CD115" s="409" t="str">
        <f t="shared" si="124"/>
        <v> </v>
      </c>
      <c r="CE115" s="409" t="str">
        <f t="shared" si="125"/>
        <v>DAV,</v>
      </c>
      <c r="CF115" s="409" t="str">
        <f t="shared" si="126"/>
        <v>EP,</v>
      </c>
      <c r="CG115" s="409" t="str">
        <f t="shared" si="127"/>
        <v>MAD,</v>
      </c>
      <c r="CH115" s="409" t="e">
        <f>IF(#REF!=0,"CCP,"," ")</f>
        <v>#REF!</v>
      </c>
      <c r="CI115" s="409" t="e">
        <f>IF(#REF!=0,"UIUX,"," ")</f>
        <v>#REF!</v>
      </c>
      <c r="CJ115" s="409" t="e">
        <f>IF(#REF!=0,"DEV,"," ")</f>
        <v>#REF!</v>
      </c>
      <c r="CK115" s="409"/>
      <c r="CL115" s="409">
        <f t="shared" si="115"/>
        <v>0</v>
      </c>
      <c r="CM115" s="409">
        <f t="shared" si="130"/>
        <v>108</v>
      </c>
      <c r="CN115" s="372" t="str">
        <f t="shared" si="130"/>
        <v>22IT113</v>
      </c>
      <c r="CO115" s="432" t="str">
        <f t="shared" si="130"/>
        <v>SUJIT T K</v>
      </c>
      <c r="CP115" s="433" t="e">
        <f t="shared" si="68"/>
        <v>#REF!</v>
      </c>
      <c r="CQ115" s="409">
        <f t="shared" si="117"/>
        <v>0</v>
      </c>
      <c r="CR115" s="7"/>
      <c r="CS115" s="409">
        <f t="shared" si="118"/>
        <v>0</v>
      </c>
      <c r="CT115" s="409" t="str">
        <f t="shared" si="119"/>
        <v>#</v>
      </c>
    </row>
    <row r="116" ht="15" spans="1:98">
      <c r="A116" s="413">
        <v>109</v>
      </c>
      <c r="B116" s="414" t="s">
        <v>1229</v>
      </c>
      <c r="C116" s="415" t="s">
        <v>1230</v>
      </c>
      <c r="D116" s="437" t="s">
        <v>41</v>
      </c>
      <c r="E116" s="440" t="s">
        <v>54</v>
      </c>
      <c r="F116" s="439">
        <v>192</v>
      </c>
      <c r="G116" s="419" t="s">
        <v>1011</v>
      </c>
      <c r="H116" s="419" t="s">
        <v>1019</v>
      </c>
      <c r="I116" s="420"/>
      <c r="J116" s="420"/>
      <c r="K116" s="420"/>
      <c r="L116" s="421">
        <f t="shared" si="120"/>
        <v>0</v>
      </c>
      <c r="M116" s="422"/>
      <c r="N116" s="423">
        <f t="shared" si="69"/>
        <v>5</v>
      </c>
      <c r="O116" s="424">
        <v>8.4</v>
      </c>
      <c r="P116" s="425"/>
      <c r="Q116" s="426"/>
      <c r="R116" s="427"/>
      <c r="S116" s="428" t="s">
        <v>62</v>
      </c>
      <c r="T116" s="429">
        <f t="shared" si="131"/>
        <v>8</v>
      </c>
      <c r="U116" s="429">
        <f t="shared" si="131"/>
        <v>9</v>
      </c>
      <c r="V116" s="429">
        <f t="shared" si="131"/>
        <v>0</v>
      </c>
      <c r="W116" s="429">
        <f t="shared" si="131"/>
        <v>0</v>
      </c>
      <c r="X116" s="429">
        <f t="shared" si="131"/>
        <v>0</v>
      </c>
      <c r="Y116" s="430">
        <f t="shared" si="128"/>
        <v>44</v>
      </c>
      <c r="Z116" s="430">
        <f t="shared" si="129"/>
        <v>5</v>
      </c>
      <c r="AA116" s="431">
        <f t="shared" si="70"/>
        <v>8.8</v>
      </c>
      <c r="AB116" s="408" t="str">
        <f t="shared" si="122"/>
        <v>F</v>
      </c>
      <c r="AC116" s="408">
        <f t="shared" si="71"/>
        <v>1</v>
      </c>
      <c r="AD116" s="408">
        <f t="shared" si="72"/>
        <v>0</v>
      </c>
      <c r="AE116" s="408">
        <f t="shared" si="73"/>
        <v>0</v>
      </c>
      <c r="AF116" s="408">
        <f t="shared" si="74"/>
        <v>0</v>
      </c>
      <c r="AG116" s="408">
        <f t="shared" si="75"/>
        <v>0</v>
      </c>
      <c r="AH116" s="408">
        <f t="shared" si="76"/>
        <v>0</v>
      </c>
      <c r="AI116" s="408">
        <f t="shared" si="77"/>
        <v>0</v>
      </c>
      <c r="AJ116" s="6"/>
      <c r="AK116" s="408" t="str">
        <f t="shared" si="78"/>
        <v>F</v>
      </c>
      <c r="AL116" s="408">
        <f t="shared" si="79"/>
        <v>0</v>
      </c>
      <c r="AM116" s="408">
        <f t="shared" si="80"/>
        <v>0</v>
      </c>
      <c r="AN116" s="408">
        <f t="shared" si="81"/>
        <v>0</v>
      </c>
      <c r="AO116" s="408">
        <f t="shared" si="82"/>
        <v>0</v>
      </c>
      <c r="AP116" s="408">
        <f t="shared" si="83"/>
        <v>0</v>
      </c>
      <c r="AQ116" s="408">
        <f t="shared" si="84"/>
        <v>0</v>
      </c>
      <c r="AR116" s="409" t="str">
        <f t="shared" si="85"/>
        <v>HM</v>
      </c>
      <c r="AS116" s="409" t="str">
        <f t="shared" si="86"/>
        <v>HMT</v>
      </c>
      <c r="AT116" s="409" t="str">
        <f t="shared" si="87"/>
        <v>F</v>
      </c>
      <c r="AU116" s="409" t="str">
        <f t="shared" si="88"/>
        <v>#</v>
      </c>
      <c r="AV116" s="409" t="str">
        <f t="shared" si="89"/>
        <v>#</v>
      </c>
      <c r="AW116" s="409" t="str">
        <f t="shared" si="90"/>
        <v>#</v>
      </c>
      <c r="AX116" s="409"/>
      <c r="AY116" s="409">
        <f t="shared" si="91"/>
        <v>0</v>
      </c>
      <c r="AZ116" s="409" t="str">
        <f t="shared" si="92"/>
        <v>#</v>
      </c>
      <c r="BA116" s="409" t="str">
        <f t="shared" si="93"/>
        <v>#</v>
      </c>
      <c r="BB116" s="409" t="str">
        <f t="shared" si="94"/>
        <v>#</v>
      </c>
      <c r="BC116" s="409">
        <f t="shared" si="95"/>
        <v>0</v>
      </c>
      <c r="BD116" s="409" t="str">
        <f t="shared" si="96"/>
        <v>#</v>
      </c>
      <c r="BE116" s="7"/>
      <c r="BF116" s="7"/>
      <c r="BG116" s="7"/>
      <c r="BH116" s="409" t="str">
        <f t="shared" si="97"/>
        <v>F</v>
      </c>
      <c r="BI116" s="409" t="str">
        <f t="shared" si="98"/>
        <v>#</v>
      </c>
      <c r="BJ116" s="409" t="str">
        <f t="shared" si="99"/>
        <v>#</v>
      </c>
      <c r="BK116" s="409" t="str">
        <f t="shared" si="100"/>
        <v>#</v>
      </c>
      <c r="BL116" s="409" t="str">
        <f t="shared" si="101"/>
        <v>#</v>
      </c>
      <c r="BM116" s="409" t="str">
        <f t="shared" si="102"/>
        <v>#</v>
      </c>
      <c r="BN116" s="409" t="str">
        <f t="shared" si="103"/>
        <v>#</v>
      </c>
      <c r="BO116" s="409" t="str">
        <f t="shared" si="104"/>
        <v>#</v>
      </c>
      <c r="BP116" s="409"/>
      <c r="BQ116" s="409">
        <f t="shared" si="105"/>
        <v>0</v>
      </c>
      <c r="BR116" s="409" t="str">
        <f t="shared" si="106"/>
        <v>#</v>
      </c>
      <c r="BS116" s="409" t="str">
        <f t="shared" si="107"/>
        <v>#</v>
      </c>
      <c r="BT116" s="409" t="str">
        <f t="shared" si="108"/>
        <v>#</v>
      </c>
      <c r="BU116" s="409" t="str">
        <f t="shared" si="109"/>
        <v>#</v>
      </c>
      <c r="BV116" s="409" t="str">
        <f t="shared" si="110"/>
        <v>#</v>
      </c>
      <c r="BW116" s="409" t="str">
        <f t="shared" si="111"/>
        <v>#</v>
      </c>
      <c r="BX116" s="409" t="str">
        <f t="shared" si="112"/>
        <v>#</v>
      </c>
      <c r="BY116" s="409">
        <f t="shared" si="113"/>
        <v>0</v>
      </c>
      <c r="BZ116" s="409" t="str">
        <f t="shared" si="114"/>
        <v>#</v>
      </c>
      <c r="CA116" s="7"/>
      <c r="CB116" s="7"/>
      <c r="CC116" s="409" t="str">
        <f t="shared" si="123"/>
        <v> </v>
      </c>
      <c r="CD116" s="409" t="str">
        <f t="shared" si="124"/>
        <v> </v>
      </c>
      <c r="CE116" s="409" t="str">
        <f t="shared" si="125"/>
        <v>DAV,</v>
      </c>
      <c r="CF116" s="409" t="str">
        <f t="shared" si="126"/>
        <v>EP,</v>
      </c>
      <c r="CG116" s="409" t="str">
        <f t="shared" si="127"/>
        <v>MAD,</v>
      </c>
      <c r="CH116" s="409" t="e">
        <f>IF(#REF!=0,"CCP,"," ")</f>
        <v>#REF!</v>
      </c>
      <c r="CI116" s="409" t="e">
        <f>IF(#REF!=0,"UIUX,"," ")</f>
        <v>#REF!</v>
      </c>
      <c r="CJ116" s="409" t="e">
        <f>IF(#REF!=0,"DEV,"," ")</f>
        <v>#REF!</v>
      </c>
      <c r="CK116" s="409"/>
      <c r="CL116" s="409">
        <f t="shared" si="115"/>
        <v>0</v>
      </c>
      <c r="CM116" s="409">
        <f t="shared" si="130"/>
        <v>109</v>
      </c>
      <c r="CN116" s="372" t="str">
        <f t="shared" si="130"/>
        <v>22IT114</v>
      </c>
      <c r="CO116" s="432" t="str">
        <f t="shared" si="130"/>
        <v>SURIYA R</v>
      </c>
      <c r="CP116" s="433" t="e">
        <f t="shared" si="68"/>
        <v>#REF!</v>
      </c>
      <c r="CQ116" s="409">
        <f t="shared" si="117"/>
        <v>0</v>
      </c>
      <c r="CR116" s="7"/>
      <c r="CS116" s="409">
        <f t="shared" si="118"/>
        <v>0</v>
      </c>
      <c r="CT116" s="409" t="str">
        <f t="shared" si="119"/>
        <v>#</v>
      </c>
    </row>
    <row r="117" ht="15" spans="1:98">
      <c r="A117" s="413">
        <v>110</v>
      </c>
      <c r="B117" s="414" t="s">
        <v>1231</v>
      </c>
      <c r="C117" s="415" t="s">
        <v>1232</v>
      </c>
      <c r="D117" s="437" t="s">
        <v>41</v>
      </c>
      <c r="E117" s="440" t="s">
        <v>54</v>
      </c>
      <c r="F117" s="439">
        <v>170.5</v>
      </c>
      <c r="G117" s="419" t="s">
        <v>1011</v>
      </c>
      <c r="H117" s="419" t="s">
        <v>1011</v>
      </c>
      <c r="I117" s="434" t="s">
        <v>1011</v>
      </c>
      <c r="J117" s="434" t="s">
        <v>1011</v>
      </c>
      <c r="K117" s="434" t="s">
        <v>1016</v>
      </c>
      <c r="L117" s="421">
        <f t="shared" si="120"/>
        <v>0</v>
      </c>
      <c r="M117" s="422"/>
      <c r="N117" s="423">
        <f t="shared" si="69"/>
        <v>16</v>
      </c>
      <c r="O117" s="424">
        <v>7.84</v>
      </c>
      <c r="P117" s="425"/>
      <c r="Q117" s="426"/>
      <c r="R117" s="427"/>
      <c r="S117" s="428" t="s">
        <v>94</v>
      </c>
      <c r="T117" s="429">
        <f t="shared" si="131"/>
        <v>8</v>
      </c>
      <c r="U117" s="429">
        <f t="shared" si="131"/>
        <v>8</v>
      </c>
      <c r="V117" s="429">
        <f t="shared" si="131"/>
        <v>8</v>
      </c>
      <c r="W117" s="429">
        <f t="shared" si="131"/>
        <v>8</v>
      </c>
      <c r="X117" s="429">
        <f t="shared" si="131"/>
        <v>7</v>
      </c>
      <c r="Y117" s="430">
        <f t="shared" si="128"/>
        <v>125</v>
      </c>
      <c r="Z117" s="430">
        <f t="shared" si="129"/>
        <v>16</v>
      </c>
      <c r="AA117" s="431">
        <f t="shared" si="70"/>
        <v>7.8125</v>
      </c>
      <c r="AB117" s="408" t="str">
        <f t="shared" si="122"/>
        <v>F</v>
      </c>
      <c r="AC117" s="408">
        <f t="shared" si="71"/>
        <v>0</v>
      </c>
      <c r="AD117" s="408">
        <f t="shared" si="72"/>
        <v>1</v>
      </c>
      <c r="AE117" s="408">
        <f t="shared" si="73"/>
        <v>0</v>
      </c>
      <c r="AF117" s="408">
        <f t="shared" si="74"/>
        <v>0</v>
      </c>
      <c r="AG117" s="408">
        <f t="shared" si="75"/>
        <v>0</v>
      </c>
      <c r="AH117" s="408">
        <f t="shared" si="76"/>
        <v>0</v>
      </c>
      <c r="AI117" s="408">
        <f t="shared" si="77"/>
        <v>0</v>
      </c>
      <c r="AJ117" s="6"/>
      <c r="AK117" s="408">
        <f t="shared" si="78"/>
        <v>0</v>
      </c>
      <c r="AL117" s="408" t="str">
        <f t="shared" si="79"/>
        <v>F</v>
      </c>
      <c r="AM117" s="408">
        <f t="shared" si="80"/>
        <v>0</v>
      </c>
      <c r="AN117" s="408">
        <f t="shared" si="81"/>
        <v>0</v>
      </c>
      <c r="AO117" s="408">
        <f t="shared" si="82"/>
        <v>0</v>
      </c>
      <c r="AP117" s="408">
        <f t="shared" si="83"/>
        <v>0</v>
      </c>
      <c r="AQ117" s="408">
        <f t="shared" si="84"/>
        <v>0</v>
      </c>
      <c r="AR117" s="409" t="str">
        <f t="shared" si="85"/>
        <v>HM</v>
      </c>
      <c r="AS117" s="409" t="str">
        <f t="shared" si="86"/>
        <v>HMNT</v>
      </c>
      <c r="AT117" s="409" t="str">
        <f t="shared" si="87"/>
        <v>F</v>
      </c>
      <c r="AU117" s="409" t="str">
        <f t="shared" si="88"/>
        <v>#</v>
      </c>
      <c r="AV117" s="409" t="str">
        <f t="shared" si="89"/>
        <v>#</v>
      </c>
      <c r="AW117" s="409" t="str">
        <f t="shared" si="90"/>
        <v>#</v>
      </c>
      <c r="AX117" s="409"/>
      <c r="AY117" s="409">
        <f t="shared" si="91"/>
        <v>0</v>
      </c>
      <c r="AZ117" s="409" t="str">
        <f t="shared" si="92"/>
        <v>#</v>
      </c>
      <c r="BA117" s="409" t="str">
        <f t="shared" si="93"/>
        <v>#</v>
      </c>
      <c r="BB117" s="409" t="str">
        <f t="shared" si="94"/>
        <v>#</v>
      </c>
      <c r="BC117" s="409">
        <f t="shared" si="95"/>
        <v>0</v>
      </c>
      <c r="BD117" s="409" t="str">
        <f t="shared" si="96"/>
        <v>#</v>
      </c>
      <c r="BE117" s="7"/>
      <c r="BF117" s="7"/>
      <c r="BG117" s="7"/>
      <c r="BH117" s="409" t="str">
        <f t="shared" si="97"/>
        <v>#</v>
      </c>
      <c r="BI117" s="409" t="str">
        <f t="shared" si="98"/>
        <v>#</v>
      </c>
      <c r="BJ117" s="409" t="str">
        <f t="shared" si="99"/>
        <v>#</v>
      </c>
      <c r="BK117" s="409" t="str">
        <f t="shared" si="100"/>
        <v>#</v>
      </c>
      <c r="BL117" s="409" t="str">
        <f t="shared" si="101"/>
        <v>F</v>
      </c>
      <c r="BM117" s="409" t="str">
        <f t="shared" si="102"/>
        <v>#</v>
      </c>
      <c r="BN117" s="409" t="str">
        <f t="shared" si="103"/>
        <v>#</v>
      </c>
      <c r="BO117" s="409" t="str">
        <f t="shared" si="104"/>
        <v>#</v>
      </c>
      <c r="BP117" s="409"/>
      <c r="BQ117" s="409" t="str">
        <f t="shared" si="105"/>
        <v>#</v>
      </c>
      <c r="BR117" s="409" t="str">
        <f t="shared" si="106"/>
        <v>#</v>
      </c>
      <c r="BS117" s="409" t="str">
        <f t="shared" si="107"/>
        <v>#</v>
      </c>
      <c r="BT117" s="409" t="str">
        <f t="shared" si="108"/>
        <v>#</v>
      </c>
      <c r="BU117" s="409">
        <f t="shared" si="109"/>
        <v>0</v>
      </c>
      <c r="BV117" s="409" t="str">
        <f t="shared" si="110"/>
        <v>#</v>
      </c>
      <c r="BW117" s="409" t="str">
        <f t="shared" si="111"/>
        <v>#</v>
      </c>
      <c r="BX117" s="409" t="str">
        <f t="shared" si="112"/>
        <v>#</v>
      </c>
      <c r="BY117" s="409">
        <f t="shared" si="113"/>
        <v>0</v>
      </c>
      <c r="BZ117" s="409" t="str">
        <f t="shared" si="114"/>
        <v>#</v>
      </c>
      <c r="CA117" s="7"/>
      <c r="CB117" s="7"/>
      <c r="CC117" s="409" t="str">
        <f t="shared" si="123"/>
        <v> </v>
      </c>
      <c r="CD117" s="409" t="str">
        <f t="shared" si="124"/>
        <v> </v>
      </c>
      <c r="CE117" s="409" t="str">
        <f t="shared" si="125"/>
        <v> </v>
      </c>
      <c r="CF117" s="409" t="str">
        <f t="shared" si="126"/>
        <v> </v>
      </c>
      <c r="CG117" s="409" t="str">
        <f t="shared" si="127"/>
        <v> </v>
      </c>
      <c r="CH117" s="409" t="e">
        <f>IF(#REF!=0,"CCP,"," ")</f>
        <v>#REF!</v>
      </c>
      <c r="CI117" s="409" t="e">
        <f>IF(#REF!=0,"UIUX,"," ")</f>
        <v>#REF!</v>
      </c>
      <c r="CJ117" s="409" t="e">
        <f>IF(#REF!=0,"DEV,"," ")</f>
        <v>#REF!</v>
      </c>
      <c r="CK117" s="409"/>
      <c r="CL117" s="409">
        <f t="shared" si="115"/>
        <v>0</v>
      </c>
      <c r="CM117" s="409">
        <f t="shared" si="130"/>
        <v>110</v>
      </c>
      <c r="CN117" s="372" t="str">
        <f t="shared" si="130"/>
        <v>22IT115</v>
      </c>
      <c r="CO117" s="432" t="str">
        <f t="shared" si="130"/>
        <v>SURYA R</v>
      </c>
      <c r="CP117" s="433" t="e">
        <f t="shared" si="68"/>
        <v>#REF!</v>
      </c>
      <c r="CQ117" s="409">
        <f t="shared" si="117"/>
        <v>0</v>
      </c>
      <c r="CR117" s="7"/>
      <c r="CS117" s="409">
        <f t="shared" si="118"/>
        <v>0</v>
      </c>
      <c r="CT117" s="409" t="str">
        <f t="shared" si="119"/>
        <v>#</v>
      </c>
    </row>
    <row r="118" ht="20.25" spans="1:98">
      <c r="A118" s="413">
        <v>111</v>
      </c>
      <c r="B118" s="414" t="s">
        <v>1233</v>
      </c>
      <c r="C118" s="415" t="s">
        <v>1234</v>
      </c>
      <c r="D118" s="437" t="s">
        <v>41</v>
      </c>
      <c r="E118" s="440" t="s">
        <v>54</v>
      </c>
      <c r="F118" s="439">
        <v>191.5</v>
      </c>
      <c r="G118" s="419" t="s">
        <v>1008</v>
      </c>
      <c r="H118" s="419" t="s">
        <v>1008</v>
      </c>
      <c r="I118" s="420"/>
      <c r="J118" s="434" t="s">
        <v>1019</v>
      </c>
      <c r="K118" s="420"/>
      <c r="L118" s="421">
        <f t="shared" si="120"/>
        <v>0</v>
      </c>
      <c r="M118" s="422"/>
      <c r="N118" s="423">
        <f t="shared" si="69"/>
        <v>9</v>
      </c>
      <c r="O118" s="424">
        <v>9.77</v>
      </c>
      <c r="P118" s="425"/>
      <c r="Q118" s="426"/>
      <c r="R118" s="427"/>
      <c r="S118" s="428" t="s">
        <v>62</v>
      </c>
      <c r="T118" s="429">
        <f t="shared" si="131"/>
        <v>10</v>
      </c>
      <c r="U118" s="429">
        <f t="shared" si="131"/>
        <v>10</v>
      </c>
      <c r="V118" s="429">
        <f t="shared" si="131"/>
        <v>0</v>
      </c>
      <c r="W118" s="429">
        <f t="shared" si="131"/>
        <v>9</v>
      </c>
      <c r="X118" s="429">
        <f t="shared" si="131"/>
        <v>0</v>
      </c>
      <c r="Y118" s="430">
        <f t="shared" si="128"/>
        <v>86</v>
      </c>
      <c r="Z118" s="430">
        <f t="shared" si="129"/>
        <v>9</v>
      </c>
      <c r="AA118" s="431">
        <f t="shared" si="70"/>
        <v>9.55555555555556</v>
      </c>
      <c r="AB118" s="408" t="str">
        <f t="shared" si="122"/>
        <v>F</v>
      </c>
      <c r="AC118" s="408">
        <f t="shared" si="71"/>
        <v>1</v>
      </c>
      <c r="AD118" s="408">
        <f t="shared" si="72"/>
        <v>0</v>
      </c>
      <c r="AE118" s="408">
        <f t="shared" si="73"/>
        <v>0</v>
      </c>
      <c r="AF118" s="408">
        <f t="shared" si="74"/>
        <v>0</v>
      </c>
      <c r="AG118" s="408">
        <f t="shared" si="75"/>
        <v>0</v>
      </c>
      <c r="AH118" s="408">
        <f t="shared" si="76"/>
        <v>0</v>
      </c>
      <c r="AI118" s="408">
        <f t="shared" si="77"/>
        <v>0</v>
      </c>
      <c r="AJ118" s="6"/>
      <c r="AK118" s="408" t="str">
        <f t="shared" si="78"/>
        <v>F</v>
      </c>
      <c r="AL118" s="408">
        <f t="shared" si="79"/>
        <v>0</v>
      </c>
      <c r="AM118" s="408">
        <f t="shared" si="80"/>
        <v>0</v>
      </c>
      <c r="AN118" s="408">
        <f t="shared" si="81"/>
        <v>0</v>
      </c>
      <c r="AO118" s="408">
        <f t="shared" si="82"/>
        <v>0</v>
      </c>
      <c r="AP118" s="408">
        <f t="shared" si="83"/>
        <v>0</v>
      </c>
      <c r="AQ118" s="408">
        <f t="shared" si="84"/>
        <v>0</v>
      </c>
      <c r="AR118" s="409" t="str">
        <f t="shared" si="85"/>
        <v>HM</v>
      </c>
      <c r="AS118" s="409" t="str">
        <f t="shared" si="86"/>
        <v>HMT</v>
      </c>
      <c r="AT118" s="409" t="str">
        <f t="shared" si="87"/>
        <v>F</v>
      </c>
      <c r="AU118" s="409" t="str">
        <f t="shared" si="88"/>
        <v>#</v>
      </c>
      <c r="AV118" s="409" t="str">
        <f t="shared" si="89"/>
        <v>#</v>
      </c>
      <c r="AW118" s="409" t="str">
        <f t="shared" si="90"/>
        <v>#</v>
      </c>
      <c r="AX118" s="409"/>
      <c r="AY118" s="409">
        <f t="shared" si="91"/>
        <v>0</v>
      </c>
      <c r="AZ118" s="409" t="str">
        <f t="shared" si="92"/>
        <v>#</v>
      </c>
      <c r="BA118" s="409" t="str">
        <f t="shared" si="93"/>
        <v>#</v>
      </c>
      <c r="BB118" s="409" t="str">
        <f t="shared" si="94"/>
        <v>#</v>
      </c>
      <c r="BC118" s="409">
        <f t="shared" si="95"/>
        <v>0</v>
      </c>
      <c r="BD118" s="409" t="str">
        <f t="shared" si="96"/>
        <v>#</v>
      </c>
      <c r="BE118" s="7"/>
      <c r="BF118" s="7"/>
      <c r="BG118" s="7"/>
      <c r="BH118" s="409" t="str">
        <f t="shared" si="97"/>
        <v>F</v>
      </c>
      <c r="BI118" s="409" t="str">
        <f t="shared" si="98"/>
        <v>#</v>
      </c>
      <c r="BJ118" s="409" t="str">
        <f t="shared" si="99"/>
        <v>#</v>
      </c>
      <c r="BK118" s="409" t="str">
        <f t="shared" si="100"/>
        <v>#</v>
      </c>
      <c r="BL118" s="409" t="str">
        <f t="shared" si="101"/>
        <v>#</v>
      </c>
      <c r="BM118" s="409" t="str">
        <f t="shared" si="102"/>
        <v>#</v>
      </c>
      <c r="BN118" s="409" t="str">
        <f t="shared" si="103"/>
        <v>#</v>
      </c>
      <c r="BO118" s="409" t="str">
        <f t="shared" si="104"/>
        <v>#</v>
      </c>
      <c r="BP118" s="409"/>
      <c r="BQ118" s="409">
        <f t="shared" si="105"/>
        <v>0</v>
      </c>
      <c r="BR118" s="409" t="str">
        <f t="shared" si="106"/>
        <v>#</v>
      </c>
      <c r="BS118" s="409" t="str">
        <f t="shared" si="107"/>
        <v>#</v>
      </c>
      <c r="BT118" s="409" t="str">
        <f t="shared" si="108"/>
        <v>#</v>
      </c>
      <c r="BU118" s="409" t="str">
        <f t="shared" si="109"/>
        <v>#</v>
      </c>
      <c r="BV118" s="409" t="str">
        <f t="shared" si="110"/>
        <v>#</v>
      </c>
      <c r="BW118" s="409" t="str">
        <f t="shared" si="111"/>
        <v>#</v>
      </c>
      <c r="BX118" s="409" t="str">
        <f t="shared" si="112"/>
        <v>#</v>
      </c>
      <c r="BY118" s="409">
        <f t="shared" si="113"/>
        <v>0</v>
      </c>
      <c r="BZ118" s="409" t="str">
        <f t="shared" si="114"/>
        <v>#</v>
      </c>
      <c r="CA118" s="7"/>
      <c r="CB118" s="7"/>
      <c r="CC118" s="409" t="str">
        <f t="shared" si="123"/>
        <v> </v>
      </c>
      <c r="CD118" s="409" t="str">
        <f t="shared" si="124"/>
        <v> </v>
      </c>
      <c r="CE118" s="409" t="str">
        <f t="shared" si="125"/>
        <v>DAV,</v>
      </c>
      <c r="CF118" s="409" t="str">
        <f t="shared" si="126"/>
        <v> </v>
      </c>
      <c r="CG118" s="409" t="str">
        <f t="shared" si="127"/>
        <v>MAD,</v>
      </c>
      <c r="CH118" s="409" t="e">
        <f>IF(#REF!=0,"CCP,"," ")</f>
        <v>#REF!</v>
      </c>
      <c r="CI118" s="409" t="e">
        <f>IF(#REF!=0,"UIUX,"," ")</f>
        <v>#REF!</v>
      </c>
      <c r="CJ118" s="409" t="e">
        <f>IF(#REF!=0,"DEV,"," ")</f>
        <v>#REF!</v>
      </c>
      <c r="CK118" s="409"/>
      <c r="CL118" s="409">
        <f t="shared" si="115"/>
        <v>0</v>
      </c>
      <c r="CM118" s="409">
        <f t="shared" si="130"/>
        <v>111</v>
      </c>
      <c r="CN118" s="372" t="str">
        <f t="shared" si="130"/>
        <v>22IT116</v>
      </c>
      <c r="CO118" s="432" t="str">
        <f t="shared" si="130"/>
        <v>SYED NADEEM G</v>
      </c>
      <c r="CP118" s="433" t="e">
        <f t="shared" si="68"/>
        <v>#REF!</v>
      </c>
      <c r="CQ118" s="409">
        <f t="shared" si="117"/>
        <v>0</v>
      </c>
      <c r="CR118" s="7"/>
      <c r="CS118" s="409">
        <f t="shared" si="118"/>
        <v>0</v>
      </c>
      <c r="CT118" s="409" t="str">
        <f t="shared" si="119"/>
        <v>#</v>
      </c>
    </row>
    <row r="119" ht="20.25" spans="1:98">
      <c r="A119" s="413">
        <v>112</v>
      </c>
      <c r="B119" s="414" t="s">
        <v>1235</v>
      </c>
      <c r="C119" s="415" t="s">
        <v>1236</v>
      </c>
      <c r="D119" s="437" t="s">
        <v>41</v>
      </c>
      <c r="E119" s="438" t="s">
        <v>55</v>
      </c>
      <c r="F119" s="439">
        <v>161</v>
      </c>
      <c r="G119" s="419" t="s">
        <v>1011</v>
      </c>
      <c r="H119" s="419" t="s">
        <v>1019</v>
      </c>
      <c r="I119" s="420"/>
      <c r="J119" s="434" t="s">
        <v>1011</v>
      </c>
      <c r="K119" s="420"/>
      <c r="L119" s="421">
        <f t="shared" si="120"/>
        <v>0</v>
      </c>
      <c r="M119" s="422"/>
      <c r="N119" s="423">
        <f t="shared" si="69"/>
        <v>9</v>
      </c>
      <c r="O119" s="424">
        <v>8.31</v>
      </c>
      <c r="P119" s="425"/>
      <c r="Q119" s="426"/>
      <c r="R119" s="427"/>
      <c r="S119" s="428" t="s">
        <v>62</v>
      </c>
      <c r="T119" s="429">
        <f t="shared" si="131"/>
        <v>8</v>
      </c>
      <c r="U119" s="429">
        <f t="shared" si="131"/>
        <v>9</v>
      </c>
      <c r="V119" s="429">
        <f t="shared" si="131"/>
        <v>0</v>
      </c>
      <c r="W119" s="429">
        <f t="shared" si="131"/>
        <v>8</v>
      </c>
      <c r="X119" s="429">
        <f t="shared" si="131"/>
        <v>0</v>
      </c>
      <c r="Y119" s="430">
        <f t="shared" si="128"/>
        <v>76</v>
      </c>
      <c r="Z119" s="430">
        <f t="shared" si="129"/>
        <v>9</v>
      </c>
      <c r="AA119" s="431">
        <f t="shared" si="70"/>
        <v>8.44444444444444</v>
      </c>
      <c r="AB119" s="408" t="str">
        <f t="shared" si="122"/>
        <v>F</v>
      </c>
      <c r="AC119" s="408">
        <f t="shared" si="71"/>
        <v>0</v>
      </c>
      <c r="AD119" s="408">
        <f t="shared" si="72"/>
        <v>1</v>
      </c>
      <c r="AE119" s="408">
        <f t="shared" si="73"/>
        <v>0</v>
      </c>
      <c r="AF119" s="408">
        <f t="shared" si="74"/>
        <v>0</v>
      </c>
      <c r="AG119" s="408">
        <f t="shared" si="75"/>
        <v>0</v>
      </c>
      <c r="AH119" s="408">
        <f t="shared" si="76"/>
        <v>0</v>
      </c>
      <c r="AI119" s="408">
        <f t="shared" si="77"/>
        <v>0</v>
      </c>
      <c r="AJ119" s="6"/>
      <c r="AK119" s="408">
        <f t="shared" si="78"/>
        <v>0</v>
      </c>
      <c r="AL119" s="408" t="str">
        <f t="shared" si="79"/>
        <v>F</v>
      </c>
      <c r="AM119" s="408">
        <f t="shared" si="80"/>
        <v>0</v>
      </c>
      <c r="AN119" s="408">
        <f t="shared" si="81"/>
        <v>0</v>
      </c>
      <c r="AO119" s="408">
        <f t="shared" si="82"/>
        <v>0</v>
      </c>
      <c r="AP119" s="408">
        <f t="shared" si="83"/>
        <v>0</v>
      </c>
      <c r="AQ119" s="408">
        <f t="shared" si="84"/>
        <v>0</v>
      </c>
      <c r="AR119" s="409" t="str">
        <f t="shared" si="85"/>
        <v>DM</v>
      </c>
      <c r="AS119" s="409" t="str">
        <f t="shared" si="86"/>
        <v>DMT</v>
      </c>
      <c r="AT119" s="409" t="str">
        <f t="shared" si="87"/>
        <v>#</v>
      </c>
      <c r="AU119" s="409" t="str">
        <f t="shared" si="88"/>
        <v>#</v>
      </c>
      <c r="AV119" s="409" t="str">
        <f t="shared" si="89"/>
        <v>F</v>
      </c>
      <c r="AW119" s="409" t="str">
        <f t="shared" si="90"/>
        <v>#</v>
      </c>
      <c r="AX119" s="409"/>
      <c r="AY119" s="409" t="str">
        <f t="shared" si="91"/>
        <v>#</v>
      </c>
      <c r="AZ119" s="409" t="str">
        <f t="shared" si="92"/>
        <v>#</v>
      </c>
      <c r="BA119" s="409">
        <f t="shared" si="93"/>
        <v>0</v>
      </c>
      <c r="BB119" s="409" t="str">
        <f t="shared" si="94"/>
        <v>#</v>
      </c>
      <c r="BC119" s="409">
        <f t="shared" si="95"/>
        <v>0</v>
      </c>
      <c r="BD119" s="409" t="str">
        <f t="shared" si="96"/>
        <v>#</v>
      </c>
      <c r="BE119" s="7"/>
      <c r="BF119" s="7"/>
      <c r="BG119" s="7"/>
      <c r="BH119" s="409" t="str">
        <f t="shared" si="97"/>
        <v>#</v>
      </c>
      <c r="BI119" s="409" t="str">
        <f t="shared" si="98"/>
        <v>#</v>
      </c>
      <c r="BJ119" s="409" t="str">
        <f t="shared" si="99"/>
        <v>F</v>
      </c>
      <c r="BK119" s="409" t="str">
        <f t="shared" si="100"/>
        <v>#</v>
      </c>
      <c r="BL119" s="409" t="str">
        <f t="shared" si="101"/>
        <v>#</v>
      </c>
      <c r="BM119" s="409" t="str">
        <f t="shared" si="102"/>
        <v>#</v>
      </c>
      <c r="BN119" s="409" t="str">
        <f t="shared" si="103"/>
        <v>#</v>
      </c>
      <c r="BO119" s="409" t="str">
        <f t="shared" si="104"/>
        <v>#</v>
      </c>
      <c r="BP119" s="409"/>
      <c r="BQ119" s="409" t="str">
        <f t="shared" si="105"/>
        <v>#</v>
      </c>
      <c r="BR119" s="409" t="str">
        <f t="shared" si="106"/>
        <v>#</v>
      </c>
      <c r="BS119" s="409">
        <f t="shared" si="107"/>
        <v>0</v>
      </c>
      <c r="BT119" s="409" t="str">
        <f t="shared" si="108"/>
        <v>#</v>
      </c>
      <c r="BU119" s="409" t="str">
        <f t="shared" si="109"/>
        <v>#</v>
      </c>
      <c r="BV119" s="409" t="str">
        <f t="shared" si="110"/>
        <v>#</v>
      </c>
      <c r="BW119" s="409" t="str">
        <f t="shared" si="111"/>
        <v>#</v>
      </c>
      <c r="BX119" s="409" t="str">
        <f t="shared" si="112"/>
        <v>#</v>
      </c>
      <c r="BY119" s="409">
        <f t="shared" si="113"/>
        <v>0</v>
      </c>
      <c r="BZ119" s="409" t="str">
        <f t="shared" si="114"/>
        <v>#</v>
      </c>
      <c r="CA119" s="7"/>
      <c r="CB119" s="7"/>
      <c r="CC119" s="409" t="str">
        <f t="shared" si="123"/>
        <v> </v>
      </c>
      <c r="CD119" s="409" t="str">
        <f t="shared" si="124"/>
        <v> </v>
      </c>
      <c r="CE119" s="409" t="str">
        <f t="shared" si="125"/>
        <v>DAV,</v>
      </c>
      <c r="CF119" s="409" t="str">
        <f t="shared" si="126"/>
        <v> </v>
      </c>
      <c r="CG119" s="409" t="str">
        <f t="shared" si="127"/>
        <v>MAD,</v>
      </c>
      <c r="CH119" s="409" t="e">
        <f>IF(#REF!=0,"CCP,"," ")</f>
        <v>#REF!</v>
      </c>
      <c r="CI119" s="409" t="e">
        <f>IF(#REF!=0,"UIUX,"," ")</f>
        <v>#REF!</v>
      </c>
      <c r="CJ119" s="409" t="e">
        <f>IF(#REF!=0,"DEV,"," ")</f>
        <v>#REF!</v>
      </c>
      <c r="CK119" s="409"/>
      <c r="CL119" s="409">
        <f t="shared" si="115"/>
        <v>0</v>
      </c>
      <c r="CM119" s="409">
        <f t="shared" si="130"/>
        <v>112</v>
      </c>
      <c r="CN119" s="372" t="str">
        <f t="shared" si="130"/>
        <v>22IT117</v>
      </c>
      <c r="CO119" s="432" t="str">
        <f t="shared" si="130"/>
        <v>TAMIZHAZHAGAN S K</v>
      </c>
      <c r="CP119" s="433" t="e">
        <f t="shared" si="68"/>
        <v>#REF!</v>
      </c>
      <c r="CQ119" s="409">
        <f t="shared" si="117"/>
        <v>0</v>
      </c>
      <c r="CR119" s="7"/>
      <c r="CS119" s="409" t="str">
        <f t="shared" si="118"/>
        <v>#</v>
      </c>
      <c r="CT119" s="409">
        <f t="shared" si="119"/>
        <v>0</v>
      </c>
    </row>
    <row r="120" ht="15" spans="1:98">
      <c r="A120" s="413">
        <v>113</v>
      </c>
      <c r="B120" s="414" t="s">
        <v>1237</v>
      </c>
      <c r="C120" s="415" t="s">
        <v>1238</v>
      </c>
      <c r="D120" s="437" t="s">
        <v>41</v>
      </c>
      <c r="E120" s="438" t="s">
        <v>55</v>
      </c>
      <c r="F120" s="439">
        <v>121</v>
      </c>
      <c r="G120" s="419" t="s">
        <v>1011</v>
      </c>
      <c r="H120" s="419" t="s">
        <v>1019</v>
      </c>
      <c r="I120" s="434" t="s">
        <v>1011</v>
      </c>
      <c r="J120" s="434" t="s">
        <v>1011</v>
      </c>
      <c r="K120" s="434" t="s">
        <v>1016</v>
      </c>
      <c r="L120" s="421">
        <f t="shared" si="120"/>
        <v>0</v>
      </c>
      <c r="M120" s="422"/>
      <c r="N120" s="423">
        <f t="shared" si="69"/>
        <v>16</v>
      </c>
      <c r="O120" s="424">
        <v>8.05</v>
      </c>
      <c r="P120" s="425"/>
      <c r="Q120" s="426"/>
      <c r="R120" s="427"/>
      <c r="S120" s="428" t="s">
        <v>62</v>
      </c>
      <c r="T120" s="429">
        <f t="shared" si="131"/>
        <v>8</v>
      </c>
      <c r="U120" s="429">
        <f t="shared" si="131"/>
        <v>9</v>
      </c>
      <c r="V120" s="429">
        <f t="shared" si="131"/>
        <v>8</v>
      </c>
      <c r="W120" s="429">
        <f t="shared" si="131"/>
        <v>8</v>
      </c>
      <c r="X120" s="429">
        <f t="shared" si="131"/>
        <v>7</v>
      </c>
      <c r="Y120" s="430">
        <f t="shared" si="128"/>
        <v>129</v>
      </c>
      <c r="Z120" s="430">
        <f t="shared" si="129"/>
        <v>16</v>
      </c>
      <c r="AA120" s="431">
        <f t="shared" si="70"/>
        <v>8.0625</v>
      </c>
      <c r="AB120" s="408" t="str">
        <f t="shared" si="122"/>
        <v>F</v>
      </c>
      <c r="AC120" s="408">
        <f t="shared" si="71"/>
        <v>0</v>
      </c>
      <c r="AD120" s="408">
        <f t="shared" si="72"/>
        <v>0</v>
      </c>
      <c r="AE120" s="408">
        <f t="shared" si="73"/>
        <v>0</v>
      </c>
      <c r="AF120" s="408">
        <f t="shared" si="74"/>
        <v>1</v>
      </c>
      <c r="AG120" s="408">
        <f t="shared" si="75"/>
        <v>0</v>
      </c>
      <c r="AH120" s="408">
        <f t="shared" si="76"/>
        <v>0</v>
      </c>
      <c r="AI120" s="408">
        <f t="shared" si="77"/>
        <v>0</v>
      </c>
      <c r="AJ120" s="6"/>
      <c r="AK120" s="408">
        <f t="shared" si="78"/>
        <v>0</v>
      </c>
      <c r="AL120" s="408">
        <f t="shared" si="79"/>
        <v>0</v>
      </c>
      <c r="AM120" s="408">
        <f t="shared" si="80"/>
        <v>0</v>
      </c>
      <c r="AN120" s="408" t="str">
        <f t="shared" si="81"/>
        <v>F</v>
      </c>
      <c r="AO120" s="408">
        <f t="shared" si="82"/>
        <v>0</v>
      </c>
      <c r="AP120" s="408">
        <f t="shared" si="83"/>
        <v>0</v>
      </c>
      <c r="AQ120" s="408">
        <f t="shared" si="84"/>
        <v>0</v>
      </c>
      <c r="AR120" s="409" t="str">
        <f t="shared" si="85"/>
        <v>DM</v>
      </c>
      <c r="AS120" s="409" t="str">
        <f t="shared" si="86"/>
        <v>DMT</v>
      </c>
      <c r="AT120" s="409" t="str">
        <f t="shared" si="87"/>
        <v>#</v>
      </c>
      <c r="AU120" s="409" t="str">
        <f t="shared" si="88"/>
        <v>#</v>
      </c>
      <c r="AV120" s="409" t="str">
        <f t="shared" si="89"/>
        <v>F</v>
      </c>
      <c r="AW120" s="409" t="str">
        <f t="shared" si="90"/>
        <v>#</v>
      </c>
      <c r="AX120" s="409"/>
      <c r="AY120" s="409" t="str">
        <f t="shared" si="91"/>
        <v>#</v>
      </c>
      <c r="AZ120" s="409" t="str">
        <f t="shared" si="92"/>
        <v>#</v>
      </c>
      <c r="BA120" s="409">
        <f t="shared" si="93"/>
        <v>0</v>
      </c>
      <c r="BB120" s="409" t="str">
        <f t="shared" si="94"/>
        <v>#</v>
      </c>
      <c r="BC120" s="409">
        <f t="shared" si="95"/>
        <v>0</v>
      </c>
      <c r="BD120" s="409" t="str">
        <f t="shared" si="96"/>
        <v>#</v>
      </c>
      <c r="BE120" s="7"/>
      <c r="BF120" s="7"/>
      <c r="BG120" s="7"/>
      <c r="BH120" s="409" t="str">
        <f t="shared" si="97"/>
        <v>#</v>
      </c>
      <c r="BI120" s="409" t="str">
        <f t="shared" si="98"/>
        <v>#</v>
      </c>
      <c r="BJ120" s="409" t="str">
        <f t="shared" si="99"/>
        <v>F</v>
      </c>
      <c r="BK120" s="409" t="str">
        <f t="shared" si="100"/>
        <v>#</v>
      </c>
      <c r="BL120" s="409" t="str">
        <f t="shared" si="101"/>
        <v>#</v>
      </c>
      <c r="BM120" s="409" t="str">
        <f t="shared" si="102"/>
        <v>#</v>
      </c>
      <c r="BN120" s="409" t="str">
        <f t="shared" si="103"/>
        <v>#</v>
      </c>
      <c r="BO120" s="409" t="str">
        <f t="shared" si="104"/>
        <v>#</v>
      </c>
      <c r="BP120" s="409"/>
      <c r="BQ120" s="409" t="str">
        <f t="shared" si="105"/>
        <v>#</v>
      </c>
      <c r="BR120" s="409" t="str">
        <f t="shared" si="106"/>
        <v>#</v>
      </c>
      <c r="BS120" s="409">
        <f t="shared" si="107"/>
        <v>0</v>
      </c>
      <c r="BT120" s="409" t="str">
        <f t="shared" si="108"/>
        <v>#</v>
      </c>
      <c r="BU120" s="409" t="str">
        <f t="shared" si="109"/>
        <v>#</v>
      </c>
      <c r="BV120" s="409" t="str">
        <f t="shared" si="110"/>
        <v>#</v>
      </c>
      <c r="BW120" s="409" t="str">
        <f t="shared" si="111"/>
        <v>#</v>
      </c>
      <c r="BX120" s="409" t="str">
        <f t="shared" si="112"/>
        <v>#</v>
      </c>
      <c r="BY120" s="409">
        <f t="shared" si="113"/>
        <v>0</v>
      </c>
      <c r="BZ120" s="409" t="str">
        <f t="shared" si="114"/>
        <v>#</v>
      </c>
      <c r="CA120" s="7"/>
      <c r="CB120" s="7"/>
      <c r="CC120" s="409" t="str">
        <f t="shared" si="123"/>
        <v> </v>
      </c>
      <c r="CD120" s="409" t="str">
        <f t="shared" si="124"/>
        <v> </v>
      </c>
      <c r="CE120" s="409" t="str">
        <f t="shared" si="125"/>
        <v> </v>
      </c>
      <c r="CF120" s="409" t="str">
        <f t="shared" si="126"/>
        <v> </v>
      </c>
      <c r="CG120" s="409" t="str">
        <f t="shared" si="127"/>
        <v> </v>
      </c>
      <c r="CH120" s="409" t="e">
        <f>IF(#REF!=0,"CCP,"," ")</f>
        <v>#REF!</v>
      </c>
      <c r="CI120" s="409" t="e">
        <f>IF(#REF!=0,"UIUX,"," ")</f>
        <v>#REF!</v>
      </c>
      <c r="CJ120" s="409" t="e">
        <f>IF(#REF!=0,"DEV,"," ")</f>
        <v>#REF!</v>
      </c>
      <c r="CK120" s="409"/>
      <c r="CL120" s="409">
        <f t="shared" si="115"/>
        <v>0</v>
      </c>
      <c r="CM120" s="409">
        <f t="shared" si="130"/>
        <v>113</v>
      </c>
      <c r="CN120" s="372" t="str">
        <f t="shared" si="130"/>
        <v>22IT118</v>
      </c>
      <c r="CO120" s="432" t="str">
        <f t="shared" si="130"/>
        <v>TEJAS N</v>
      </c>
      <c r="CP120" s="433" t="e">
        <f t="shared" si="68"/>
        <v>#REF!</v>
      </c>
      <c r="CQ120" s="409">
        <f t="shared" si="117"/>
        <v>0</v>
      </c>
      <c r="CR120" s="7"/>
      <c r="CS120" s="409" t="str">
        <f t="shared" si="118"/>
        <v>#</v>
      </c>
      <c r="CT120" s="409">
        <f t="shared" si="119"/>
        <v>0</v>
      </c>
    </row>
    <row r="121" ht="20.25" spans="1:98">
      <c r="A121" s="413">
        <v>114</v>
      </c>
      <c r="B121" s="414" t="s">
        <v>1239</v>
      </c>
      <c r="C121" s="415" t="s">
        <v>1240</v>
      </c>
      <c r="D121" s="437" t="s">
        <v>41</v>
      </c>
      <c r="E121" s="440" t="s">
        <v>54</v>
      </c>
      <c r="F121" s="439">
        <v>194</v>
      </c>
      <c r="G121" s="419" t="s">
        <v>1011</v>
      </c>
      <c r="H121" s="419" t="s">
        <v>1008</v>
      </c>
      <c r="I121" s="420"/>
      <c r="J121" s="420"/>
      <c r="K121" s="420"/>
      <c r="L121" s="421">
        <f t="shared" si="120"/>
        <v>0</v>
      </c>
      <c r="M121" s="422"/>
      <c r="N121" s="423">
        <f t="shared" si="69"/>
        <v>5</v>
      </c>
      <c r="O121" s="424">
        <v>8.8</v>
      </c>
      <c r="P121" s="425"/>
      <c r="Q121" s="426"/>
      <c r="R121" s="427"/>
      <c r="S121" s="428" t="s">
        <v>62</v>
      </c>
      <c r="T121" s="429">
        <f t="shared" si="131"/>
        <v>8</v>
      </c>
      <c r="U121" s="429">
        <f t="shared" si="131"/>
        <v>10</v>
      </c>
      <c r="V121" s="429">
        <f t="shared" si="131"/>
        <v>0</v>
      </c>
      <c r="W121" s="429">
        <f t="shared" si="131"/>
        <v>0</v>
      </c>
      <c r="X121" s="429">
        <f t="shared" si="131"/>
        <v>0</v>
      </c>
      <c r="Y121" s="430">
        <f t="shared" si="128"/>
        <v>48</v>
      </c>
      <c r="Z121" s="430">
        <f t="shared" si="129"/>
        <v>5</v>
      </c>
      <c r="AA121" s="431">
        <f t="shared" si="70"/>
        <v>9.6</v>
      </c>
      <c r="AB121" s="408" t="str">
        <f t="shared" si="122"/>
        <v>F</v>
      </c>
      <c r="AC121" s="408">
        <f t="shared" si="71"/>
        <v>1</v>
      </c>
      <c r="AD121" s="408">
        <f t="shared" si="72"/>
        <v>0</v>
      </c>
      <c r="AE121" s="408">
        <f t="shared" si="73"/>
        <v>0</v>
      </c>
      <c r="AF121" s="408">
        <f t="shared" si="74"/>
        <v>0</v>
      </c>
      <c r="AG121" s="408">
        <f t="shared" si="75"/>
        <v>0</v>
      </c>
      <c r="AH121" s="408">
        <f t="shared" si="76"/>
        <v>0</v>
      </c>
      <c r="AI121" s="408">
        <f t="shared" si="77"/>
        <v>0</v>
      </c>
      <c r="AJ121" s="6"/>
      <c r="AK121" s="408" t="str">
        <f t="shared" si="78"/>
        <v>F</v>
      </c>
      <c r="AL121" s="408">
        <f t="shared" si="79"/>
        <v>0</v>
      </c>
      <c r="AM121" s="408">
        <f t="shared" si="80"/>
        <v>0</v>
      </c>
      <c r="AN121" s="408">
        <f t="shared" si="81"/>
        <v>0</v>
      </c>
      <c r="AO121" s="408">
        <f t="shared" si="82"/>
        <v>0</v>
      </c>
      <c r="AP121" s="408">
        <f t="shared" si="83"/>
        <v>0</v>
      </c>
      <c r="AQ121" s="408">
        <f t="shared" si="84"/>
        <v>0</v>
      </c>
      <c r="AR121" s="409" t="str">
        <f t="shared" si="85"/>
        <v>HM</v>
      </c>
      <c r="AS121" s="409" t="str">
        <f t="shared" si="86"/>
        <v>HMT</v>
      </c>
      <c r="AT121" s="409" t="str">
        <f t="shared" si="87"/>
        <v>F</v>
      </c>
      <c r="AU121" s="409" t="str">
        <f t="shared" si="88"/>
        <v>#</v>
      </c>
      <c r="AV121" s="409" t="str">
        <f t="shared" si="89"/>
        <v>#</v>
      </c>
      <c r="AW121" s="409" t="str">
        <f t="shared" si="90"/>
        <v>#</v>
      </c>
      <c r="AX121" s="409"/>
      <c r="AY121" s="409">
        <f t="shared" si="91"/>
        <v>0</v>
      </c>
      <c r="AZ121" s="409" t="str">
        <f t="shared" si="92"/>
        <v>#</v>
      </c>
      <c r="BA121" s="409" t="str">
        <f t="shared" si="93"/>
        <v>#</v>
      </c>
      <c r="BB121" s="409" t="str">
        <f t="shared" si="94"/>
        <v>#</v>
      </c>
      <c r="BC121" s="409">
        <f t="shared" si="95"/>
        <v>0</v>
      </c>
      <c r="BD121" s="409" t="str">
        <f t="shared" si="96"/>
        <v>#</v>
      </c>
      <c r="BE121" s="7"/>
      <c r="BF121" s="7"/>
      <c r="BG121" s="7"/>
      <c r="BH121" s="409" t="str">
        <f t="shared" si="97"/>
        <v>F</v>
      </c>
      <c r="BI121" s="409" t="str">
        <f t="shared" si="98"/>
        <v>#</v>
      </c>
      <c r="BJ121" s="409" t="str">
        <f t="shared" si="99"/>
        <v>#</v>
      </c>
      <c r="BK121" s="409" t="str">
        <f t="shared" si="100"/>
        <v>#</v>
      </c>
      <c r="BL121" s="409" t="str">
        <f t="shared" si="101"/>
        <v>#</v>
      </c>
      <c r="BM121" s="409" t="str">
        <f t="shared" si="102"/>
        <v>#</v>
      </c>
      <c r="BN121" s="409" t="str">
        <f t="shared" si="103"/>
        <v>#</v>
      </c>
      <c r="BO121" s="409" t="str">
        <f t="shared" si="104"/>
        <v>#</v>
      </c>
      <c r="BP121" s="409"/>
      <c r="BQ121" s="409">
        <f t="shared" si="105"/>
        <v>0</v>
      </c>
      <c r="BR121" s="409" t="str">
        <f t="shared" si="106"/>
        <v>#</v>
      </c>
      <c r="BS121" s="409" t="str">
        <f t="shared" si="107"/>
        <v>#</v>
      </c>
      <c r="BT121" s="409" t="str">
        <f t="shared" si="108"/>
        <v>#</v>
      </c>
      <c r="BU121" s="409" t="str">
        <f t="shared" si="109"/>
        <v>#</v>
      </c>
      <c r="BV121" s="409" t="str">
        <f t="shared" si="110"/>
        <v>#</v>
      </c>
      <c r="BW121" s="409" t="str">
        <f t="shared" si="111"/>
        <v>#</v>
      </c>
      <c r="BX121" s="409" t="str">
        <f t="shared" si="112"/>
        <v>#</v>
      </c>
      <c r="BY121" s="409">
        <f t="shared" si="113"/>
        <v>0</v>
      </c>
      <c r="BZ121" s="409" t="str">
        <f t="shared" si="114"/>
        <v>#</v>
      </c>
      <c r="CA121" s="7"/>
      <c r="CB121" s="7"/>
      <c r="CC121" s="409" t="str">
        <f t="shared" si="123"/>
        <v> </v>
      </c>
      <c r="CD121" s="409" t="str">
        <f t="shared" si="124"/>
        <v> </v>
      </c>
      <c r="CE121" s="409" t="str">
        <f t="shared" si="125"/>
        <v>DAV,</v>
      </c>
      <c r="CF121" s="409" t="str">
        <f t="shared" si="126"/>
        <v>EP,</v>
      </c>
      <c r="CG121" s="409" t="str">
        <f t="shared" si="127"/>
        <v>MAD,</v>
      </c>
      <c r="CH121" s="409" t="e">
        <f>IF(#REF!=0,"CCP,"," ")</f>
        <v>#REF!</v>
      </c>
      <c r="CI121" s="409" t="e">
        <f>IF(#REF!=0,"UIUX,"," ")</f>
        <v>#REF!</v>
      </c>
      <c r="CJ121" s="409" t="e">
        <f>IF(#REF!=0,"DEV,"," ")</f>
        <v>#REF!</v>
      </c>
      <c r="CK121" s="409"/>
      <c r="CL121" s="409">
        <f t="shared" si="115"/>
        <v>0</v>
      </c>
      <c r="CM121" s="409">
        <f t="shared" si="130"/>
        <v>114</v>
      </c>
      <c r="CN121" s="372" t="str">
        <f t="shared" si="130"/>
        <v>22IT119</v>
      </c>
      <c r="CO121" s="432" t="str">
        <f t="shared" si="130"/>
        <v>THAMIZHVENDHAN V</v>
      </c>
      <c r="CP121" s="433" t="e">
        <f t="shared" si="68"/>
        <v>#REF!</v>
      </c>
      <c r="CQ121" s="409">
        <f t="shared" si="117"/>
        <v>0</v>
      </c>
      <c r="CR121" s="7"/>
      <c r="CS121" s="409">
        <f t="shared" si="118"/>
        <v>0</v>
      </c>
      <c r="CT121" s="409" t="str">
        <f t="shared" si="119"/>
        <v>#</v>
      </c>
    </row>
    <row r="122" ht="21" spans="1:98">
      <c r="A122" s="413">
        <v>115</v>
      </c>
      <c r="B122" s="414" t="s">
        <v>1241</v>
      </c>
      <c r="C122" s="415" t="s">
        <v>1242</v>
      </c>
      <c r="D122" s="437" t="s">
        <v>41</v>
      </c>
      <c r="E122" s="440" t="s">
        <v>54</v>
      </c>
      <c r="F122" s="439">
        <v>194</v>
      </c>
      <c r="G122" s="419" t="s">
        <v>1011</v>
      </c>
      <c r="H122" s="419" t="s">
        <v>1019</v>
      </c>
      <c r="I122" s="420"/>
      <c r="J122" s="420"/>
      <c r="K122" s="420"/>
      <c r="L122" s="421">
        <f t="shared" si="120"/>
        <v>0</v>
      </c>
      <c r="M122" s="422"/>
      <c r="N122" s="423">
        <f t="shared" si="69"/>
        <v>5</v>
      </c>
      <c r="O122" s="424">
        <v>8.4</v>
      </c>
      <c r="P122" s="425"/>
      <c r="Q122" s="426"/>
      <c r="R122" s="427"/>
      <c r="S122" s="428" t="s">
        <v>62</v>
      </c>
      <c r="T122" s="429">
        <f t="shared" si="131"/>
        <v>8</v>
      </c>
      <c r="U122" s="429">
        <f t="shared" si="131"/>
        <v>9</v>
      </c>
      <c r="V122" s="429">
        <f t="shared" si="131"/>
        <v>0</v>
      </c>
      <c r="W122" s="429">
        <f t="shared" si="131"/>
        <v>0</v>
      </c>
      <c r="X122" s="429">
        <f t="shared" si="131"/>
        <v>0</v>
      </c>
      <c r="Y122" s="430">
        <f t="shared" si="128"/>
        <v>44</v>
      </c>
      <c r="Z122" s="430">
        <f t="shared" si="129"/>
        <v>5</v>
      </c>
      <c r="AA122" s="431">
        <f t="shared" si="70"/>
        <v>8.8</v>
      </c>
      <c r="AB122" s="408" t="str">
        <f t="shared" si="122"/>
        <v>F</v>
      </c>
      <c r="AC122" s="408">
        <f t="shared" si="71"/>
        <v>1</v>
      </c>
      <c r="AD122" s="408">
        <f t="shared" si="72"/>
        <v>0</v>
      </c>
      <c r="AE122" s="408">
        <f t="shared" si="73"/>
        <v>0</v>
      </c>
      <c r="AF122" s="408">
        <f t="shared" si="74"/>
        <v>0</v>
      </c>
      <c r="AG122" s="408">
        <f t="shared" si="75"/>
        <v>0</v>
      </c>
      <c r="AH122" s="408">
        <f t="shared" si="76"/>
        <v>0</v>
      </c>
      <c r="AI122" s="408">
        <f t="shared" si="77"/>
        <v>0</v>
      </c>
      <c r="AJ122" s="6"/>
      <c r="AK122" s="408" t="str">
        <f t="shared" si="78"/>
        <v>F</v>
      </c>
      <c r="AL122" s="408">
        <f t="shared" si="79"/>
        <v>0</v>
      </c>
      <c r="AM122" s="408">
        <f t="shared" si="80"/>
        <v>0</v>
      </c>
      <c r="AN122" s="408">
        <f t="shared" si="81"/>
        <v>0</v>
      </c>
      <c r="AO122" s="408">
        <f t="shared" si="82"/>
        <v>0</v>
      </c>
      <c r="AP122" s="408">
        <f t="shared" si="83"/>
        <v>0</v>
      </c>
      <c r="AQ122" s="408">
        <f t="shared" si="84"/>
        <v>0</v>
      </c>
      <c r="AR122" s="409" t="str">
        <f t="shared" si="85"/>
        <v>HM</v>
      </c>
      <c r="AS122" s="409" t="str">
        <f t="shared" si="86"/>
        <v>HMT</v>
      </c>
      <c r="AT122" s="409" t="str">
        <f t="shared" si="87"/>
        <v>F</v>
      </c>
      <c r="AU122" s="409" t="str">
        <f t="shared" si="88"/>
        <v>#</v>
      </c>
      <c r="AV122" s="409" t="str">
        <f t="shared" si="89"/>
        <v>#</v>
      </c>
      <c r="AW122" s="409" t="str">
        <f t="shared" si="90"/>
        <v>#</v>
      </c>
      <c r="AX122" s="409"/>
      <c r="AY122" s="409">
        <f t="shared" si="91"/>
        <v>0</v>
      </c>
      <c r="AZ122" s="409" t="str">
        <f t="shared" si="92"/>
        <v>#</v>
      </c>
      <c r="BA122" s="409" t="str">
        <f t="shared" si="93"/>
        <v>#</v>
      </c>
      <c r="BB122" s="409" t="str">
        <f t="shared" si="94"/>
        <v>#</v>
      </c>
      <c r="BC122" s="409">
        <f t="shared" si="95"/>
        <v>0</v>
      </c>
      <c r="BD122" s="409" t="str">
        <f t="shared" si="96"/>
        <v>#</v>
      </c>
      <c r="BE122" s="7"/>
      <c r="BF122" s="7"/>
      <c r="BG122" s="7"/>
      <c r="BH122" s="409" t="str">
        <f t="shared" si="97"/>
        <v>F</v>
      </c>
      <c r="BI122" s="409" t="str">
        <f t="shared" si="98"/>
        <v>#</v>
      </c>
      <c r="BJ122" s="409" t="str">
        <f t="shared" si="99"/>
        <v>#</v>
      </c>
      <c r="BK122" s="409" t="str">
        <f t="shared" si="100"/>
        <v>#</v>
      </c>
      <c r="BL122" s="409" t="str">
        <f t="shared" si="101"/>
        <v>#</v>
      </c>
      <c r="BM122" s="409" t="str">
        <f t="shared" si="102"/>
        <v>#</v>
      </c>
      <c r="BN122" s="409" t="str">
        <f t="shared" si="103"/>
        <v>#</v>
      </c>
      <c r="BO122" s="409" t="str">
        <f t="shared" si="104"/>
        <v>#</v>
      </c>
      <c r="BP122" s="409"/>
      <c r="BQ122" s="409">
        <f t="shared" si="105"/>
        <v>0</v>
      </c>
      <c r="BR122" s="409" t="str">
        <f t="shared" si="106"/>
        <v>#</v>
      </c>
      <c r="BS122" s="409" t="str">
        <f t="shared" si="107"/>
        <v>#</v>
      </c>
      <c r="BT122" s="409" t="str">
        <f t="shared" si="108"/>
        <v>#</v>
      </c>
      <c r="BU122" s="409" t="str">
        <f t="shared" si="109"/>
        <v>#</v>
      </c>
      <c r="BV122" s="409" t="str">
        <f t="shared" si="110"/>
        <v>#</v>
      </c>
      <c r="BW122" s="409" t="str">
        <f t="shared" si="111"/>
        <v>#</v>
      </c>
      <c r="BX122" s="409" t="str">
        <f t="shared" si="112"/>
        <v>#</v>
      </c>
      <c r="BY122" s="409">
        <f t="shared" si="113"/>
        <v>0</v>
      </c>
      <c r="BZ122" s="409" t="str">
        <f t="shared" si="114"/>
        <v>#</v>
      </c>
      <c r="CA122" s="7"/>
      <c r="CB122" s="7"/>
      <c r="CC122" s="409" t="str">
        <f t="shared" si="123"/>
        <v> </v>
      </c>
      <c r="CD122" s="409" t="str">
        <f t="shared" si="124"/>
        <v> </v>
      </c>
      <c r="CE122" s="409" t="str">
        <f t="shared" si="125"/>
        <v>DAV,</v>
      </c>
      <c r="CF122" s="409" t="str">
        <f t="shared" si="126"/>
        <v>EP,</v>
      </c>
      <c r="CG122" s="409" t="str">
        <f t="shared" si="127"/>
        <v>MAD,</v>
      </c>
      <c r="CH122" s="409" t="e">
        <f>IF(#REF!=0,"CCP,"," ")</f>
        <v>#REF!</v>
      </c>
      <c r="CI122" s="409" t="e">
        <f>IF(#REF!=0,"UIUX,"," ")</f>
        <v>#REF!</v>
      </c>
      <c r="CJ122" s="409" t="e">
        <f>IF(#REF!=0,"DEV,"," ")</f>
        <v>#REF!</v>
      </c>
      <c r="CK122" s="409"/>
      <c r="CL122" s="409">
        <f t="shared" si="115"/>
        <v>0</v>
      </c>
      <c r="CM122" s="409">
        <f t="shared" si="130"/>
        <v>115</v>
      </c>
      <c r="CN122" s="372" t="str">
        <f t="shared" si="130"/>
        <v>22IT120</v>
      </c>
      <c r="CO122" s="432" t="str">
        <f t="shared" si="130"/>
        <v>THARANI KUMAR K</v>
      </c>
      <c r="CP122" s="433" t="e">
        <f t="shared" si="68"/>
        <v>#REF!</v>
      </c>
      <c r="CQ122" s="409">
        <f t="shared" si="117"/>
        <v>0</v>
      </c>
      <c r="CR122" s="7"/>
      <c r="CS122" s="409">
        <f t="shared" si="118"/>
        <v>0</v>
      </c>
      <c r="CT122" s="409" t="str">
        <f t="shared" si="119"/>
        <v>#</v>
      </c>
    </row>
    <row r="123" ht="21" spans="1:98">
      <c r="A123" s="413">
        <v>116</v>
      </c>
      <c r="B123" s="414" t="s">
        <v>1243</v>
      </c>
      <c r="C123" s="415" t="s">
        <v>1244</v>
      </c>
      <c r="D123" s="437" t="s">
        <v>41</v>
      </c>
      <c r="E123" s="438" t="s">
        <v>55</v>
      </c>
      <c r="F123" s="439">
        <v>163</v>
      </c>
      <c r="G123" s="419" t="s">
        <v>1011</v>
      </c>
      <c r="H123" s="419" t="s">
        <v>1019</v>
      </c>
      <c r="I123" s="434" t="s">
        <v>1011</v>
      </c>
      <c r="J123" s="434" t="s">
        <v>1011</v>
      </c>
      <c r="K123" s="434" t="s">
        <v>1011</v>
      </c>
      <c r="L123" s="421">
        <f t="shared" si="120"/>
        <v>0</v>
      </c>
      <c r="M123" s="422"/>
      <c r="N123" s="423">
        <f t="shared" si="69"/>
        <v>16</v>
      </c>
      <c r="O123" s="424">
        <v>8.21</v>
      </c>
      <c r="P123" s="425"/>
      <c r="Q123" s="426"/>
      <c r="R123" s="427"/>
      <c r="S123" s="428" t="s">
        <v>62</v>
      </c>
      <c r="T123" s="429">
        <f t="shared" si="131"/>
        <v>8</v>
      </c>
      <c r="U123" s="429">
        <f t="shared" si="131"/>
        <v>9</v>
      </c>
      <c r="V123" s="429">
        <f t="shared" si="131"/>
        <v>8</v>
      </c>
      <c r="W123" s="429">
        <f t="shared" si="131"/>
        <v>8</v>
      </c>
      <c r="X123" s="429">
        <f t="shared" si="131"/>
        <v>8</v>
      </c>
      <c r="Y123" s="430">
        <f t="shared" si="128"/>
        <v>132</v>
      </c>
      <c r="Z123" s="430">
        <f t="shared" si="129"/>
        <v>16</v>
      </c>
      <c r="AA123" s="431">
        <f t="shared" si="70"/>
        <v>8.25</v>
      </c>
      <c r="AB123" s="408" t="str">
        <f t="shared" si="122"/>
        <v>F</v>
      </c>
      <c r="AC123" s="408">
        <f t="shared" si="71"/>
        <v>0</v>
      </c>
      <c r="AD123" s="408">
        <f t="shared" si="72"/>
        <v>1</v>
      </c>
      <c r="AE123" s="408">
        <f t="shared" si="73"/>
        <v>0</v>
      </c>
      <c r="AF123" s="408">
        <f t="shared" si="74"/>
        <v>0</v>
      </c>
      <c r="AG123" s="408">
        <f t="shared" si="75"/>
        <v>0</v>
      </c>
      <c r="AH123" s="408">
        <f t="shared" si="76"/>
        <v>0</v>
      </c>
      <c r="AI123" s="408">
        <f t="shared" si="77"/>
        <v>0</v>
      </c>
      <c r="AJ123" s="6"/>
      <c r="AK123" s="408">
        <f t="shared" si="78"/>
        <v>0</v>
      </c>
      <c r="AL123" s="408" t="str">
        <f t="shared" si="79"/>
        <v>F</v>
      </c>
      <c r="AM123" s="408">
        <f t="shared" si="80"/>
        <v>0</v>
      </c>
      <c r="AN123" s="408">
        <f t="shared" si="81"/>
        <v>0</v>
      </c>
      <c r="AO123" s="408">
        <f t="shared" si="82"/>
        <v>0</v>
      </c>
      <c r="AP123" s="408">
        <f t="shared" si="83"/>
        <v>0</v>
      </c>
      <c r="AQ123" s="408">
        <f t="shared" si="84"/>
        <v>0</v>
      </c>
      <c r="AR123" s="409" t="str">
        <f t="shared" si="85"/>
        <v>DM</v>
      </c>
      <c r="AS123" s="409" t="str">
        <f t="shared" si="86"/>
        <v>DMT</v>
      </c>
      <c r="AT123" s="409" t="str">
        <f t="shared" si="87"/>
        <v>#</v>
      </c>
      <c r="AU123" s="409" t="str">
        <f t="shared" si="88"/>
        <v>#</v>
      </c>
      <c r="AV123" s="409" t="str">
        <f t="shared" si="89"/>
        <v>F</v>
      </c>
      <c r="AW123" s="409" t="str">
        <f t="shared" si="90"/>
        <v>#</v>
      </c>
      <c r="AX123" s="409"/>
      <c r="AY123" s="409" t="str">
        <f t="shared" si="91"/>
        <v>#</v>
      </c>
      <c r="AZ123" s="409" t="str">
        <f t="shared" si="92"/>
        <v>#</v>
      </c>
      <c r="BA123" s="409">
        <f t="shared" si="93"/>
        <v>0</v>
      </c>
      <c r="BB123" s="409" t="str">
        <f t="shared" si="94"/>
        <v>#</v>
      </c>
      <c r="BC123" s="409">
        <f t="shared" si="95"/>
        <v>0</v>
      </c>
      <c r="BD123" s="409" t="str">
        <f t="shared" si="96"/>
        <v>#</v>
      </c>
      <c r="BE123" s="7"/>
      <c r="BF123" s="7"/>
      <c r="BG123" s="7"/>
      <c r="BH123" s="409" t="str">
        <f t="shared" si="97"/>
        <v>#</v>
      </c>
      <c r="BI123" s="409" t="str">
        <f t="shared" si="98"/>
        <v>#</v>
      </c>
      <c r="BJ123" s="409" t="str">
        <f t="shared" si="99"/>
        <v>F</v>
      </c>
      <c r="BK123" s="409" t="str">
        <f t="shared" si="100"/>
        <v>#</v>
      </c>
      <c r="BL123" s="409" t="str">
        <f t="shared" si="101"/>
        <v>#</v>
      </c>
      <c r="BM123" s="409" t="str">
        <f t="shared" si="102"/>
        <v>#</v>
      </c>
      <c r="BN123" s="409" t="str">
        <f t="shared" si="103"/>
        <v>#</v>
      </c>
      <c r="BO123" s="409" t="str">
        <f t="shared" si="104"/>
        <v>#</v>
      </c>
      <c r="BP123" s="409"/>
      <c r="BQ123" s="409" t="str">
        <f t="shared" si="105"/>
        <v>#</v>
      </c>
      <c r="BR123" s="409" t="str">
        <f t="shared" si="106"/>
        <v>#</v>
      </c>
      <c r="BS123" s="409">
        <f t="shared" si="107"/>
        <v>0</v>
      </c>
      <c r="BT123" s="409" t="str">
        <f t="shared" si="108"/>
        <v>#</v>
      </c>
      <c r="BU123" s="409" t="str">
        <f t="shared" si="109"/>
        <v>#</v>
      </c>
      <c r="BV123" s="409" t="str">
        <f t="shared" si="110"/>
        <v>#</v>
      </c>
      <c r="BW123" s="409" t="str">
        <f t="shared" si="111"/>
        <v>#</v>
      </c>
      <c r="BX123" s="409" t="str">
        <f t="shared" si="112"/>
        <v>#</v>
      </c>
      <c r="BY123" s="409">
        <f t="shared" si="113"/>
        <v>0</v>
      </c>
      <c r="BZ123" s="409" t="str">
        <f t="shared" si="114"/>
        <v>#</v>
      </c>
      <c r="CA123" s="7"/>
      <c r="CB123" s="7"/>
      <c r="CC123" s="409" t="str">
        <f t="shared" si="123"/>
        <v> </v>
      </c>
      <c r="CD123" s="409" t="str">
        <f t="shared" si="124"/>
        <v> </v>
      </c>
      <c r="CE123" s="409" t="str">
        <f t="shared" si="125"/>
        <v> </v>
      </c>
      <c r="CF123" s="409" t="str">
        <f t="shared" si="126"/>
        <v> </v>
      </c>
      <c r="CG123" s="409" t="str">
        <f t="shared" si="127"/>
        <v> </v>
      </c>
      <c r="CH123" s="409" t="e">
        <f>IF(#REF!=0,"CCP,"," ")</f>
        <v>#REF!</v>
      </c>
      <c r="CI123" s="409" t="e">
        <f>IF(#REF!=0,"UIUX,"," ")</f>
        <v>#REF!</v>
      </c>
      <c r="CJ123" s="409" t="e">
        <f>IF(#REF!=0,"DEV,"," ")</f>
        <v>#REF!</v>
      </c>
      <c r="CK123" s="409"/>
      <c r="CL123" s="409">
        <f t="shared" si="115"/>
        <v>0</v>
      </c>
      <c r="CM123" s="409">
        <f t="shared" si="130"/>
        <v>116</v>
      </c>
      <c r="CN123" s="372" t="str">
        <f t="shared" si="130"/>
        <v>22IT121</v>
      </c>
      <c r="CO123" s="432" t="str">
        <f t="shared" si="130"/>
        <v>THARUN KUMAR B</v>
      </c>
      <c r="CP123" s="433" t="e">
        <f t="shared" si="68"/>
        <v>#REF!</v>
      </c>
      <c r="CQ123" s="409">
        <f t="shared" si="117"/>
        <v>0</v>
      </c>
      <c r="CR123" s="7"/>
      <c r="CS123" s="409" t="str">
        <f t="shared" si="118"/>
        <v>#</v>
      </c>
      <c r="CT123" s="409">
        <f t="shared" si="119"/>
        <v>0</v>
      </c>
    </row>
    <row r="124" ht="20.25" spans="1:98">
      <c r="A124" s="413">
        <v>117</v>
      </c>
      <c r="B124" s="414" t="s">
        <v>1245</v>
      </c>
      <c r="C124" s="415" t="s">
        <v>1246</v>
      </c>
      <c r="D124" s="437" t="s">
        <v>42</v>
      </c>
      <c r="E124" s="438" t="s">
        <v>55</v>
      </c>
      <c r="F124" s="439">
        <v>173.5</v>
      </c>
      <c r="G124" s="419" t="s">
        <v>1011</v>
      </c>
      <c r="H124" s="419" t="s">
        <v>1019</v>
      </c>
      <c r="I124" s="420"/>
      <c r="J124" s="420"/>
      <c r="K124" s="420"/>
      <c r="L124" s="421">
        <f t="shared" si="120"/>
        <v>0</v>
      </c>
      <c r="M124" s="422"/>
      <c r="N124" s="423">
        <f t="shared" si="69"/>
        <v>5</v>
      </c>
      <c r="O124" s="424">
        <v>8.4</v>
      </c>
      <c r="P124" s="425"/>
      <c r="Q124" s="426"/>
      <c r="R124" s="427"/>
      <c r="S124" s="428" t="s">
        <v>62</v>
      </c>
      <c r="T124" s="429">
        <f t="shared" si="131"/>
        <v>8</v>
      </c>
      <c r="U124" s="429">
        <f t="shared" si="131"/>
        <v>9</v>
      </c>
      <c r="V124" s="429">
        <f t="shared" si="131"/>
        <v>0</v>
      </c>
      <c r="W124" s="429">
        <f t="shared" si="131"/>
        <v>0</v>
      </c>
      <c r="X124" s="429">
        <f t="shared" si="131"/>
        <v>0</v>
      </c>
      <c r="Y124" s="430">
        <f t="shared" si="128"/>
        <v>44</v>
      </c>
      <c r="Z124" s="430">
        <f t="shared" si="129"/>
        <v>5</v>
      </c>
      <c r="AA124" s="431">
        <f t="shared" si="70"/>
        <v>8.8</v>
      </c>
      <c r="AB124" s="408" t="str">
        <f t="shared" si="122"/>
        <v>F</v>
      </c>
      <c r="AC124" s="408">
        <f t="shared" si="71"/>
        <v>0</v>
      </c>
      <c r="AD124" s="408">
        <f t="shared" si="72"/>
        <v>1</v>
      </c>
      <c r="AE124" s="408">
        <f t="shared" si="73"/>
        <v>0</v>
      </c>
      <c r="AF124" s="408">
        <f t="shared" si="74"/>
        <v>0</v>
      </c>
      <c r="AG124" s="408">
        <f t="shared" si="75"/>
        <v>0</v>
      </c>
      <c r="AH124" s="408">
        <f t="shared" si="76"/>
        <v>0</v>
      </c>
      <c r="AI124" s="408">
        <f t="shared" si="77"/>
        <v>0</v>
      </c>
      <c r="AJ124" s="6"/>
      <c r="AK124" s="408">
        <f t="shared" si="78"/>
        <v>0</v>
      </c>
      <c r="AL124" s="408" t="str">
        <f t="shared" si="79"/>
        <v>F</v>
      </c>
      <c r="AM124" s="408">
        <f t="shared" si="80"/>
        <v>0</v>
      </c>
      <c r="AN124" s="408">
        <f t="shared" si="81"/>
        <v>0</v>
      </c>
      <c r="AO124" s="408">
        <f t="shared" si="82"/>
        <v>0</v>
      </c>
      <c r="AP124" s="408">
        <f t="shared" si="83"/>
        <v>0</v>
      </c>
      <c r="AQ124" s="408">
        <f t="shared" si="84"/>
        <v>0</v>
      </c>
      <c r="AR124" s="409" t="str">
        <f t="shared" si="85"/>
        <v>DF</v>
      </c>
      <c r="AS124" s="409" t="str">
        <f t="shared" si="86"/>
        <v>DFT</v>
      </c>
      <c r="AT124" s="409" t="str">
        <f t="shared" si="87"/>
        <v>#</v>
      </c>
      <c r="AU124" s="409" t="str">
        <f t="shared" si="88"/>
        <v>#</v>
      </c>
      <c r="AV124" s="409" t="str">
        <f t="shared" si="89"/>
        <v>#</v>
      </c>
      <c r="AW124" s="409" t="str">
        <f t="shared" si="90"/>
        <v>F</v>
      </c>
      <c r="AX124" s="409"/>
      <c r="AY124" s="409" t="str">
        <f t="shared" si="91"/>
        <v>#</v>
      </c>
      <c r="AZ124" s="409" t="str">
        <f t="shared" si="92"/>
        <v>#</v>
      </c>
      <c r="BA124" s="409" t="str">
        <f t="shared" si="93"/>
        <v>#</v>
      </c>
      <c r="BB124" s="409">
        <f t="shared" si="94"/>
        <v>0</v>
      </c>
      <c r="BC124" s="409" t="str">
        <f t="shared" si="95"/>
        <v>#</v>
      </c>
      <c r="BD124" s="409">
        <f t="shared" si="96"/>
        <v>0</v>
      </c>
      <c r="BE124" s="7"/>
      <c r="BF124" s="7"/>
      <c r="BG124" s="7"/>
      <c r="BH124" s="409" t="str">
        <f t="shared" si="97"/>
        <v>#</v>
      </c>
      <c r="BI124" s="409" t="str">
        <f t="shared" si="98"/>
        <v>#</v>
      </c>
      <c r="BJ124" s="409" t="str">
        <f t="shared" si="99"/>
        <v>#</v>
      </c>
      <c r="BK124" s="409" t="str">
        <f t="shared" si="100"/>
        <v>F</v>
      </c>
      <c r="BL124" s="409" t="str">
        <f t="shared" si="101"/>
        <v>#</v>
      </c>
      <c r="BM124" s="409" t="str">
        <f t="shared" si="102"/>
        <v>#</v>
      </c>
      <c r="BN124" s="409" t="str">
        <f t="shared" si="103"/>
        <v>#</v>
      </c>
      <c r="BO124" s="409" t="str">
        <f t="shared" si="104"/>
        <v>#</v>
      </c>
      <c r="BP124" s="409"/>
      <c r="BQ124" s="409" t="str">
        <f t="shared" si="105"/>
        <v>#</v>
      </c>
      <c r="BR124" s="409" t="str">
        <f t="shared" si="106"/>
        <v>#</v>
      </c>
      <c r="BS124" s="409" t="str">
        <f t="shared" si="107"/>
        <v>#</v>
      </c>
      <c r="BT124" s="409">
        <f t="shared" si="108"/>
        <v>0</v>
      </c>
      <c r="BU124" s="409" t="str">
        <f t="shared" si="109"/>
        <v>#</v>
      </c>
      <c r="BV124" s="409" t="str">
        <f t="shared" si="110"/>
        <v>#</v>
      </c>
      <c r="BW124" s="409" t="str">
        <f t="shared" si="111"/>
        <v>#</v>
      </c>
      <c r="BX124" s="409" t="str">
        <f t="shared" si="112"/>
        <v>#</v>
      </c>
      <c r="BY124" s="409" t="str">
        <f t="shared" si="113"/>
        <v>#</v>
      </c>
      <c r="BZ124" s="409">
        <f t="shared" si="114"/>
        <v>0</v>
      </c>
      <c r="CA124" s="7"/>
      <c r="CB124" s="7"/>
      <c r="CC124" s="409" t="str">
        <f t="shared" si="123"/>
        <v> </v>
      </c>
      <c r="CD124" s="409" t="str">
        <f t="shared" si="124"/>
        <v> </v>
      </c>
      <c r="CE124" s="409" t="str">
        <f t="shared" si="125"/>
        <v>DAV,</v>
      </c>
      <c r="CF124" s="409" t="str">
        <f t="shared" si="126"/>
        <v>EP,</v>
      </c>
      <c r="CG124" s="409" t="str">
        <f t="shared" si="127"/>
        <v>MAD,</v>
      </c>
      <c r="CH124" s="409" t="e">
        <f>IF(#REF!=0,"CCP,"," ")</f>
        <v>#REF!</v>
      </c>
      <c r="CI124" s="409" t="e">
        <f>IF(#REF!=0,"UIUX,"," ")</f>
        <v>#REF!</v>
      </c>
      <c r="CJ124" s="409" t="e">
        <f>IF(#REF!=0,"DEV,"," ")</f>
        <v>#REF!</v>
      </c>
      <c r="CK124" s="409"/>
      <c r="CL124" s="409">
        <f t="shared" si="115"/>
        <v>0</v>
      </c>
      <c r="CM124" s="409">
        <f t="shared" si="130"/>
        <v>117</v>
      </c>
      <c r="CN124" s="372" t="str">
        <f t="shared" si="130"/>
        <v>22IT122</v>
      </c>
      <c r="CO124" s="432" t="str">
        <f t="shared" si="130"/>
        <v>U K DHETCHANA</v>
      </c>
      <c r="CP124" s="433" t="e">
        <f t="shared" si="68"/>
        <v>#REF!</v>
      </c>
      <c r="CQ124" s="409">
        <f t="shared" si="117"/>
        <v>0</v>
      </c>
      <c r="CR124" s="7"/>
      <c r="CS124" s="409" t="str">
        <f t="shared" si="118"/>
        <v>#</v>
      </c>
      <c r="CT124" s="409">
        <f t="shared" si="119"/>
        <v>0</v>
      </c>
    </row>
    <row r="125" ht="15" spans="1:98">
      <c r="A125" s="413">
        <v>118</v>
      </c>
      <c r="B125" s="414" t="s">
        <v>1247</v>
      </c>
      <c r="C125" s="415" t="s">
        <v>1248</v>
      </c>
      <c r="D125" s="437" t="s">
        <v>41</v>
      </c>
      <c r="E125" s="438" t="s">
        <v>55</v>
      </c>
      <c r="F125" s="439">
        <v>164.5</v>
      </c>
      <c r="G125" s="419" t="s">
        <v>1011</v>
      </c>
      <c r="H125" s="419" t="s">
        <v>1011</v>
      </c>
      <c r="I125" s="434" t="s">
        <v>1011</v>
      </c>
      <c r="J125" s="434" t="s">
        <v>1011</v>
      </c>
      <c r="K125" s="434" t="s">
        <v>1016</v>
      </c>
      <c r="L125" s="421">
        <f t="shared" si="120"/>
        <v>0</v>
      </c>
      <c r="M125" s="422"/>
      <c r="N125" s="423">
        <f t="shared" si="69"/>
        <v>16</v>
      </c>
      <c r="O125" s="424">
        <v>7.84</v>
      </c>
      <c r="P125" s="425"/>
      <c r="Q125" s="426"/>
      <c r="R125" s="427"/>
      <c r="S125" s="428" t="s">
        <v>62</v>
      </c>
      <c r="T125" s="429">
        <f t="shared" si="131"/>
        <v>8</v>
      </c>
      <c r="U125" s="429">
        <f t="shared" si="131"/>
        <v>8</v>
      </c>
      <c r="V125" s="429">
        <f t="shared" si="131"/>
        <v>8</v>
      </c>
      <c r="W125" s="429">
        <f t="shared" si="131"/>
        <v>8</v>
      </c>
      <c r="X125" s="429">
        <f t="shared" si="131"/>
        <v>7</v>
      </c>
      <c r="Y125" s="430">
        <f t="shared" si="128"/>
        <v>125</v>
      </c>
      <c r="Z125" s="430">
        <f t="shared" si="129"/>
        <v>16</v>
      </c>
      <c r="AA125" s="431">
        <f t="shared" si="70"/>
        <v>7.8125</v>
      </c>
      <c r="AB125" s="408" t="str">
        <f t="shared" si="122"/>
        <v>F</v>
      </c>
      <c r="AC125" s="408">
        <f t="shared" si="71"/>
        <v>0</v>
      </c>
      <c r="AD125" s="408">
        <f t="shared" si="72"/>
        <v>1</v>
      </c>
      <c r="AE125" s="408">
        <f t="shared" si="73"/>
        <v>0</v>
      </c>
      <c r="AF125" s="408">
        <f t="shared" si="74"/>
        <v>0</v>
      </c>
      <c r="AG125" s="408">
        <f t="shared" si="75"/>
        <v>0</v>
      </c>
      <c r="AH125" s="408">
        <f t="shared" si="76"/>
        <v>0</v>
      </c>
      <c r="AI125" s="408">
        <f t="shared" si="77"/>
        <v>0</v>
      </c>
      <c r="AJ125" s="6"/>
      <c r="AK125" s="408">
        <f t="shared" si="78"/>
        <v>0</v>
      </c>
      <c r="AL125" s="408" t="str">
        <f t="shared" si="79"/>
        <v>F</v>
      </c>
      <c r="AM125" s="408">
        <f t="shared" si="80"/>
        <v>0</v>
      </c>
      <c r="AN125" s="408">
        <f t="shared" si="81"/>
        <v>0</v>
      </c>
      <c r="AO125" s="408">
        <f t="shared" si="82"/>
        <v>0</v>
      </c>
      <c r="AP125" s="408">
        <f t="shared" si="83"/>
        <v>0</v>
      </c>
      <c r="AQ125" s="408">
        <f t="shared" si="84"/>
        <v>0</v>
      </c>
      <c r="AR125" s="409" t="str">
        <f t="shared" si="85"/>
        <v>DM</v>
      </c>
      <c r="AS125" s="409" t="str">
        <f t="shared" si="86"/>
        <v>DMT</v>
      </c>
      <c r="AT125" s="409" t="str">
        <f t="shared" si="87"/>
        <v>#</v>
      </c>
      <c r="AU125" s="409" t="str">
        <f t="shared" si="88"/>
        <v>#</v>
      </c>
      <c r="AV125" s="409" t="str">
        <f t="shared" si="89"/>
        <v>F</v>
      </c>
      <c r="AW125" s="409" t="str">
        <f t="shared" si="90"/>
        <v>#</v>
      </c>
      <c r="AX125" s="409"/>
      <c r="AY125" s="409" t="str">
        <f t="shared" si="91"/>
        <v>#</v>
      </c>
      <c r="AZ125" s="409" t="str">
        <f t="shared" si="92"/>
        <v>#</v>
      </c>
      <c r="BA125" s="409">
        <f t="shared" si="93"/>
        <v>0</v>
      </c>
      <c r="BB125" s="409" t="str">
        <f t="shared" si="94"/>
        <v>#</v>
      </c>
      <c r="BC125" s="409">
        <f t="shared" si="95"/>
        <v>0</v>
      </c>
      <c r="BD125" s="409" t="str">
        <f t="shared" si="96"/>
        <v>#</v>
      </c>
      <c r="BE125" s="7"/>
      <c r="BF125" s="7"/>
      <c r="BG125" s="7"/>
      <c r="BH125" s="409" t="str">
        <f t="shared" si="97"/>
        <v>#</v>
      </c>
      <c r="BI125" s="409" t="str">
        <f t="shared" si="98"/>
        <v>#</v>
      </c>
      <c r="BJ125" s="409" t="str">
        <f t="shared" si="99"/>
        <v>F</v>
      </c>
      <c r="BK125" s="409" t="str">
        <f t="shared" si="100"/>
        <v>#</v>
      </c>
      <c r="BL125" s="409" t="str">
        <f t="shared" si="101"/>
        <v>#</v>
      </c>
      <c r="BM125" s="409" t="str">
        <f t="shared" si="102"/>
        <v>#</v>
      </c>
      <c r="BN125" s="409" t="str">
        <f t="shared" si="103"/>
        <v>#</v>
      </c>
      <c r="BO125" s="409" t="str">
        <f t="shared" si="104"/>
        <v>#</v>
      </c>
      <c r="BP125" s="409"/>
      <c r="BQ125" s="409" t="str">
        <f t="shared" si="105"/>
        <v>#</v>
      </c>
      <c r="BR125" s="409" t="str">
        <f t="shared" si="106"/>
        <v>#</v>
      </c>
      <c r="BS125" s="409">
        <f t="shared" si="107"/>
        <v>0</v>
      </c>
      <c r="BT125" s="409" t="str">
        <f t="shared" si="108"/>
        <v>#</v>
      </c>
      <c r="BU125" s="409" t="str">
        <f t="shared" si="109"/>
        <v>#</v>
      </c>
      <c r="BV125" s="409" t="str">
        <f t="shared" si="110"/>
        <v>#</v>
      </c>
      <c r="BW125" s="409" t="str">
        <f t="shared" si="111"/>
        <v>#</v>
      </c>
      <c r="BX125" s="409" t="str">
        <f t="shared" si="112"/>
        <v>#</v>
      </c>
      <c r="BY125" s="409">
        <f t="shared" si="113"/>
        <v>0</v>
      </c>
      <c r="BZ125" s="409" t="str">
        <f t="shared" si="114"/>
        <v>#</v>
      </c>
      <c r="CA125" s="7"/>
      <c r="CB125" s="7"/>
      <c r="CC125" s="409" t="str">
        <f t="shared" si="123"/>
        <v> </v>
      </c>
      <c r="CD125" s="409" t="str">
        <f t="shared" si="124"/>
        <v> </v>
      </c>
      <c r="CE125" s="409" t="str">
        <f t="shared" si="125"/>
        <v> </v>
      </c>
      <c r="CF125" s="409" t="str">
        <f t="shared" si="126"/>
        <v> </v>
      </c>
      <c r="CG125" s="409" t="str">
        <f t="shared" si="127"/>
        <v> </v>
      </c>
      <c r="CH125" s="409" t="e">
        <f>IF(#REF!=0,"CCP,"," ")</f>
        <v>#REF!</v>
      </c>
      <c r="CI125" s="409" t="e">
        <f>IF(#REF!=0,"UIUX,"," ")</f>
        <v>#REF!</v>
      </c>
      <c r="CJ125" s="409" t="e">
        <f>IF(#REF!=0,"DEV,"," ")</f>
        <v>#REF!</v>
      </c>
      <c r="CK125" s="409"/>
      <c r="CL125" s="409">
        <f t="shared" si="115"/>
        <v>0</v>
      </c>
      <c r="CM125" s="409">
        <f t="shared" si="130"/>
        <v>118</v>
      </c>
      <c r="CN125" s="372" t="str">
        <f t="shared" si="130"/>
        <v>22IT123</v>
      </c>
      <c r="CO125" s="432" t="str">
        <f t="shared" si="130"/>
        <v>VAIDHEESH R</v>
      </c>
      <c r="CP125" s="433" t="e">
        <f t="shared" si="68"/>
        <v>#REF!</v>
      </c>
      <c r="CQ125" s="409">
        <f t="shared" si="117"/>
        <v>0</v>
      </c>
      <c r="CR125" s="7"/>
      <c r="CS125" s="409" t="str">
        <f t="shared" si="118"/>
        <v>#</v>
      </c>
      <c r="CT125" s="409">
        <f t="shared" si="119"/>
        <v>0</v>
      </c>
    </row>
    <row r="126" ht="15" spans="1:98">
      <c r="A126" s="413">
        <v>119</v>
      </c>
      <c r="B126" s="414" t="s">
        <v>1249</v>
      </c>
      <c r="C126" s="415" t="s">
        <v>1250</v>
      </c>
      <c r="D126" s="437" t="s">
        <v>41</v>
      </c>
      <c r="E126" s="440" t="s">
        <v>54</v>
      </c>
      <c r="F126" s="439">
        <v>106</v>
      </c>
      <c r="G126" s="419" t="s">
        <v>1019</v>
      </c>
      <c r="H126" s="419" t="s">
        <v>1008</v>
      </c>
      <c r="I126" s="420"/>
      <c r="J126" s="420"/>
      <c r="K126" s="420"/>
      <c r="L126" s="421">
        <f t="shared" si="120"/>
        <v>0</v>
      </c>
      <c r="M126" s="422"/>
      <c r="N126" s="423">
        <f t="shared" si="69"/>
        <v>5</v>
      </c>
      <c r="O126" s="424">
        <v>9.4</v>
      </c>
      <c r="P126" s="425"/>
      <c r="Q126" s="426"/>
      <c r="R126" s="427"/>
      <c r="S126" s="428" t="s">
        <v>62</v>
      </c>
      <c r="T126" s="429">
        <f t="shared" si="131"/>
        <v>9</v>
      </c>
      <c r="U126" s="429">
        <f t="shared" si="131"/>
        <v>10</v>
      </c>
      <c r="V126" s="429">
        <f t="shared" si="131"/>
        <v>0</v>
      </c>
      <c r="W126" s="429">
        <f t="shared" si="131"/>
        <v>0</v>
      </c>
      <c r="X126" s="429">
        <f t="shared" si="131"/>
        <v>0</v>
      </c>
      <c r="Y126" s="430">
        <f t="shared" si="128"/>
        <v>49</v>
      </c>
      <c r="Z126" s="430">
        <f t="shared" si="129"/>
        <v>5</v>
      </c>
      <c r="AA126" s="431">
        <f t="shared" si="70"/>
        <v>9.8</v>
      </c>
      <c r="AB126" s="408" t="str">
        <f t="shared" si="122"/>
        <v>F</v>
      </c>
      <c r="AC126" s="408">
        <f t="shared" si="71"/>
        <v>0</v>
      </c>
      <c r="AD126" s="408">
        <f t="shared" si="72"/>
        <v>0</v>
      </c>
      <c r="AE126" s="408">
        <f t="shared" si="73"/>
        <v>0</v>
      </c>
      <c r="AF126" s="408">
        <f t="shared" si="74"/>
        <v>0</v>
      </c>
      <c r="AG126" s="408">
        <f t="shared" si="75"/>
        <v>0</v>
      </c>
      <c r="AH126" s="408">
        <f t="shared" si="76"/>
        <v>1</v>
      </c>
      <c r="AI126" s="408">
        <f t="shared" si="77"/>
        <v>0</v>
      </c>
      <c r="AJ126" s="6"/>
      <c r="AK126" s="408">
        <f t="shared" si="78"/>
        <v>0</v>
      </c>
      <c r="AL126" s="408">
        <f t="shared" si="79"/>
        <v>0</v>
      </c>
      <c r="AM126" s="408">
        <f t="shared" si="80"/>
        <v>0</v>
      </c>
      <c r="AN126" s="408">
        <f t="shared" si="81"/>
        <v>0</v>
      </c>
      <c r="AO126" s="408">
        <f t="shared" si="82"/>
        <v>0</v>
      </c>
      <c r="AP126" s="408" t="str">
        <f t="shared" si="83"/>
        <v>F</v>
      </c>
      <c r="AQ126" s="408">
        <f t="shared" si="84"/>
        <v>0</v>
      </c>
      <c r="AR126" s="409" t="str">
        <f t="shared" si="85"/>
        <v>HM</v>
      </c>
      <c r="AS126" s="409" t="str">
        <f t="shared" si="86"/>
        <v>HMT</v>
      </c>
      <c r="AT126" s="409" t="str">
        <f t="shared" si="87"/>
        <v>F</v>
      </c>
      <c r="AU126" s="409" t="str">
        <f t="shared" si="88"/>
        <v>#</v>
      </c>
      <c r="AV126" s="409" t="str">
        <f t="shared" si="89"/>
        <v>#</v>
      </c>
      <c r="AW126" s="409" t="str">
        <f t="shared" si="90"/>
        <v>#</v>
      </c>
      <c r="AX126" s="409"/>
      <c r="AY126" s="409">
        <f t="shared" si="91"/>
        <v>0</v>
      </c>
      <c r="AZ126" s="409" t="str">
        <f t="shared" si="92"/>
        <v>#</v>
      </c>
      <c r="BA126" s="409" t="str">
        <f t="shared" si="93"/>
        <v>#</v>
      </c>
      <c r="BB126" s="409" t="str">
        <f t="shared" si="94"/>
        <v>#</v>
      </c>
      <c r="BC126" s="409">
        <f t="shared" si="95"/>
        <v>0</v>
      </c>
      <c r="BD126" s="409" t="str">
        <f t="shared" si="96"/>
        <v>#</v>
      </c>
      <c r="BE126" s="7"/>
      <c r="BF126" s="7"/>
      <c r="BG126" s="7"/>
      <c r="BH126" s="409" t="str">
        <f t="shared" si="97"/>
        <v>F</v>
      </c>
      <c r="BI126" s="409" t="str">
        <f t="shared" si="98"/>
        <v>#</v>
      </c>
      <c r="BJ126" s="409" t="str">
        <f t="shared" si="99"/>
        <v>#</v>
      </c>
      <c r="BK126" s="409" t="str">
        <f t="shared" si="100"/>
        <v>#</v>
      </c>
      <c r="BL126" s="409" t="str">
        <f t="shared" si="101"/>
        <v>#</v>
      </c>
      <c r="BM126" s="409" t="str">
        <f t="shared" si="102"/>
        <v>#</v>
      </c>
      <c r="BN126" s="409" t="str">
        <f t="shared" si="103"/>
        <v>#</v>
      </c>
      <c r="BO126" s="409" t="str">
        <f t="shared" si="104"/>
        <v>#</v>
      </c>
      <c r="BP126" s="409"/>
      <c r="BQ126" s="409">
        <f t="shared" si="105"/>
        <v>0</v>
      </c>
      <c r="BR126" s="409" t="str">
        <f t="shared" si="106"/>
        <v>#</v>
      </c>
      <c r="BS126" s="409" t="str">
        <f t="shared" si="107"/>
        <v>#</v>
      </c>
      <c r="BT126" s="409" t="str">
        <f t="shared" si="108"/>
        <v>#</v>
      </c>
      <c r="BU126" s="409" t="str">
        <f t="shared" si="109"/>
        <v>#</v>
      </c>
      <c r="BV126" s="409" t="str">
        <f t="shared" si="110"/>
        <v>#</v>
      </c>
      <c r="BW126" s="409" t="str">
        <f t="shared" si="111"/>
        <v>#</v>
      </c>
      <c r="BX126" s="409" t="str">
        <f t="shared" si="112"/>
        <v>#</v>
      </c>
      <c r="BY126" s="409">
        <f t="shared" si="113"/>
        <v>0</v>
      </c>
      <c r="BZ126" s="409" t="str">
        <f t="shared" si="114"/>
        <v>#</v>
      </c>
      <c r="CA126" s="7"/>
      <c r="CB126" s="7"/>
      <c r="CC126" s="409" t="str">
        <f t="shared" si="123"/>
        <v> </v>
      </c>
      <c r="CD126" s="409" t="str">
        <f t="shared" si="124"/>
        <v> </v>
      </c>
      <c r="CE126" s="409" t="str">
        <f t="shared" si="125"/>
        <v>DAV,</v>
      </c>
      <c r="CF126" s="409" t="str">
        <f t="shared" si="126"/>
        <v>EP,</v>
      </c>
      <c r="CG126" s="409" t="str">
        <f t="shared" si="127"/>
        <v>MAD,</v>
      </c>
      <c r="CH126" s="409" t="e">
        <f>IF(#REF!=0,"CCP,"," ")</f>
        <v>#REF!</v>
      </c>
      <c r="CI126" s="409" t="e">
        <f>IF(#REF!=0,"UIUX,"," ")</f>
        <v>#REF!</v>
      </c>
      <c r="CJ126" s="409" t="e">
        <f>IF(#REF!=0,"DEV,"," ")</f>
        <v>#REF!</v>
      </c>
      <c r="CK126" s="409"/>
      <c r="CL126" s="409">
        <f t="shared" si="115"/>
        <v>0</v>
      </c>
      <c r="CM126" s="409">
        <f t="shared" si="130"/>
        <v>119</v>
      </c>
      <c r="CN126" s="372" t="str">
        <f t="shared" si="130"/>
        <v>22IT124</v>
      </c>
      <c r="CO126" s="432" t="str">
        <f t="shared" si="130"/>
        <v>VASANTHAN T</v>
      </c>
      <c r="CP126" s="433" t="e">
        <f t="shared" si="68"/>
        <v>#REF!</v>
      </c>
      <c r="CQ126" s="409">
        <f t="shared" si="117"/>
        <v>0</v>
      </c>
      <c r="CR126" s="7"/>
      <c r="CS126" s="409">
        <f t="shared" si="118"/>
        <v>0</v>
      </c>
      <c r="CT126" s="409" t="str">
        <f t="shared" si="119"/>
        <v>#</v>
      </c>
    </row>
    <row r="127" ht="15" spans="1:98">
      <c r="A127" s="413">
        <v>120</v>
      </c>
      <c r="B127" s="414" t="s">
        <v>1251</v>
      </c>
      <c r="C127" s="415" t="s">
        <v>1252</v>
      </c>
      <c r="D127" s="437" t="s">
        <v>41</v>
      </c>
      <c r="E127" s="438" t="s">
        <v>55</v>
      </c>
      <c r="F127" s="439">
        <v>167</v>
      </c>
      <c r="G127" s="419" t="s">
        <v>1011</v>
      </c>
      <c r="H127" s="419" t="s">
        <v>1011</v>
      </c>
      <c r="I127" s="434" t="s">
        <v>1011</v>
      </c>
      <c r="J127" s="434" t="s">
        <v>1011</v>
      </c>
      <c r="K127" s="434" t="s">
        <v>1011</v>
      </c>
      <c r="L127" s="421">
        <f t="shared" si="120"/>
        <v>0</v>
      </c>
      <c r="M127" s="422"/>
      <c r="N127" s="423">
        <f t="shared" si="69"/>
        <v>16</v>
      </c>
      <c r="O127" s="424">
        <v>8</v>
      </c>
      <c r="P127" s="425"/>
      <c r="Q127" s="426"/>
      <c r="R127" s="427"/>
      <c r="S127" s="428" t="s">
        <v>62</v>
      </c>
      <c r="T127" s="429">
        <f t="shared" si="131"/>
        <v>8</v>
      </c>
      <c r="U127" s="429">
        <f t="shared" si="131"/>
        <v>8</v>
      </c>
      <c r="V127" s="429">
        <f t="shared" si="131"/>
        <v>8</v>
      </c>
      <c r="W127" s="429">
        <f t="shared" si="131"/>
        <v>8</v>
      </c>
      <c r="X127" s="429">
        <f t="shared" si="131"/>
        <v>8</v>
      </c>
      <c r="Y127" s="430">
        <f t="shared" si="128"/>
        <v>128</v>
      </c>
      <c r="Z127" s="430">
        <f t="shared" si="129"/>
        <v>16</v>
      </c>
      <c r="AA127" s="431">
        <f t="shared" si="70"/>
        <v>8</v>
      </c>
      <c r="AB127" s="408" t="str">
        <f t="shared" si="122"/>
        <v>F</v>
      </c>
      <c r="AC127" s="408">
        <f t="shared" si="71"/>
        <v>0</v>
      </c>
      <c r="AD127" s="408">
        <f t="shared" si="72"/>
        <v>1</v>
      </c>
      <c r="AE127" s="408">
        <f t="shared" si="73"/>
        <v>0</v>
      </c>
      <c r="AF127" s="408">
        <f t="shared" si="74"/>
        <v>0</v>
      </c>
      <c r="AG127" s="408">
        <f t="shared" si="75"/>
        <v>0</v>
      </c>
      <c r="AH127" s="408">
        <f t="shared" si="76"/>
        <v>0</v>
      </c>
      <c r="AI127" s="408">
        <f t="shared" si="77"/>
        <v>0</v>
      </c>
      <c r="AJ127" s="6"/>
      <c r="AK127" s="408">
        <f t="shared" si="78"/>
        <v>0</v>
      </c>
      <c r="AL127" s="408" t="str">
        <f t="shared" si="79"/>
        <v>F</v>
      </c>
      <c r="AM127" s="408">
        <f t="shared" si="80"/>
        <v>0</v>
      </c>
      <c r="AN127" s="408">
        <f t="shared" si="81"/>
        <v>0</v>
      </c>
      <c r="AO127" s="408">
        <f t="shared" si="82"/>
        <v>0</v>
      </c>
      <c r="AP127" s="408">
        <f t="shared" si="83"/>
        <v>0</v>
      </c>
      <c r="AQ127" s="408">
        <f t="shared" si="84"/>
        <v>0</v>
      </c>
      <c r="AR127" s="409" t="str">
        <f t="shared" si="85"/>
        <v>DM</v>
      </c>
      <c r="AS127" s="409" t="str">
        <f t="shared" si="86"/>
        <v>DMT</v>
      </c>
      <c r="AT127" s="409" t="str">
        <f t="shared" si="87"/>
        <v>#</v>
      </c>
      <c r="AU127" s="409" t="str">
        <f t="shared" si="88"/>
        <v>#</v>
      </c>
      <c r="AV127" s="409" t="str">
        <f t="shared" si="89"/>
        <v>F</v>
      </c>
      <c r="AW127" s="409" t="str">
        <f t="shared" si="90"/>
        <v>#</v>
      </c>
      <c r="AX127" s="409"/>
      <c r="AY127" s="409" t="str">
        <f t="shared" si="91"/>
        <v>#</v>
      </c>
      <c r="AZ127" s="409" t="str">
        <f t="shared" si="92"/>
        <v>#</v>
      </c>
      <c r="BA127" s="409">
        <f t="shared" si="93"/>
        <v>0</v>
      </c>
      <c r="BB127" s="409" t="str">
        <f t="shared" si="94"/>
        <v>#</v>
      </c>
      <c r="BC127" s="409">
        <f t="shared" si="95"/>
        <v>0</v>
      </c>
      <c r="BD127" s="409" t="str">
        <f t="shared" si="96"/>
        <v>#</v>
      </c>
      <c r="BE127" s="7"/>
      <c r="BF127" s="7"/>
      <c r="BG127" s="7"/>
      <c r="BH127" s="409" t="str">
        <f t="shared" si="97"/>
        <v>#</v>
      </c>
      <c r="BI127" s="409" t="str">
        <f t="shared" si="98"/>
        <v>#</v>
      </c>
      <c r="BJ127" s="409" t="str">
        <f t="shared" si="99"/>
        <v>F</v>
      </c>
      <c r="BK127" s="409" t="str">
        <f t="shared" si="100"/>
        <v>#</v>
      </c>
      <c r="BL127" s="409" t="str">
        <f t="shared" si="101"/>
        <v>#</v>
      </c>
      <c r="BM127" s="409" t="str">
        <f t="shared" si="102"/>
        <v>#</v>
      </c>
      <c r="BN127" s="409" t="str">
        <f t="shared" si="103"/>
        <v>#</v>
      </c>
      <c r="BO127" s="409" t="str">
        <f t="shared" si="104"/>
        <v>#</v>
      </c>
      <c r="BP127" s="409"/>
      <c r="BQ127" s="409" t="str">
        <f t="shared" si="105"/>
        <v>#</v>
      </c>
      <c r="BR127" s="409" t="str">
        <f t="shared" si="106"/>
        <v>#</v>
      </c>
      <c r="BS127" s="409">
        <f t="shared" si="107"/>
        <v>0</v>
      </c>
      <c r="BT127" s="409" t="str">
        <f t="shared" si="108"/>
        <v>#</v>
      </c>
      <c r="BU127" s="409" t="str">
        <f t="shared" si="109"/>
        <v>#</v>
      </c>
      <c r="BV127" s="409" t="str">
        <f t="shared" si="110"/>
        <v>#</v>
      </c>
      <c r="BW127" s="409" t="str">
        <f t="shared" si="111"/>
        <v>#</v>
      </c>
      <c r="BX127" s="409" t="str">
        <f t="shared" si="112"/>
        <v>#</v>
      </c>
      <c r="BY127" s="409">
        <f t="shared" si="113"/>
        <v>0</v>
      </c>
      <c r="BZ127" s="409" t="str">
        <f t="shared" si="114"/>
        <v>#</v>
      </c>
      <c r="CA127" s="7"/>
      <c r="CB127" s="7"/>
      <c r="CC127" s="409" t="str">
        <f t="shared" si="123"/>
        <v> </v>
      </c>
      <c r="CD127" s="409" t="str">
        <f t="shared" si="124"/>
        <v> </v>
      </c>
      <c r="CE127" s="409" t="str">
        <f t="shared" si="125"/>
        <v> </v>
      </c>
      <c r="CF127" s="409" t="str">
        <f t="shared" si="126"/>
        <v> </v>
      </c>
      <c r="CG127" s="409" t="str">
        <f t="shared" si="127"/>
        <v> </v>
      </c>
      <c r="CH127" s="409" t="e">
        <f>IF(#REF!=0,"CCP,"," ")</f>
        <v>#REF!</v>
      </c>
      <c r="CI127" s="409" t="e">
        <f>IF(#REF!=0,"UIUX,"," ")</f>
        <v>#REF!</v>
      </c>
      <c r="CJ127" s="409" t="e">
        <f>IF(#REF!=0,"DEV,"," ")</f>
        <v>#REF!</v>
      </c>
      <c r="CK127" s="409"/>
      <c r="CL127" s="409">
        <f t="shared" si="115"/>
        <v>0</v>
      </c>
      <c r="CM127" s="409">
        <f t="shared" si="130"/>
        <v>120</v>
      </c>
      <c r="CN127" s="372" t="str">
        <f t="shared" si="130"/>
        <v>22IT125</v>
      </c>
      <c r="CO127" s="432" t="str">
        <f t="shared" si="130"/>
        <v>VIJAY M</v>
      </c>
      <c r="CP127" s="433" t="e">
        <f t="shared" si="68"/>
        <v>#REF!</v>
      </c>
      <c r="CQ127" s="409">
        <f t="shared" si="117"/>
        <v>0</v>
      </c>
      <c r="CR127" s="7"/>
      <c r="CS127" s="409" t="str">
        <f t="shared" si="118"/>
        <v>#</v>
      </c>
      <c r="CT127" s="409">
        <f t="shared" si="119"/>
        <v>0</v>
      </c>
    </row>
    <row r="128" ht="20.25" spans="1:98">
      <c r="A128" s="413">
        <v>121</v>
      </c>
      <c r="B128" s="414" t="s">
        <v>1253</v>
      </c>
      <c r="C128" s="415" t="s">
        <v>1254</v>
      </c>
      <c r="D128" s="437" t="s">
        <v>42</v>
      </c>
      <c r="E128" s="440" t="s">
        <v>54</v>
      </c>
      <c r="F128" s="439">
        <v>182</v>
      </c>
      <c r="G128" s="419" t="s">
        <v>1030</v>
      </c>
      <c r="H128" s="419" t="s">
        <v>1030</v>
      </c>
      <c r="I128" s="420"/>
      <c r="J128" s="434" t="s">
        <v>1030</v>
      </c>
      <c r="K128" s="420"/>
      <c r="L128" s="421">
        <f t="shared" si="120"/>
        <v>0</v>
      </c>
      <c r="M128" s="422"/>
      <c r="N128" s="423">
        <f t="shared" si="69"/>
        <v>0</v>
      </c>
      <c r="O128" s="424">
        <v>8</v>
      </c>
      <c r="P128" s="425"/>
      <c r="Q128" s="426"/>
      <c r="R128" s="427"/>
      <c r="S128" s="428" t="s">
        <v>62</v>
      </c>
      <c r="T128" s="429">
        <f t="shared" si="131"/>
        <v>0</v>
      </c>
      <c r="U128" s="429">
        <f t="shared" si="131"/>
        <v>0</v>
      </c>
      <c r="V128" s="429">
        <f t="shared" si="131"/>
        <v>0</v>
      </c>
      <c r="W128" s="429">
        <f t="shared" si="131"/>
        <v>0</v>
      </c>
      <c r="X128" s="429">
        <f t="shared" si="131"/>
        <v>0</v>
      </c>
      <c r="Y128" s="430">
        <f t="shared" si="128"/>
        <v>0</v>
      </c>
      <c r="Z128" s="430">
        <f t="shared" si="129"/>
        <v>0</v>
      </c>
      <c r="AA128" s="431">
        <f t="shared" si="70"/>
        <v>0</v>
      </c>
      <c r="AB128" s="408" t="str">
        <f t="shared" si="122"/>
        <v>F</v>
      </c>
      <c r="AC128" s="408">
        <f t="shared" si="71"/>
        <v>1</v>
      </c>
      <c r="AD128" s="408">
        <f t="shared" si="72"/>
        <v>0</v>
      </c>
      <c r="AE128" s="408">
        <f t="shared" si="73"/>
        <v>0</v>
      </c>
      <c r="AF128" s="408">
        <f t="shared" si="74"/>
        <v>0</v>
      </c>
      <c r="AG128" s="408">
        <f t="shared" si="75"/>
        <v>0</v>
      </c>
      <c r="AH128" s="408">
        <f t="shared" si="76"/>
        <v>0</v>
      </c>
      <c r="AI128" s="408">
        <f t="shared" si="77"/>
        <v>0</v>
      </c>
      <c r="AJ128" s="6"/>
      <c r="AK128" s="408" t="str">
        <f t="shared" si="78"/>
        <v>F</v>
      </c>
      <c r="AL128" s="408">
        <f t="shared" si="79"/>
        <v>0</v>
      </c>
      <c r="AM128" s="408">
        <f t="shared" si="80"/>
        <v>0</v>
      </c>
      <c r="AN128" s="408">
        <f t="shared" si="81"/>
        <v>0</v>
      </c>
      <c r="AO128" s="408">
        <f t="shared" si="82"/>
        <v>0</v>
      </c>
      <c r="AP128" s="408">
        <f t="shared" si="83"/>
        <v>0</v>
      </c>
      <c r="AQ128" s="408">
        <f t="shared" si="84"/>
        <v>0</v>
      </c>
      <c r="AR128" s="409" t="str">
        <f t="shared" si="85"/>
        <v>HF</v>
      </c>
      <c r="AS128" s="409" t="str">
        <f t="shared" si="86"/>
        <v>HFT</v>
      </c>
      <c r="AT128" s="409" t="str">
        <f t="shared" si="87"/>
        <v>#</v>
      </c>
      <c r="AU128" s="409" t="str">
        <f t="shared" si="88"/>
        <v>F</v>
      </c>
      <c r="AV128" s="409" t="str">
        <f t="shared" si="89"/>
        <v>#</v>
      </c>
      <c r="AW128" s="409" t="str">
        <f t="shared" si="90"/>
        <v>#</v>
      </c>
      <c r="AX128" s="409"/>
      <c r="AY128" s="409" t="str">
        <f t="shared" si="91"/>
        <v>#</v>
      </c>
      <c r="AZ128" s="409">
        <f t="shared" si="92"/>
        <v>0</v>
      </c>
      <c r="BA128" s="409" t="str">
        <f t="shared" si="93"/>
        <v>#</v>
      </c>
      <c r="BB128" s="409" t="str">
        <f t="shared" si="94"/>
        <v>#</v>
      </c>
      <c r="BC128" s="409" t="str">
        <f t="shared" si="95"/>
        <v>#</v>
      </c>
      <c r="BD128" s="409">
        <f t="shared" si="96"/>
        <v>0</v>
      </c>
      <c r="BE128" s="7"/>
      <c r="BF128" s="7"/>
      <c r="BG128" s="7"/>
      <c r="BH128" s="409" t="str">
        <f t="shared" si="97"/>
        <v>#</v>
      </c>
      <c r="BI128" s="409" t="str">
        <f t="shared" si="98"/>
        <v>F</v>
      </c>
      <c r="BJ128" s="409" t="str">
        <f t="shared" si="99"/>
        <v>#</v>
      </c>
      <c r="BK128" s="409" t="str">
        <f t="shared" si="100"/>
        <v>#</v>
      </c>
      <c r="BL128" s="409" t="str">
        <f t="shared" si="101"/>
        <v>#</v>
      </c>
      <c r="BM128" s="409" t="str">
        <f t="shared" si="102"/>
        <v>#</v>
      </c>
      <c r="BN128" s="409" t="str">
        <f t="shared" si="103"/>
        <v>#</v>
      </c>
      <c r="BO128" s="409" t="str">
        <f t="shared" si="104"/>
        <v>#</v>
      </c>
      <c r="BP128" s="409"/>
      <c r="BQ128" s="409" t="str">
        <f t="shared" si="105"/>
        <v>#</v>
      </c>
      <c r="BR128" s="409">
        <f t="shared" si="106"/>
        <v>0</v>
      </c>
      <c r="BS128" s="409" t="str">
        <f t="shared" si="107"/>
        <v>#</v>
      </c>
      <c r="BT128" s="409" t="str">
        <f t="shared" si="108"/>
        <v>#</v>
      </c>
      <c r="BU128" s="409" t="str">
        <f t="shared" si="109"/>
        <v>#</v>
      </c>
      <c r="BV128" s="409" t="str">
        <f t="shared" si="110"/>
        <v>#</v>
      </c>
      <c r="BW128" s="409" t="str">
        <f t="shared" si="111"/>
        <v>#</v>
      </c>
      <c r="BX128" s="409" t="str">
        <f t="shared" si="112"/>
        <v>#</v>
      </c>
      <c r="BY128" s="409" t="str">
        <f t="shared" si="113"/>
        <v>#</v>
      </c>
      <c r="BZ128" s="409">
        <f t="shared" si="114"/>
        <v>0</v>
      </c>
      <c r="CA128" s="7"/>
      <c r="CB128" s="7"/>
      <c r="CC128" s="409" t="str">
        <f t="shared" si="123"/>
        <v>EEP,</v>
      </c>
      <c r="CD128" s="409" t="str">
        <f t="shared" si="124"/>
        <v>POC,</v>
      </c>
      <c r="CE128" s="409" t="str">
        <f t="shared" si="125"/>
        <v>DAV,</v>
      </c>
      <c r="CF128" s="409" t="str">
        <f t="shared" si="126"/>
        <v>EP,</v>
      </c>
      <c r="CG128" s="409" t="str">
        <f t="shared" si="127"/>
        <v>MAD,</v>
      </c>
      <c r="CH128" s="409" t="e">
        <f>IF(#REF!=0,"CCP,"," ")</f>
        <v>#REF!</v>
      </c>
      <c r="CI128" s="409" t="e">
        <f>IF(#REF!=0,"UIUX,"," ")</f>
        <v>#REF!</v>
      </c>
      <c r="CJ128" s="409" t="e">
        <f>IF(#REF!=0,"DEV,"," ")</f>
        <v>#REF!</v>
      </c>
      <c r="CK128" s="409"/>
      <c r="CL128" s="409">
        <f t="shared" si="115"/>
        <v>0</v>
      </c>
      <c r="CM128" s="409">
        <f t="shared" si="130"/>
        <v>121</v>
      </c>
      <c r="CN128" s="372" t="str">
        <f t="shared" si="130"/>
        <v>22IT126</v>
      </c>
      <c r="CO128" s="432" t="str">
        <f t="shared" si="130"/>
        <v>VISHNUPRIYA R</v>
      </c>
      <c r="CP128" s="433" t="e">
        <f t="shared" si="68"/>
        <v>#REF!</v>
      </c>
      <c r="CQ128" s="409">
        <f t="shared" si="117"/>
        <v>0</v>
      </c>
      <c r="CR128" s="7"/>
      <c r="CS128" s="409">
        <f t="shared" si="118"/>
        <v>0</v>
      </c>
      <c r="CT128" s="409" t="str">
        <f t="shared" si="119"/>
        <v>#</v>
      </c>
    </row>
    <row r="129" ht="15" spans="1:98">
      <c r="A129" s="413">
        <v>122</v>
      </c>
      <c r="B129" s="414" t="s">
        <v>1255</v>
      </c>
      <c r="C129" s="415" t="s">
        <v>1256</v>
      </c>
      <c r="D129" s="442" t="s">
        <v>42</v>
      </c>
      <c r="E129" s="438" t="s">
        <v>55</v>
      </c>
      <c r="F129" s="443">
        <v>126.5</v>
      </c>
      <c r="G129" s="419" t="s">
        <v>1011</v>
      </c>
      <c r="H129" s="419" t="s">
        <v>1019</v>
      </c>
      <c r="I129" s="434" t="s">
        <v>1011</v>
      </c>
      <c r="J129" s="434" t="s">
        <v>1016</v>
      </c>
      <c r="K129" s="434" t="s">
        <v>1016</v>
      </c>
      <c r="L129" s="421">
        <f t="shared" si="120"/>
        <v>0</v>
      </c>
      <c r="M129" s="422"/>
      <c r="N129" s="423">
        <f t="shared" si="69"/>
        <v>16</v>
      </c>
      <c r="O129" s="424">
        <v>7.89</v>
      </c>
      <c r="P129" s="425"/>
      <c r="Q129" s="426"/>
      <c r="R129" s="427"/>
      <c r="S129" s="428" t="s">
        <v>62</v>
      </c>
      <c r="T129" s="429">
        <f t="shared" si="131"/>
        <v>8</v>
      </c>
      <c r="U129" s="429">
        <f t="shared" si="131"/>
        <v>9</v>
      </c>
      <c r="V129" s="429">
        <f t="shared" si="131"/>
        <v>8</v>
      </c>
      <c r="W129" s="429">
        <f t="shared" si="131"/>
        <v>7</v>
      </c>
      <c r="X129" s="429">
        <f t="shared" si="131"/>
        <v>7</v>
      </c>
      <c r="Y129" s="430">
        <f t="shared" si="128"/>
        <v>125</v>
      </c>
      <c r="Z129" s="430">
        <f t="shared" si="129"/>
        <v>16</v>
      </c>
      <c r="AA129" s="431">
        <f t="shared" si="70"/>
        <v>7.8125</v>
      </c>
      <c r="AB129" s="408" t="str">
        <f t="shared" si="122"/>
        <v>F</v>
      </c>
      <c r="AC129" s="408">
        <f t="shared" si="71"/>
        <v>0</v>
      </c>
      <c r="AD129" s="408">
        <f t="shared" si="72"/>
        <v>0</v>
      </c>
      <c r="AE129" s="408">
        <f t="shared" si="73"/>
        <v>0</v>
      </c>
      <c r="AF129" s="408">
        <f t="shared" si="74"/>
        <v>1</v>
      </c>
      <c r="AG129" s="408">
        <f t="shared" si="75"/>
        <v>0</v>
      </c>
      <c r="AH129" s="408">
        <f t="shared" si="76"/>
        <v>0</v>
      </c>
      <c r="AI129" s="408">
        <f t="shared" si="77"/>
        <v>0</v>
      </c>
      <c r="AJ129" s="6"/>
      <c r="AK129" s="408">
        <f t="shared" si="78"/>
        <v>0</v>
      </c>
      <c r="AL129" s="408">
        <f t="shared" si="79"/>
        <v>0</v>
      </c>
      <c r="AM129" s="408">
        <f t="shared" si="80"/>
        <v>0</v>
      </c>
      <c r="AN129" s="408" t="str">
        <f t="shared" si="81"/>
        <v>F</v>
      </c>
      <c r="AO129" s="408">
        <f t="shared" si="82"/>
        <v>0</v>
      </c>
      <c r="AP129" s="408">
        <f t="shared" si="83"/>
        <v>0</v>
      </c>
      <c r="AQ129" s="408">
        <f t="shared" si="84"/>
        <v>0</v>
      </c>
      <c r="AR129" s="409" t="str">
        <f t="shared" si="85"/>
        <v>DF</v>
      </c>
      <c r="AS129" s="409" t="str">
        <f t="shared" si="86"/>
        <v>DFT</v>
      </c>
      <c r="AT129" s="409" t="str">
        <f t="shared" si="87"/>
        <v>#</v>
      </c>
      <c r="AU129" s="409" t="str">
        <f t="shared" si="88"/>
        <v>#</v>
      </c>
      <c r="AV129" s="409" t="str">
        <f t="shared" si="89"/>
        <v>#</v>
      </c>
      <c r="AW129" s="409" t="str">
        <f t="shared" si="90"/>
        <v>F</v>
      </c>
      <c r="AX129" s="409"/>
      <c r="AY129" s="409" t="str">
        <f t="shared" si="91"/>
        <v>#</v>
      </c>
      <c r="AZ129" s="409" t="str">
        <f t="shared" si="92"/>
        <v>#</v>
      </c>
      <c r="BA129" s="409" t="str">
        <f t="shared" si="93"/>
        <v>#</v>
      </c>
      <c r="BB129" s="409">
        <f t="shared" si="94"/>
        <v>0</v>
      </c>
      <c r="BC129" s="409" t="str">
        <f t="shared" si="95"/>
        <v>#</v>
      </c>
      <c r="BD129" s="409">
        <f t="shared" si="96"/>
        <v>0</v>
      </c>
      <c r="BE129" s="7"/>
      <c r="BF129" s="7"/>
      <c r="BG129" s="7"/>
      <c r="BH129" s="409" t="str">
        <f t="shared" si="97"/>
        <v>#</v>
      </c>
      <c r="BI129" s="409" t="str">
        <f t="shared" si="98"/>
        <v>#</v>
      </c>
      <c r="BJ129" s="409" t="str">
        <f t="shared" si="99"/>
        <v>#</v>
      </c>
      <c r="BK129" s="409" t="str">
        <f t="shared" si="100"/>
        <v>F</v>
      </c>
      <c r="BL129" s="409" t="str">
        <f t="shared" si="101"/>
        <v>#</v>
      </c>
      <c r="BM129" s="409" t="str">
        <f t="shared" si="102"/>
        <v>#</v>
      </c>
      <c r="BN129" s="409" t="str">
        <f t="shared" si="103"/>
        <v>#</v>
      </c>
      <c r="BO129" s="409" t="str">
        <f t="shared" si="104"/>
        <v>#</v>
      </c>
      <c r="BP129" s="409"/>
      <c r="BQ129" s="409" t="str">
        <f t="shared" si="105"/>
        <v>#</v>
      </c>
      <c r="BR129" s="409" t="str">
        <f t="shared" si="106"/>
        <v>#</v>
      </c>
      <c r="BS129" s="409" t="str">
        <f t="shared" si="107"/>
        <v>#</v>
      </c>
      <c r="BT129" s="409">
        <f t="shared" si="108"/>
        <v>0</v>
      </c>
      <c r="BU129" s="409" t="str">
        <f t="shared" si="109"/>
        <v>#</v>
      </c>
      <c r="BV129" s="409" t="str">
        <f t="shared" si="110"/>
        <v>#</v>
      </c>
      <c r="BW129" s="409" t="str">
        <f t="shared" si="111"/>
        <v>#</v>
      </c>
      <c r="BX129" s="409" t="str">
        <f t="shared" si="112"/>
        <v>#</v>
      </c>
      <c r="BY129" s="409" t="str">
        <f t="shared" si="113"/>
        <v>#</v>
      </c>
      <c r="BZ129" s="409">
        <f t="shared" si="114"/>
        <v>0</v>
      </c>
      <c r="CA129" s="7"/>
      <c r="CB129" s="7"/>
      <c r="CC129" s="409" t="str">
        <f t="shared" si="123"/>
        <v> </v>
      </c>
      <c r="CD129" s="409" t="str">
        <f t="shared" si="124"/>
        <v> </v>
      </c>
      <c r="CE129" s="409" t="str">
        <f t="shared" si="125"/>
        <v> </v>
      </c>
      <c r="CF129" s="409" t="str">
        <f t="shared" si="126"/>
        <v> </v>
      </c>
      <c r="CG129" s="409" t="str">
        <f t="shared" si="127"/>
        <v> </v>
      </c>
      <c r="CH129" s="409" t="e">
        <f>IF(#REF!=0,"CCP,"," ")</f>
        <v>#REF!</v>
      </c>
      <c r="CI129" s="409" t="e">
        <f>IF(#REF!=0,"UIUX,"," ")</f>
        <v>#REF!</v>
      </c>
      <c r="CJ129" s="409" t="e">
        <f>IF(#REF!=0,"DEV,"," ")</f>
        <v>#REF!</v>
      </c>
      <c r="CK129" s="409"/>
      <c r="CL129" s="409">
        <f t="shared" si="115"/>
        <v>0</v>
      </c>
      <c r="CM129" s="409">
        <f t="shared" si="130"/>
        <v>122</v>
      </c>
      <c r="CN129" s="372" t="str">
        <f t="shared" si="130"/>
        <v>22IT301</v>
      </c>
      <c r="CO129" s="432" t="str">
        <f t="shared" si="130"/>
        <v>HEM KUMAR R</v>
      </c>
      <c r="CP129" s="433" t="e">
        <f t="shared" si="68"/>
        <v>#REF!</v>
      </c>
      <c r="CQ129" s="409">
        <f t="shared" si="117"/>
        <v>0</v>
      </c>
      <c r="CR129" s="7"/>
      <c r="CS129" s="409" t="str">
        <f t="shared" si="118"/>
        <v>#</v>
      </c>
      <c r="CT129" s="409">
        <f t="shared" si="119"/>
        <v>0</v>
      </c>
    </row>
    <row r="130" ht="21" spans="1:98">
      <c r="A130" s="413">
        <v>123</v>
      </c>
      <c r="B130" s="414" t="s">
        <v>1257</v>
      </c>
      <c r="C130" s="415" t="s">
        <v>1258</v>
      </c>
      <c r="D130" s="442" t="s">
        <v>41</v>
      </c>
      <c r="E130" s="438" t="s">
        <v>55</v>
      </c>
      <c r="F130" s="443">
        <v>110</v>
      </c>
      <c r="G130" s="419" t="s">
        <v>1011</v>
      </c>
      <c r="H130" s="419" t="s">
        <v>1008</v>
      </c>
      <c r="I130" s="434" t="s">
        <v>1016</v>
      </c>
      <c r="J130" s="434" t="s">
        <v>1011</v>
      </c>
      <c r="K130" s="434" t="s">
        <v>1016</v>
      </c>
      <c r="L130" s="421">
        <f t="shared" si="120"/>
        <v>0</v>
      </c>
      <c r="M130" s="422"/>
      <c r="N130" s="423">
        <f t="shared" si="69"/>
        <v>16</v>
      </c>
      <c r="O130" s="424">
        <v>8.11</v>
      </c>
      <c r="P130" s="425"/>
      <c r="Q130" s="426"/>
      <c r="R130" s="427"/>
      <c r="S130" s="428" t="s">
        <v>62</v>
      </c>
      <c r="T130" s="429">
        <f t="shared" si="131"/>
        <v>8</v>
      </c>
      <c r="U130" s="429">
        <f t="shared" si="131"/>
        <v>10</v>
      </c>
      <c r="V130" s="429">
        <f t="shared" si="131"/>
        <v>7</v>
      </c>
      <c r="W130" s="429">
        <f t="shared" si="131"/>
        <v>8</v>
      </c>
      <c r="X130" s="429">
        <f t="shared" si="131"/>
        <v>7</v>
      </c>
      <c r="Y130" s="430">
        <f t="shared" si="128"/>
        <v>129</v>
      </c>
      <c r="Z130" s="430">
        <f t="shared" si="129"/>
        <v>16</v>
      </c>
      <c r="AA130" s="431">
        <f t="shared" si="70"/>
        <v>8.0625</v>
      </c>
      <c r="AB130" s="408" t="str">
        <f t="shared" si="122"/>
        <v>F</v>
      </c>
      <c r="AC130" s="408">
        <f t="shared" si="71"/>
        <v>0</v>
      </c>
      <c r="AD130" s="408">
        <f t="shared" si="72"/>
        <v>0</v>
      </c>
      <c r="AE130" s="408">
        <f t="shared" si="73"/>
        <v>0</v>
      </c>
      <c r="AF130" s="408">
        <f t="shared" si="74"/>
        <v>0</v>
      </c>
      <c r="AG130" s="408">
        <f t="shared" si="75"/>
        <v>1</v>
      </c>
      <c r="AH130" s="408">
        <f t="shared" si="76"/>
        <v>0</v>
      </c>
      <c r="AI130" s="408">
        <f t="shared" si="77"/>
        <v>0</v>
      </c>
      <c r="AJ130" s="6"/>
      <c r="AK130" s="408">
        <f t="shared" si="78"/>
        <v>0</v>
      </c>
      <c r="AL130" s="408">
        <f t="shared" si="79"/>
        <v>0</v>
      </c>
      <c r="AM130" s="408">
        <f t="shared" si="80"/>
        <v>0</v>
      </c>
      <c r="AN130" s="408">
        <f t="shared" si="81"/>
        <v>0</v>
      </c>
      <c r="AO130" s="408" t="str">
        <f t="shared" si="82"/>
        <v>F</v>
      </c>
      <c r="AP130" s="408">
        <f t="shared" si="83"/>
        <v>0</v>
      </c>
      <c r="AQ130" s="408">
        <f t="shared" si="84"/>
        <v>0</v>
      </c>
      <c r="AR130" s="409" t="str">
        <f t="shared" si="85"/>
        <v>DM</v>
      </c>
      <c r="AS130" s="409" t="str">
        <f t="shared" si="86"/>
        <v>DMT</v>
      </c>
      <c r="AT130" s="409" t="str">
        <f t="shared" si="87"/>
        <v>#</v>
      </c>
      <c r="AU130" s="409" t="str">
        <f t="shared" si="88"/>
        <v>#</v>
      </c>
      <c r="AV130" s="409" t="str">
        <f t="shared" si="89"/>
        <v>F</v>
      </c>
      <c r="AW130" s="409" t="str">
        <f t="shared" si="90"/>
        <v>#</v>
      </c>
      <c r="AX130" s="409"/>
      <c r="AY130" s="409" t="str">
        <f t="shared" si="91"/>
        <v>#</v>
      </c>
      <c r="AZ130" s="409" t="str">
        <f t="shared" si="92"/>
        <v>#</v>
      </c>
      <c r="BA130" s="409">
        <f t="shared" si="93"/>
        <v>0</v>
      </c>
      <c r="BB130" s="409" t="str">
        <f t="shared" si="94"/>
        <v>#</v>
      </c>
      <c r="BC130" s="409">
        <f t="shared" si="95"/>
        <v>0</v>
      </c>
      <c r="BD130" s="409" t="str">
        <f t="shared" si="96"/>
        <v>#</v>
      </c>
      <c r="BE130" s="7"/>
      <c r="BF130" s="7"/>
      <c r="BG130" s="7"/>
      <c r="BH130" s="409" t="str">
        <f t="shared" si="97"/>
        <v>#</v>
      </c>
      <c r="BI130" s="409" t="str">
        <f t="shared" si="98"/>
        <v>#</v>
      </c>
      <c r="BJ130" s="409" t="str">
        <f t="shared" si="99"/>
        <v>F</v>
      </c>
      <c r="BK130" s="409" t="str">
        <f t="shared" si="100"/>
        <v>#</v>
      </c>
      <c r="BL130" s="409" t="str">
        <f t="shared" si="101"/>
        <v>#</v>
      </c>
      <c r="BM130" s="409" t="str">
        <f t="shared" si="102"/>
        <v>#</v>
      </c>
      <c r="BN130" s="409" t="str">
        <f t="shared" si="103"/>
        <v>#</v>
      </c>
      <c r="BO130" s="409" t="str">
        <f t="shared" si="104"/>
        <v>#</v>
      </c>
      <c r="BP130" s="409"/>
      <c r="BQ130" s="409" t="str">
        <f t="shared" si="105"/>
        <v>#</v>
      </c>
      <c r="BR130" s="409" t="str">
        <f t="shared" si="106"/>
        <v>#</v>
      </c>
      <c r="BS130" s="409">
        <f t="shared" si="107"/>
        <v>0</v>
      </c>
      <c r="BT130" s="409" t="str">
        <f t="shared" si="108"/>
        <v>#</v>
      </c>
      <c r="BU130" s="409" t="str">
        <f t="shared" si="109"/>
        <v>#</v>
      </c>
      <c r="BV130" s="409" t="str">
        <f t="shared" si="110"/>
        <v>#</v>
      </c>
      <c r="BW130" s="409" t="str">
        <f t="shared" si="111"/>
        <v>#</v>
      </c>
      <c r="BX130" s="409" t="str">
        <f t="shared" si="112"/>
        <v>#</v>
      </c>
      <c r="BY130" s="409">
        <f t="shared" si="113"/>
        <v>0</v>
      </c>
      <c r="BZ130" s="409" t="str">
        <f t="shared" si="114"/>
        <v>#</v>
      </c>
      <c r="CA130" s="7"/>
      <c r="CB130" s="7"/>
      <c r="CC130" s="409" t="str">
        <f t="shared" si="123"/>
        <v> </v>
      </c>
      <c r="CD130" s="409" t="str">
        <f t="shared" si="124"/>
        <v> </v>
      </c>
      <c r="CE130" s="409" t="str">
        <f t="shared" si="125"/>
        <v> </v>
      </c>
      <c r="CF130" s="409" t="str">
        <f t="shared" si="126"/>
        <v> </v>
      </c>
      <c r="CG130" s="409" t="str">
        <f t="shared" si="127"/>
        <v> </v>
      </c>
      <c r="CH130" s="409" t="e">
        <f>IF(#REF!=0,"CCP,"," ")</f>
        <v>#REF!</v>
      </c>
      <c r="CI130" s="409" t="e">
        <f>IF(#REF!=0,"UIUX,"," ")</f>
        <v>#REF!</v>
      </c>
      <c r="CJ130" s="409" t="e">
        <f>IF(#REF!=0,"DEV,"," ")</f>
        <v>#REF!</v>
      </c>
      <c r="CK130" s="409"/>
      <c r="CL130" s="409">
        <f t="shared" si="115"/>
        <v>0</v>
      </c>
      <c r="CM130" s="409">
        <f t="shared" si="130"/>
        <v>123</v>
      </c>
      <c r="CN130" s="372" t="str">
        <f t="shared" si="130"/>
        <v>22IT302</v>
      </c>
      <c r="CO130" s="432" t="str">
        <f t="shared" si="130"/>
        <v>SAKTHI PARAMESH N</v>
      </c>
      <c r="CP130" s="433" t="e">
        <f t="shared" si="68"/>
        <v>#REF!</v>
      </c>
      <c r="CQ130" s="409">
        <f t="shared" si="117"/>
        <v>0</v>
      </c>
      <c r="CR130" s="7"/>
      <c r="CS130" s="409" t="str">
        <f t="shared" si="118"/>
        <v>#</v>
      </c>
      <c r="CT130" s="409">
        <f t="shared" si="119"/>
        <v>0</v>
      </c>
    </row>
    <row r="131" ht="15.75" spans="1:98">
      <c r="A131" s="444" t="s">
        <v>455</v>
      </c>
      <c r="B131" s="4"/>
      <c r="C131" s="4"/>
      <c r="D131" s="4"/>
      <c r="E131" s="4"/>
      <c r="F131" s="445"/>
      <c r="G131" s="446">
        <f>COUNTIF(G8:G130,"UA")+COUNTIF(G8:G130,"WH1")</f>
        <v>0</v>
      </c>
      <c r="H131" s="446">
        <f>COUNTIF(H8:H130,"UA")+COUNTIF(H8:H130,"WH1")</f>
        <v>0</v>
      </c>
      <c r="I131" s="446">
        <f>COUNTIF(I8:I130,"UA")+COUNTIF(I8:I130,"WH1")</f>
        <v>0</v>
      </c>
      <c r="J131" s="446">
        <f>COUNTIF(J8:J130,"UA")+COUNTIF(J8:J130,"WH1")</f>
        <v>0</v>
      </c>
      <c r="K131" s="446">
        <f>COUNTIF(K8:K130,"UA")+COUNTIF(K8:K130,"WH1")</f>
        <v>0</v>
      </c>
      <c r="L131" s="447">
        <f>COUNTIF(O8:O130,0)</f>
        <v>0</v>
      </c>
      <c r="M131" s="447">
        <f>COUNTIF(P8:P130,0)</f>
        <v>0</v>
      </c>
      <c r="N131" s="448">
        <f>(L131/L138)</f>
        <v>0</v>
      </c>
      <c r="O131" s="449" t="s">
        <v>456</v>
      </c>
      <c r="P131" s="450"/>
      <c r="Q131" s="451"/>
      <c r="R131" s="451"/>
      <c r="S131" s="7"/>
      <c r="T131" s="7"/>
      <c r="U131" s="7"/>
      <c r="V131" s="7"/>
      <c r="W131" s="7"/>
      <c r="X131" s="7"/>
      <c r="Y131" s="7"/>
      <c r="Z131" s="7"/>
      <c r="AA131" s="373"/>
      <c r="AB131" s="452"/>
      <c r="AC131" s="453">
        <f t="shared" ref="AC131:AI131" si="132">SUM(AF8:AF130)</f>
        <v>26</v>
      </c>
      <c r="AD131" s="454">
        <f t="shared" si="132"/>
        <v>8</v>
      </c>
      <c r="AE131" s="454">
        <f t="shared" si="132"/>
        <v>2</v>
      </c>
      <c r="AF131" s="454">
        <f t="shared" si="132"/>
        <v>1</v>
      </c>
      <c r="AG131" s="454">
        <f t="shared" si="132"/>
        <v>0</v>
      </c>
      <c r="AH131" s="454">
        <f t="shared" si="132"/>
        <v>0</v>
      </c>
      <c r="AI131" s="454">
        <f t="shared" si="132"/>
        <v>0</v>
      </c>
      <c r="AJ131" s="454">
        <f>SUM(AC131:AI131)</f>
        <v>37</v>
      </c>
      <c r="AK131" s="454">
        <f t="shared" ref="AK131:AQ131" si="133">COUNTIF(AN8:AN130,"P")</f>
        <v>0</v>
      </c>
      <c r="AL131" s="454">
        <f t="shared" si="133"/>
        <v>0</v>
      </c>
      <c r="AM131" s="454">
        <f t="shared" si="133"/>
        <v>0</v>
      </c>
      <c r="AN131" s="454">
        <f t="shared" si="133"/>
        <v>0</v>
      </c>
      <c r="AO131" s="454">
        <f t="shared" si="133"/>
        <v>0</v>
      </c>
      <c r="AP131" s="454">
        <f t="shared" si="133"/>
        <v>0</v>
      </c>
      <c r="AQ131" s="454">
        <f t="shared" si="133"/>
        <v>0</v>
      </c>
      <c r="AR131" s="455">
        <f>SUM(AK131:AQ131)</f>
        <v>0</v>
      </c>
      <c r="AS131" s="456"/>
      <c r="AT131" s="454">
        <f>COUNTIF(AW8:AW130,"P")</f>
        <v>0</v>
      </c>
      <c r="AU131" s="454">
        <f>COUNTIF(AX8:AX130,"P")</f>
        <v>0</v>
      </c>
      <c r="AV131" s="454">
        <f>COUNTIF(AY8:AY130,"P")</f>
        <v>0</v>
      </c>
      <c r="AW131" s="454">
        <f>COUNTIF(AZ8:AZ130,"P")</f>
        <v>0</v>
      </c>
      <c r="AX131" s="457" t="s">
        <v>457</v>
      </c>
      <c r="AY131" s="458">
        <f t="shared" ref="AY131:BD131" si="134">COUNTIF(BB8:BB130,0)</f>
        <v>28</v>
      </c>
      <c r="AZ131" s="458">
        <f t="shared" si="134"/>
        <v>76</v>
      </c>
      <c r="BA131" s="458">
        <f t="shared" si="134"/>
        <v>47</v>
      </c>
      <c r="BB131" s="458">
        <f t="shared" si="134"/>
        <v>0</v>
      </c>
      <c r="BC131" s="458">
        <f t="shared" si="134"/>
        <v>0</v>
      </c>
      <c r="BD131" s="458">
        <f t="shared" si="134"/>
        <v>0</v>
      </c>
      <c r="BE131" s="372">
        <f t="shared" ref="BE131:BE138" si="135">SUM(AY131:BB131)</f>
        <v>151</v>
      </c>
      <c r="BF131" s="372">
        <f t="shared" ref="BF131:BF138" si="136">BC131+BD131</f>
        <v>0</v>
      </c>
      <c r="BG131" s="456"/>
      <c r="BH131" s="454">
        <f t="shared" ref="BH131:BO131" si="137">COUNTIF(BK8:BK130,"P")</f>
        <v>0</v>
      </c>
      <c r="BI131" s="454">
        <f t="shared" si="137"/>
        <v>0</v>
      </c>
      <c r="BJ131" s="454">
        <f t="shared" si="137"/>
        <v>0</v>
      </c>
      <c r="BK131" s="454">
        <f t="shared" si="137"/>
        <v>0</v>
      </c>
      <c r="BL131" s="454">
        <f t="shared" si="137"/>
        <v>0</v>
      </c>
      <c r="BM131" s="454">
        <f t="shared" si="137"/>
        <v>0</v>
      </c>
      <c r="BN131" s="454">
        <f t="shared" si="137"/>
        <v>0</v>
      </c>
      <c r="BO131" s="454">
        <f t="shared" si="137"/>
        <v>0</v>
      </c>
      <c r="BP131" s="457" t="s">
        <v>457</v>
      </c>
      <c r="BQ131" s="458">
        <f t="shared" ref="BQ131:BZ131" si="138">COUNTIF(BT8:BT130,0)</f>
        <v>28</v>
      </c>
      <c r="BR131" s="458">
        <f t="shared" si="138"/>
        <v>1</v>
      </c>
      <c r="BS131" s="458">
        <f t="shared" si="138"/>
        <v>0</v>
      </c>
      <c r="BT131" s="458">
        <f t="shared" si="138"/>
        <v>1</v>
      </c>
      <c r="BU131" s="458">
        <f t="shared" si="138"/>
        <v>0</v>
      </c>
      <c r="BV131" s="458">
        <f t="shared" si="138"/>
        <v>76</v>
      </c>
      <c r="BW131" s="458">
        <f t="shared" si="138"/>
        <v>47</v>
      </c>
      <c r="BX131" s="458">
        <f t="shared" si="138"/>
        <v>0</v>
      </c>
      <c r="BY131" s="458">
        <f t="shared" si="138"/>
        <v>0</v>
      </c>
      <c r="BZ131" s="458">
        <f t="shared" si="138"/>
        <v>0</v>
      </c>
      <c r="CA131" s="459">
        <f t="shared" ref="CA131:CA138" si="139">SUM(BQ131:BX131)</f>
        <v>153</v>
      </c>
      <c r="CB131" s="372">
        <f t="shared" ref="CB131:CB138" si="140">BY131+BZ131</f>
        <v>0</v>
      </c>
      <c r="CC131" s="409" t="str">
        <f>IF(T131=0,"POC,"," ")</f>
        <v>POC,</v>
      </c>
      <c r="CD131" s="409" t="str">
        <f>IF(U131=0,"DAV,"," ")</f>
        <v>DAV,</v>
      </c>
      <c r="CE131" s="409" t="str">
        <f>IF(V131=0,"EP,"," ")</f>
        <v>EP,</v>
      </c>
      <c r="CF131" s="409" t="str">
        <f>IF(W131=0,"MAD,"," ")</f>
        <v>MAD,</v>
      </c>
      <c r="CG131" s="409" t="e">
        <f>IF(#REF!=0,"UIUX,"," ")</f>
        <v>#REF!</v>
      </c>
      <c r="CH131" s="409" t="e">
        <f>IF(#REF!=0,"DEV,"," ")</f>
        <v>#REF!</v>
      </c>
      <c r="CI131" s="409"/>
      <c r="CJ131" s="409"/>
      <c r="CK131" s="409"/>
      <c r="CL131" s="7"/>
      <c r="CM131" s="7"/>
      <c r="CN131" s="7"/>
      <c r="CO131" s="7"/>
      <c r="CP131" s="7"/>
      <c r="CQ131" s="7"/>
      <c r="CR131" s="460" t="s">
        <v>457</v>
      </c>
      <c r="CS131" s="461">
        <f>COUNTIF($CV$8:$CV$130,0)</f>
        <v>0</v>
      </c>
      <c r="CT131" s="461">
        <f>COUNTIF($CW$8:$CW$130,0)</f>
        <v>0</v>
      </c>
    </row>
    <row r="132" ht="15.75" spans="1:98">
      <c r="A132" s="444" t="s">
        <v>458</v>
      </c>
      <c r="B132" s="4"/>
      <c r="C132" s="4"/>
      <c r="D132" s="4"/>
      <c r="E132" s="4"/>
      <c r="F132" s="445"/>
      <c r="G132" s="462">
        <f>COUNTIF(G8:G130,"U")+COUNTIF(G8:G130,"RA")</f>
        <v>0</v>
      </c>
      <c r="H132" s="462">
        <f>COUNTIF(H8:H130,"U")+COUNTIF(H8:H130,"RA")</f>
        <v>0</v>
      </c>
      <c r="I132" s="462">
        <f>COUNTIF(I8:I130,"U")+COUNTIF(I8:I130,"RA")</f>
        <v>0</v>
      </c>
      <c r="J132" s="462">
        <f>COUNTIF(J8:J130,"U")+COUNTIF(J8:J130,"RA")</f>
        <v>0</v>
      </c>
      <c r="K132" s="462">
        <f>COUNTIF(K8:K130,"U")+COUNTIF(K8:K130,"RA")</f>
        <v>0</v>
      </c>
      <c r="L132" s="463">
        <f>COUNTIF(O8:O130,1)</f>
        <v>0</v>
      </c>
      <c r="M132" s="463">
        <f>COUNTIF(P8:P130,1)</f>
        <v>0</v>
      </c>
      <c r="N132" s="448">
        <f>(L132/L138)</f>
        <v>0</v>
      </c>
      <c r="O132" s="464" t="s">
        <v>459</v>
      </c>
      <c r="P132" s="450"/>
      <c r="Q132" s="451"/>
      <c r="R132" s="451"/>
      <c r="S132" s="7"/>
      <c r="T132" s="7"/>
      <c r="U132" s="7"/>
      <c r="V132" s="7"/>
      <c r="W132" s="7"/>
      <c r="X132" s="7"/>
      <c r="Y132" s="7"/>
      <c r="Z132" s="7"/>
      <c r="AA132" s="169"/>
      <c r="AB132" s="452"/>
      <c r="AC132" s="465">
        <v>180</v>
      </c>
      <c r="AD132" s="466">
        <v>160</v>
      </c>
      <c r="AE132" s="466">
        <v>140</v>
      </c>
      <c r="AF132" s="466">
        <v>120</v>
      </c>
      <c r="AG132" s="466">
        <v>110</v>
      </c>
      <c r="AH132" s="466">
        <v>100</v>
      </c>
      <c r="AI132" s="466" t="s">
        <v>37</v>
      </c>
      <c r="AJ132" s="6"/>
      <c r="AK132" s="467">
        <v>180</v>
      </c>
      <c r="AL132" s="467">
        <v>160</v>
      </c>
      <c r="AM132" s="467">
        <v>140</v>
      </c>
      <c r="AN132" s="467">
        <v>120</v>
      </c>
      <c r="AO132" s="467">
        <v>110</v>
      </c>
      <c r="AP132" s="467">
        <v>100</v>
      </c>
      <c r="AQ132" s="468" t="s">
        <v>37</v>
      </c>
      <c r="AR132" s="409" t="s">
        <v>51</v>
      </c>
      <c r="AS132" s="469"/>
      <c r="AT132" s="467" t="str">
        <f t="shared" ref="AT132:AW132" si="141">AT7</f>
        <v>HM</v>
      </c>
      <c r="AU132" s="467" t="str">
        <f t="shared" si="141"/>
        <v>HF</v>
      </c>
      <c r="AV132" s="467" t="str">
        <f t="shared" si="141"/>
        <v>DM</v>
      </c>
      <c r="AW132" s="467" t="str">
        <f t="shared" si="141"/>
        <v>DF</v>
      </c>
      <c r="AX132" s="457" t="s">
        <v>459</v>
      </c>
      <c r="AY132" s="470">
        <f t="shared" ref="AY132:BD132" si="142">COUNTIF(BB8:BB130,1)</f>
        <v>0</v>
      </c>
      <c r="AZ132" s="470">
        <f t="shared" si="142"/>
        <v>0</v>
      </c>
      <c r="BA132" s="470">
        <f t="shared" si="142"/>
        <v>0</v>
      </c>
      <c r="BB132" s="470">
        <f t="shared" si="142"/>
        <v>0</v>
      </c>
      <c r="BC132" s="470">
        <f t="shared" si="142"/>
        <v>0</v>
      </c>
      <c r="BD132" s="470">
        <f t="shared" si="142"/>
        <v>0</v>
      </c>
      <c r="BE132" s="409">
        <f t="shared" si="135"/>
        <v>0</v>
      </c>
      <c r="BF132" s="409">
        <f t="shared" si="136"/>
        <v>0</v>
      </c>
      <c r="BG132" s="469"/>
      <c r="BH132" s="471" t="str">
        <f t="shared" ref="BH132:BO132" si="143">BH7</f>
        <v>HMT</v>
      </c>
      <c r="BI132" s="471" t="str">
        <f t="shared" si="143"/>
        <v>HFT</v>
      </c>
      <c r="BJ132" s="472" t="str">
        <f t="shared" si="143"/>
        <v>DMT</v>
      </c>
      <c r="BK132" s="473" t="str">
        <f t="shared" si="143"/>
        <v>DFT</v>
      </c>
      <c r="BL132" s="473" t="str">
        <f t="shared" si="143"/>
        <v>HMNT</v>
      </c>
      <c r="BM132" s="473" t="str">
        <f t="shared" si="143"/>
        <v>HFNT</v>
      </c>
      <c r="BN132" s="473" t="str">
        <f t="shared" si="143"/>
        <v>DMNT</v>
      </c>
      <c r="BO132" s="474" t="str">
        <f t="shared" si="143"/>
        <v>DFNT</v>
      </c>
      <c r="BP132" s="475" t="s">
        <v>459</v>
      </c>
      <c r="BQ132" s="476">
        <f t="shared" ref="BQ132:BZ132" si="144">COUNTIF(BT8:BT130,1)</f>
        <v>0</v>
      </c>
      <c r="BR132" s="476">
        <f t="shared" si="144"/>
        <v>0</v>
      </c>
      <c r="BS132" s="476">
        <f t="shared" si="144"/>
        <v>0</v>
      </c>
      <c r="BT132" s="476">
        <f t="shared" si="144"/>
        <v>0</v>
      </c>
      <c r="BU132" s="476">
        <f t="shared" si="144"/>
        <v>0</v>
      </c>
      <c r="BV132" s="476">
        <f t="shared" si="144"/>
        <v>0</v>
      </c>
      <c r="BW132" s="476">
        <f t="shared" si="144"/>
        <v>0</v>
      </c>
      <c r="BX132" s="476">
        <f t="shared" si="144"/>
        <v>0</v>
      </c>
      <c r="BY132" s="476">
        <f t="shared" si="144"/>
        <v>0</v>
      </c>
      <c r="BZ132" s="476">
        <f t="shared" si="144"/>
        <v>0</v>
      </c>
      <c r="CA132" s="459">
        <f t="shared" si="139"/>
        <v>0</v>
      </c>
      <c r="CB132" s="372">
        <f t="shared" si="140"/>
        <v>0</v>
      </c>
      <c r="CC132" s="477" t="str">
        <f t="shared" ref="CC132:CK132" si="145">CC7</f>
        <v>ES2701</v>
      </c>
      <c r="CD132" s="477" t="str">
        <f t="shared" si="145"/>
        <v>ES2702</v>
      </c>
      <c r="CE132" s="477" t="str">
        <f t="shared" si="145"/>
        <v>HS2703</v>
      </c>
      <c r="CF132" s="477" t="str">
        <f t="shared" si="145"/>
        <v>IT2V26</v>
      </c>
      <c r="CG132" s="477" t="str">
        <f t="shared" si="145"/>
        <v>ME27O1</v>
      </c>
      <c r="CH132" s="477" t="e">
        <f t="shared" si="145"/>
        <v>#REF!</v>
      </c>
      <c r="CI132" s="477" t="e">
        <f t="shared" si="145"/>
        <v>#REF!</v>
      </c>
      <c r="CJ132" s="477">
        <f t="shared" si="145"/>
        <v>0</v>
      </c>
      <c r="CK132" s="477">
        <f t="shared" si="145"/>
        <v>0</v>
      </c>
      <c r="CL132" s="7"/>
      <c r="CM132" s="7"/>
      <c r="CN132" s="7"/>
      <c r="CO132" s="7"/>
      <c r="CP132" s="7"/>
      <c r="CQ132" s="7"/>
      <c r="CR132" s="460" t="s">
        <v>459</v>
      </c>
      <c r="CS132" s="461">
        <f>COUNTIF($CV$8:$CV$130,1)</f>
        <v>0</v>
      </c>
      <c r="CT132" s="461">
        <f>COUNTIF($CW$8:$CW$130,1)</f>
        <v>0</v>
      </c>
    </row>
    <row r="133" ht="15.75" spans="1:98">
      <c r="A133" s="444" t="s">
        <v>460</v>
      </c>
      <c r="B133" s="4"/>
      <c r="C133" s="4"/>
      <c r="D133" s="4"/>
      <c r="E133" s="4"/>
      <c r="F133" s="445"/>
      <c r="G133" s="478">
        <f>COUNTIF(G8:G130,"O")</f>
        <v>12</v>
      </c>
      <c r="H133" s="478">
        <f>COUNTIF(H8:H130,"O")</f>
        <v>32</v>
      </c>
      <c r="I133" s="478">
        <f>COUNTIF(I8:I130,"O")</f>
        <v>0</v>
      </c>
      <c r="J133" s="478">
        <f>COUNTIF(J8:J130,"O")</f>
        <v>1</v>
      </c>
      <c r="K133" s="478">
        <f>COUNTIF(K8:K130,"O")</f>
        <v>0</v>
      </c>
      <c r="L133" s="463">
        <f>COUNTIF(O8:O130,2)</f>
        <v>0</v>
      </c>
      <c r="M133" s="463">
        <f>COUNTIF(P8:P130,2)</f>
        <v>0</v>
      </c>
      <c r="N133" s="448">
        <f>(L133/L138)</f>
        <v>0</v>
      </c>
      <c r="O133" s="464" t="s">
        <v>461</v>
      </c>
      <c r="P133" s="450"/>
      <c r="Q133" s="451"/>
      <c r="R133" s="451"/>
      <c r="S133" s="7"/>
      <c r="T133" s="7"/>
      <c r="U133" s="7"/>
      <c r="V133" s="7"/>
      <c r="W133" s="7"/>
      <c r="X133" s="7"/>
      <c r="Y133" s="7"/>
      <c r="Z133" s="7"/>
      <c r="AA133" s="169"/>
      <c r="AB133" s="452"/>
      <c r="AC133" s="479" t="s">
        <v>462</v>
      </c>
      <c r="AD133" s="480" t="s">
        <v>463</v>
      </c>
      <c r="AE133" s="480" t="s">
        <v>464</v>
      </c>
      <c r="AF133" s="480" t="s">
        <v>465</v>
      </c>
      <c r="AG133" s="117"/>
      <c r="AH133" s="117"/>
      <c r="AI133" s="117"/>
      <c r="AJ133" s="6"/>
      <c r="AK133" s="408">
        <f t="shared" ref="AK133:AQ133" si="146">COUNTIF(AN8:AN130,"F")</f>
        <v>26</v>
      </c>
      <c r="AL133" s="408">
        <f t="shared" si="146"/>
        <v>8</v>
      </c>
      <c r="AM133" s="408">
        <f t="shared" si="146"/>
        <v>2</v>
      </c>
      <c r="AN133" s="408">
        <f t="shared" si="146"/>
        <v>1</v>
      </c>
      <c r="AO133" s="408">
        <f t="shared" si="146"/>
        <v>0</v>
      </c>
      <c r="AP133" s="408">
        <f t="shared" si="146"/>
        <v>0</v>
      </c>
      <c r="AQ133" s="408">
        <f t="shared" si="146"/>
        <v>37</v>
      </c>
      <c r="AR133" s="409">
        <f>SUM(AK133:AQ133)</f>
        <v>74</v>
      </c>
      <c r="AS133" s="481"/>
      <c r="AT133" s="480" t="s">
        <v>463</v>
      </c>
      <c r="AU133" s="480" t="s">
        <v>464</v>
      </c>
      <c r="AV133" s="480" t="s">
        <v>465</v>
      </c>
      <c r="AW133" s="480"/>
      <c r="AX133" s="457" t="s">
        <v>461</v>
      </c>
      <c r="AY133" s="470">
        <f t="shared" ref="AY133:BD133" si="147">COUNTIF(BB8:BB130,2)</f>
        <v>0</v>
      </c>
      <c r="AZ133" s="470">
        <f t="shared" si="147"/>
        <v>0</v>
      </c>
      <c r="BA133" s="470">
        <f t="shared" si="147"/>
        <v>0</v>
      </c>
      <c r="BB133" s="470">
        <f t="shared" si="147"/>
        <v>0</v>
      </c>
      <c r="BC133" s="470">
        <f t="shared" si="147"/>
        <v>0</v>
      </c>
      <c r="BD133" s="470">
        <f t="shared" si="147"/>
        <v>0</v>
      </c>
      <c r="BE133" s="409">
        <f t="shared" si="135"/>
        <v>0</v>
      </c>
      <c r="BF133" s="409">
        <f t="shared" si="136"/>
        <v>0</v>
      </c>
      <c r="BG133" s="482"/>
      <c r="BH133" s="483" t="s">
        <v>463</v>
      </c>
      <c r="BI133" s="484" t="s">
        <v>464</v>
      </c>
      <c r="BJ133" s="480" t="s">
        <v>465</v>
      </c>
      <c r="BK133" s="485"/>
      <c r="BL133" s="486"/>
      <c r="BM133" s="486"/>
      <c r="BN133" s="486"/>
      <c r="BO133" s="486"/>
      <c r="BP133" s="457" t="s">
        <v>461</v>
      </c>
      <c r="BQ133" s="470">
        <f t="shared" ref="BQ133:BZ133" si="148">COUNTIF(BT8:BT130,2)</f>
        <v>0</v>
      </c>
      <c r="BR133" s="470">
        <f t="shared" si="148"/>
        <v>0</v>
      </c>
      <c r="BS133" s="470">
        <f t="shared" si="148"/>
        <v>0</v>
      </c>
      <c r="BT133" s="470">
        <f t="shared" si="148"/>
        <v>0</v>
      </c>
      <c r="BU133" s="470">
        <f t="shared" si="148"/>
        <v>0</v>
      </c>
      <c r="BV133" s="470">
        <f t="shared" si="148"/>
        <v>0</v>
      </c>
      <c r="BW133" s="470">
        <f t="shared" si="148"/>
        <v>0</v>
      </c>
      <c r="BX133" s="470">
        <f t="shared" si="148"/>
        <v>0</v>
      </c>
      <c r="BY133" s="470">
        <f t="shared" si="148"/>
        <v>0</v>
      </c>
      <c r="BZ133" s="470">
        <f t="shared" si="148"/>
        <v>0</v>
      </c>
      <c r="CA133" s="459">
        <f t="shared" si="139"/>
        <v>0</v>
      </c>
      <c r="CB133" s="372">
        <f t="shared" si="140"/>
        <v>0</v>
      </c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460" t="s">
        <v>461</v>
      </c>
      <c r="CS133" s="461">
        <f>COUNTIF($CV$8:$CV$130,2)</f>
        <v>0</v>
      </c>
      <c r="CT133" s="461">
        <f>COUNTIF($CW$8:$CW$130,2)</f>
        <v>0</v>
      </c>
    </row>
    <row r="134" ht="15.75" spans="1:98">
      <c r="A134" s="444" t="s">
        <v>466</v>
      </c>
      <c r="B134" s="4"/>
      <c r="C134" s="4"/>
      <c r="D134" s="4"/>
      <c r="E134" s="4"/>
      <c r="F134" s="445"/>
      <c r="G134" s="478">
        <f>COUNTIF(G8:G130,"A+")</f>
        <v>14</v>
      </c>
      <c r="H134" s="478">
        <f>COUNTIF(H8:H130,"A+")</f>
        <v>48</v>
      </c>
      <c r="I134" s="478">
        <f>COUNTIF(I8:I130,"A+")</f>
        <v>2</v>
      </c>
      <c r="J134" s="478">
        <f>COUNTIF(J8:J130,"A+")</f>
        <v>6</v>
      </c>
      <c r="K134" s="478">
        <f>COUNTIF(K8:K130,"A+")</f>
        <v>0</v>
      </c>
      <c r="L134" s="463">
        <f>COUNTIF(O8:O130,3)</f>
        <v>0</v>
      </c>
      <c r="M134" s="463">
        <f>COUNTIF(P8:P130,3)</f>
        <v>0</v>
      </c>
      <c r="N134" s="448">
        <f>(L134/L138)</f>
        <v>0</v>
      </c>
      <c r="O134" s="464" t="s">
        <v>467</v>
      </c>
      <c r="P134" s="450"/>
      <c r="Q134" s="451"/>
      <c r="R134" s="451"/>
      <c r="S134" s="7"/>
      <c r="T134" s="7"/>
      <c r="U134" s="7"/>
      <c r="V134" s="7"/>
      <c r="W134" s="7"/>
      <c r="X134" s="7"/>
      <c r="Y134" s="7"/>
      <c r="Z134" s="7"/>
      <c r="AA134" s="373"/>
      <c r="AB134" s="452"/>
      <c r="AC134" s="487">
        <v>180</v>
      </c>
      <c r="AD134" s="488">
        <f>AC131</f>
        <v>26</v>
      </c>
      <c r="AE134" s="488">
        <f>AK131</f>
        <v>0</v>
      </c>
      <c r="AF134" s="489">
        <f>IF(AE134=0,0,AE134/AD134)</f>
        <v>0</v>
      </c>
      <c r="AG134" s="117"/>
      <c r="AH134" s="117"/>
      <c r="AI134" s="117"/>
      <c r="AJ134" s="6"/>
      <c r="AK134" s="6"/>
      <c r="AL134" s="7"/>
      <c r="AM134" s="7"/>
      <c r="AN134" s="7"/>
      <c r="AO134" s="7"/>
      <c r="AP134" s="7"/>
      <c r="AQ134" s="7"/>
      <c r="AR134" s="409">
        <f>AR133+AR131</f>
        <v>74</v>
      </c>
      <c r="AS134" s="490" t="str">
        <f>AT132</f>
        <v>HM</v>
      </c>
      <c r="AT134" s="408">
        <f>COUNTIF(AU8:AU130,"HM")</f>
        <v>0</v>
      </c>
      <c r="AU134" s="408">
        <f>AT131</f>
        <v>0</v>
      </c>
      <c r="AV134" s="408" t="e">
        <f>(AU134/AT134)*100</f>
        <v>#DIV/0!</v>
      </c>
      <c r="AW134" s="491"/>
      <c r="AX134" s="457" t="s">
        <v>467</v>
      </c>
      <c r="AY134" s="470">
        <f t="shared" ref="AY134:BD134" si="149">COUNTIF(BB8:BB130,3)</f>
        <v>0</v>
      </c>
      <c r="AZ134" s="470">
        <f t="shared" si="149"/>
        <v>0</v>
      </c>
      <c r="BA134" s="470">
        <f t="shared" si="149"/>
        <v>0</v>
      </c>
      <c r="BB134" s="470">
        <f t="shared" si="149"/>
        <v>0</v>
      </c>
      <c r="BC134" s="470">
        <f t="shared" si="149"/>
        <v>0</v>
      </c>
      <c r="BD134" s="470">
        <f t="shared" si="149"/>
        <v>0</v>
      </c>
      <c r="BE134" s="409">
        <f t="shared" si="135"/>
        <v>0</v>
      </c>
      <c r="BF134" s="409">
        <f t="shared" si="136"/>
        <v>0</v>
      </c>
      <c r="BG134" s="492" t="s">
        <v>43</v>
      </c>
      <c r="BH134" s="493">
        <f>COUNTIF(AV8:AV130,"HMT")</f>
        <v>0</v>
      </c>
      <c r="BI134" s="494">
        <f>BH131</f>
        <v>0</v>
      </c>
      <c r="BJ134" s="495" t="e">
        <f t="shared" ref="BJ134:BJ138" si="150">BI134/BH134</f>
        <v>#DIV/0!</v>
      </c>
      <c r="BK134" s="496"/>
      <c r="BL134" s="486"/>
      <c r="BM134" s="486"/>
      <c r="BN134" s="486"/>
      <c r="BO134" s="486"/>
      <c r="BP134" s="457" t="s">
        <v>467</v>
      </c>
      <c r="BQ134" s="470">
        <f t="shared" ref="BQ134:BZ134" si="151">COUNTIF(BT8:BT130,3)</f>
        <v>0</v>
      </c>
      <c r="BR134" s="470">
        <f t="shared" si="151"/>
        <v>0</v>
      </c>
      <c r="BS134" s="470">
        <f t="shared" si="151"/>
        <v>0</v>
      </c>
      <c r="BT134" s="470">
        <f t="shared" si="151"/>
        <v>0</v>
      </c>
      <c r="BU134" s="470">
        <f t="shared" si="151"/>
        <v>0</v>
      </c>
      <c r="BV134" s="470">
        <f t="shared" si="151"/>
        <v>0</v>
      </c>
      <c r="BW134" s="470">
        <f t="shared" si="151"/>
        <v>0</v>
      </c>
      <c r="BX134" s="470">
        <f t="shared" si="151"/>
        <v>0</v>
      </c>
      <c r="BY134" s="470">
        <f t="shared" si="151"/>
        <v>0</v>
      </c>
      <c r="BZ134" s="470">
        <f t="shared" si="151"/>
        <v>0</v>
      </c>
      <c r="CA134" s="459">
        <f t="shared" si="139"/>
        <v>0</v>
      </c>
      <c r="CB134" s="372">
        <f t="shared" si="140"/>
        <v>0</v>
      </c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460" t="s">
        <v>467</v>
      </c>
      <c r="CS134" s="461">
        <f>COUNTIF($CV$8:$CV$130,3)</f>
        <v>0</v>
      </c>
      <c r="CT134" s="461">
        <f>COUNTIF($CW$8:$CW$130,3)</f>
        <v>0</v>
      </c>
    </row>
    <row r="135" ht="15.75" spans="1:98">
      <c r="A135" s="444" t="s">
        <v>468</v>
      </c>
      <c r="B135" s="4"/>
      <c r="C135" s="4"/>
      <c r="D135" s="4"/>
      <c r="E135" s="4"/>
      <c r="F135" s="445"/>
      <c r="G135" s="478">
        <f>COUNTIF(G8:G130,"A")</f>
        <v>85</v>
      </c>
      <c r="H135" s="478">
        <f>COUNTIF(H8:H130,"A")</f>
        <v>29</v>
      </c>
      <c r="I135" s="478">
        <f>COUNTIF(I8:I130,"A")</f>
        <v>41</v>
      </c>
      <c r="J135" s="478">
        <f>COUNTIF(J8:J130,"A")</f>
        <v>46</v>
      </c>
      <c r="K135" s="478">
        <f>COUNTIF(K8:K130,"A")</f>
        <v>28</v>
      </c>
      <c r="L135" s="463">
        <f>COUNTIF(O8:O130,4)</f>
        <v>0</v>
      </c>
      <c r="M135" s="463">
        <f>COUNTIF(P8:P130,4)</f>
        <v>0</v>
      </c>
      <c r="N135" s="448">
        <f>(L135/L138)</f>
        <v>0</v>
      </c>
      <c r="O135" s="464" t="s">
        <v>469</v>
      </c>
      <c r="P135" s="450"/>
      <c r="Q135" s="451"/>
      <c r="R135" s="451"/>
      <c r="S135" s="7"/>
      <c r="T135" s="7"/>
      <c r="U135" s="7"/>
      <c r="V135" s="7"/>
      <c r="W135" s="7"/>
      <c r="X135" s="7"/>
      <c r="Y135" s="7"/>
      <c r="Z135" s="7"/>
      <c r="AA135" s="373"/>
      <c r="AB135" s="452"/>
      <c r="AC135" s="487">
        <v>160</v>
      </c>
      <c r="AD135" s="488">
        <f>AD131</f>
        <v>8</v>
      </c>
      <c r="AE135" s="488">
        <f>AL131</f>
        <v>0</v>
      </c>
      <c r="AF135" s="489">
        <f>IF(AE135=0,0,AE135/AD135)</f>
        <v>0</v>
      </c>
      <c r="AG135" s="117"/>
      <c r="AH135" s="117"/>
      <c r="AI135" s="117"/>
      <c r="AJ135" s="6"/>
      <c r="AK135" s="6"/>
      <c r="AL135" s="7"/>
      <c r="AM135" s="7"/>
      <c r="AN135" s="7"/>
      <c r="AO135" s="7"/>
      <c r="AP135" s="7"/>
      <c r="AQ135" s="7"/>
      <c r="AR135" s="7"/>
      <c r="AS135" s="497" t="str">
        <f>AU132</f>
        <v>HF</v>
      </c>
      <c r="AT135" s="408">
        <f>COUNTIF(AU8:AU130,"HF")</f>
        <v>0</v>
      </c>
      <c r="AU135" s="408">
        <f>AU131</f>
        <v>0</v>
      </c>
      <c r="AV135" s="408" t="e">
        <f>(AU135/AT135)*100</f>
        <v>#DIV/0!</v>
      </c>
      <c r="AW135" s="491"/>
      <c r="AX135" s="457" t="s">
        <v>469</v>
      </c>
      <c r="AY135" s="470">
        <f t="shared" ref="AY135:BD135" si="152">COUNTIF(BB8:BB130,4)</f>
        <v>0</v>
      </c>
      <c r="AZ135" s="470">
        <f t="shared" si="152"/>
        <v>0</v>
      </c>
      <c r="BA135" s="470">
        <f t="shared" si="152"/>
        <v>0</v>
      </c>
      <c r="BB135" s="470">
        <f t="shared" si="152"/>
        <v>0</v>
      </c>
      <c r="BC135" s="470">
        <f t="shared" si="152"/>
        <v>0</v>
      </c>
      <c r="BD135" s="470">
        <f t="shared" si="152"/>
        <v>0</v>
      </c>
      <c r="BE135" s="409">
        <f t="shared" si="135"/>
        <v>0</v>
      </c>
      <c r="BF135" s="409">
        <f t="shared" si="136"/>
        <v>0</v>
      </c>
      <c r="BG135" s="492" t="s">
        <v>44</v>
      </c>
      <c r="BH135" s="493">
        <f>COUNTIF(AV8:AV130,"HFT")</f>
        <v>0</v>
      </c>
      <c r="BI135" s="494">
        <f>BI131</f>
        <v>0</v>
      </c>
      <c r="BJ135" s="495" t="e">
        <f t="shared" si="150"/>
        <v>#DIV/0!</v>
      </c>
      <c r="BK135" s="496"/>
      <c r="BL135" s="486"/>
      <c r="BM135" s="486"/>
      <c r="BN135" s="486"/>
      <c r="BO135" s="486"/>
      <c r="BP135" s="457" t="s">
        <v>469</v>
      </c>
      <c r="BQ135" s="470">
        <f t="shared" ref="BQ135:BZ135" si="153">COUNTIF(BT8:BT130,4)</f>
        <v>0</v>
      </c>
      <c r="BR135" s="470">
        <f t="shared" si="153"/>
        <v>0</v>
      </c>
      <c r="BS135" s="470">
        <f t="shared" si="153"/>
        <v>0</v>
      </c>
      <c r="BT135" s="470">
        <f t="shared" si="153"/>
        <v>0</v>
      </c>
      <c r="BU135" s="470">
        <f t="shared" si="153"/>
        <v>0</v>
      </c>
      <c r="BV135" s="470">
        <f t="shared" si="153"/>
        <v>0</v>
      </c>
      <c r="BW135" s="470">
        <f t="shared" si="153"/>
        <v>0</v>
      </c>
      <c r="BX135" s="470">
        <f t="shared" si="153"/>
        <v>0</v>
      </c>
      <c r="BY135" s="470">
        <f t="shared" si="153"/>
        <v>0</v>
      </c>
      <c r="BZ135" s="470">
        <f t="shared" si="153"/>
        <v>0</v>
      </c>
      <c r="CA135" s="459">
        <f t="shared" si="139"/>
        <v>0</v>
      </c>
      <c r="CB135" s="372">
        <f t="shared" si="140"/>
        <v>0</v>
      </c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460" t="s">
        <v>469</v>
      </c>
      <c r="CS135" s="461">
        <f>COUNTIF($CV$8:$CV$130,4)</f>
        <v>0</v>
      </c>
      <c r="CT135" s="461">
        <f>COUNTIF($CW$8:$CW$130,4)</f>
        <v>0</v>
      </c>
    </row>
    <row r="136" ht="15.75" spans="1:98">
      <c r="A136" s="444" t="s">
        <v>470</v>
      </c>
      <c r="B136" s="4"/>
      <c r="C136" s="4"/>
      <c r="D136" s="4"/>
      <c r="E136" s="4"/>
      <c r="F136" s="445"/>
      <c r="G136" s="478">
        <f>COUNTIF(G8:G130,"B+")</f>
        <v>1</v>
      </c>
      <c r="H136" s="478">
        <f>COUNTIF(H8:H130,"B+")</f>
        <v>3</v>
      </c>
      <c r="I136" s="478">
        <f>COUNTIF(I8:I130,"B+")</f>
        <v>17</v>
      </c>
      <c r="J136" s="478">
        <f>COUNTIF(J8:J130,"B+")</f>
        <v>13</v>
      </c>
      <c r="K136" s="478">
        <f>COUNTIF(K8:K130,"B+")</f>
        <v>30</v>
      </c>
      <c r="L136" s="463">
        <f>COUNTIF(O8:O130,5)</f>
        <v>0</v>
      </c>
      <c r="M136" s="463">
        <f>COUNTIF(P8:P130,5)</f>
        <v>0</v>
      </c>
      <c r="N136" s="448">
        <f>(L136/L138)</f>
        <v>0</v>
      </c>
      <c r="O136" s="464" t="s">
        <v>471</v>
      </c>
      <c r="P136" s="450"/>
      <c r="Q136" s="451"/>
      <c r="R136" s="451"/>
      <c r="S136" s="7"/>
      <c r="T136" s="7"/>
      <c r="U136" s="7"/>
      <c r="V136" s="7"/>
      <c r="W136" s="7"/>
      <c r="X136" s="7"/>
      <c r="Y136" s="7"/>
      <c r="Z136" s="7"/>
      <c r="AA136" s="373"/>
      <c r="AB136" s="452"/>
      <c r="AC136" s="498">
        <v>140</v>
      </c>
      <c r="AD136" s="488">
        <f>AE131</f>
        <v>2</v>
      </c>
      <c r="AE136" s="488">
        <f>AM131</f>
        <v>0</v>
      </c>
      <c r="AF136" s="489">
        <f>IF(AE136=0,0,AE136/AD136)</f>
        <v>0</v>
      </c>
      <c r="AG136" s="117"/>
      <c r="AH136" s="117"/>
      <c r="AI136" s="117"/>
      <c r="AJ136" s="6"/>
      <c r="AK136" s="6"/>
      <c r="AL136" s="7"/>
      <c r="AM136" s="7"/>
      <c r="AN136" s="7"/>
      <c r="AO136" s="7"/>
      <c r="AP136" s="7"/>
      <c r="AQ136" s="7"/>
      <c r="AR136" s="7"/>
      <c r="AS136" s="497" t="str">
        <f>AV132</f>
        <v>DM</v>
      </c>
      <c r="AT136" s="408">
        <f>COUNTIF(AU8:AU130,"DM")</f>
        <v>0</v>
      </c>
      <c r="AU136" s="408">
        <f>AV131</f>
        <v>0</v>
      </c>
      <c r="AV136" s="408" t="e">
        <f>(AU136/AT136)*100</f>
        <v>#DIV/0!</v>
      </c>
      <c r="AW136" s="491"/>
      <c r="AX136" s="457" t="s">
        <v>471</v>
      </c>
      <c r="AY136" s="470">
        <f t="shared" ref="AY136:BD136" si="154">COUNTIF(BB8:BB130,5)</f>
        <v>0</v>
      </c>
      <c r="AZ136" s="470">
        <f t="shared" si="154"/>
        <v>0</v>
      </c>
      <c r="BA136" s="470">
        <f t="shared" si="154"/>
        <v>0</v>
      </c>
      <c r="BB136" s="470">
        <f t="shared" si="154"/>
        <v>0</v>
      </c>
      <c r="BC136" s="470">
        <f t="shared" si="154"/>
        <v>0</v>
      </c>
      <c r="BD136" s="470">
        <f t="shared" si="154"/>
        <v>0</v>
      </c>
      <c r="BE136" s="409">
        <f t="shared" si="135"/>
        <v>0</v>
      </c>
      <c r="BF136" s="409">
        <f t="shared" si="136"/>
        <v>0</v>
      </c>
      <c r="BG136" s="492" t="s">
        <v>45</v>
      </c>
      <c r="BH136" s="493">
        <f>COUNTIF(AV8:AV130,"DMT")</f>
        <v>0</v>
      </c>
      <c r="BI136" s="494">
        <f>BJ131</f>
        <v>0</v>
      </c>
      <c r="BJ136" s="495" t="e">
        <f t="shared" si="150"/>
        <v>#DIV/0!</v>
      </c>
      <c r="BK136" s="496"/>
      <c r="BL136" s="486"/>
      <c r="BM136" s="486"/>
      <c r="BN136" s="486"/>
      <c r="BO136" s="486"/>
      <c r="BP136" s="457" t="s">
        <v>471</v>
      </c>
      <c r="BQ136" s="470">
        <f t="shared" ref="BQ136:BZ136" si="155">COUNTIF(BT8:BT130,5)</f>
        <v>0</v>
      </c>
      <c r="BR136" s="470">
        <f t="shared" si="155"/>
        <v>0</v>
      </c>
      <c r="BS136" s="470">
        <f t="shared" si="155"/>
        <v>0</v>
      </c>
      <c r="BT136" s="470">
        <f t="shared" si="155"/>
        <v>0</v>
      </c>
      <c r="BU136" s="470">
        <f t="shared" si="155"/>
        <v>0</v>
      </c>
      <c r="BV136" s="470">
        <f t="shared" si="155"/>
        <v>0</v>
      </c>
      <c r="BW136" s="470">
        <f t="shared" si="155"/>
        <v>0</v>
      </c>
      <c r="BX136" s="470">
        <f t="shared" si="155"/>
        <v>0</v>
      </c>
      <c r="BY136" s="470">
        <f t="shared" si="155"/>
        <v>0</v>
      </c>
      <c r="BZ136" s="470">
        <f t="shared" si="155"/>
        <v>0</v>
      </c>
      <c r="CA136" s="459">
        <f t="shared" si="139"/>
        <v>0</v>
      </c>
      <c r="CB136" s="372">
        <f t="shared" si="140"/>
        <v>0</v>
      </c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460" t="s">
        <v>471</v>
      </c>
      <c r="CS136" s="461">
        <f>COUNTIF($CV$8:$CV$130,5)</f>
        <v>0</v>
      </c>
      <c r="CT136" s="461">
        <f>COUNTIF($CW$8:$CW$130,5)</f>
        <v>0</v>
      </c>
    </row>
    <row r="137" ht="15.75" spans="1:98">
      <c r="A137" s="444" t="s">
        <v>472</v>
      </c>
      <c r="B137" s="4"/>
      <c r="C137" s="4"/>
      <c r="D137" s="4"/>
      <c r="E137" s="4"/>
      <c r="F137" s="445"/>
      <c r="G137" s="478">
        <f>COUNTIF(G8:G130,"B")</f>
        <v>0</v>
      </c>
      <c r="H137" s="478">
        <f>COUNTIF(H8:H130,"B")</f>
        <v>0</v>
      </c>
      <c r="I137" s="478">
        <f>COUNTIF(I8:I130,"B")</f>
        <v>0</v>
      </c>
      <c r="J137" s="478">
        <f>COUNTIF(J8:J130,"B")</f>
        <v>1</v>
      </c>
      <c r="K137" s="478">
        <f>COUNTIF(K8:K130,"B")</f>
        <v>2</v>
      </c>
      <c r="L137" s="463">
        <f>COUNTIF(O8:O130,"&gt;5")</f>
        <v>123</v>
      </c>
      <c r="M137" s="463">
        <f>COUNTIF(P8:P130,"&gt;5")</f>
        <v>0</v>
      </c>
      <c r="N137" s="448">
        <f>(L137/L138)</f>
        <v>1</v>
      </c>
      <c r="O137" s="464" t="s">
        <v>473</v>
      </c>
      <c r="P137" s="450"/>
      <c r="Q137" s="451"/>
      <c r="R137" s="451"/>
      <c r="S137" s="7"/>
      <c r="T137" s="7"/>
      <c r="U137" s="7"/>
      <c r="V137" s="7"/>
      <c r="W137" s="7"/>
      <c r="X137" s="7"/>
      <c r="Y137" s="7"/>
      <c r="Z137" s="7"/>
      <c r="AA137" s="373"/>
      <c r="AB137" s="6"/>
      <c r="AC137" s="499">
        <v>120</v>
      </c>
      <c r="AD137" s="488">
        <f>AF131</f>
        <v>1</v>
      </c>
      <c r="AE137" s="488">
        <f>AN131</f>
        <v>0</v>
      </c>
      <c r="AF137" s="489">
        <f>IF(AE137=0,0,AE137/AD137)</f>
        <v>0</v>
      </c>
      <c r="AG137" s="117"/>
      <c r="AH137" s="117"/>
      <c r="AI137" s="117"/>
      <c r="AJ137" s="6"/>
      <c r="AK137" s="6"/>
      <c r="AL137" s="7"/>
      <c r="AM137" s="7"/>
      <c r="AN137" s="7"/>
      <c r="AO137" s="7"/>
      <c r="AP137" s="7"/>
      <c r="AQ137" s="7"/>
      <c r="AR137" s="7"/>
      <c r="AS137" s="497" t="str">
        <f>AW132</f>
        <v>DF</v>
      </c>
      <c r="AT137" s="408">
        <f>COUNTIF(AU8:AU130,"DF")</f>
        <v>0</v>
      </c>
      <c r="AU137" s="408">
        <f>AW131</f>
        <v>0</v>
      </c>
      <c r="AV137" s="408" t="e">
        <f>(AU137/AT137)*100</f>
        <v>#DIV/0!</v>
      </c>
      <c r="AW137" s="491"/>
      <c r="AX137" s="457" t="s">
        <v>473</v>
      </c>
      <c r="AY137" s="470">
        <f t="shared" ref="AY137:BD137" si="156">COUNTIF(BB8:BB130,"&gt;5")</f>
        <v>0</v>
      </c>
      <c r="AZ137" s="470">
        <f t="shared" si="156"/>
        <v>0</v>
      </c>
      <c r="BA137" s="470">
        <f t="shared" si="156"/>
        <v>0</v>
      </c>
      <c r="BB137" s="470">
        <f t="shared" si="156"/>
        <v>0</v>
      </c>
      <c r="BC137" s="470">
        <f t="shared" si="156"/>
        <v>0</v>
      </c>
      <c r="BD137" s="470">
        <f t="shared" si="156"/>
        <v>0</v>
      </c>
      <c r="BE137" s="409">
        <f t="shared" si="135"/>
        <v>0</v>
      </c>
      <c r="BF137" s="409">
        <f t="shared" si="136"/>
        <v>0</v>
      </c>
      <c r="BG137" s="492" t="s">
        <v>46</v>
      </c>
      <c r="BH137" s="493">
        <f>COUNTIF(AV8:AV132,"DFT")</f>
        <v>0</v>
      </c>
      <c r="BI137" s="494">
        <f>BK131</f>
        <v>0</v>
      </c>
      <c r="BJ137" s="495" t="e">
        <f t="shared" si="150"/>
        <v>#DIV/0!</v>
      </c>
      <c r="BK137" s="496"/>
      <c r="BL137" s="486"/>
      <c r="BM137" s="486"/>
      <c r="BN137" s="486"/>
      <c r="BO137" s="486"/>
      <c r="BP137" s="457" t="s">
        <v>473</v>
      </c>
      <c r="BQ137" s="470">
        <f t="shared" ref="BQ137:BZ137" si="157">COUNTIF(BT8:BT130,"&gt;5")</f>
        <v>0</v>
      </c>
      <c r="BR137" s="470">
        <f t="shared" si="157"/>
        <v>0</v>
      </c>
      <c r="BS137" s="470">
        <f t="shared" si="157"/>
        <v>0</v>
      </c>
      <c r="BT137" s="470">
        <f t="shared" si="157"/>
        <v>0</v>
      </c>
      <c r="BU137" s="470">
        <f t="shared" si="157"/>
        <v>0</v>
      </c>
      <c r="BV137" s="470">
        <f t="shared" si="157"/>
        <v>0</v>
      </c>
      <c r="BW137" s="470">
        <f t="shared" si="157"/>
        <v>0</v>
      </c>
      <c r="BX137" s="470">
        <f t="shared" si="157"/>
        <v>0</v>
      </c>
      <c r="BY137" s="470">
        <f t="shared" si="157"/>
        <v>0</v>
      </c>
      <c r="BZ137" s="470">
        <f t="shared" si="157"/>
        <v>0</v>
      </c>
      <c r="CA137" s="459">
        <f t="shared" si="139"/>
        <v>0</v>
      </c>
      <c r="CB137" s="372">
        <f t="shared" si="140"/>
        <v>0</v>
      </c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460" t="s">
        <v>473</v>
      </c>
      <c r="CS137" s="461">
        <f>COUNTIF($CV$8:$CV$130,6)</f>
        <v>0</v>
      </c>
      <c r="CT137" s="461">
        <f>COUNTIF($CW$8:$CW$130,6)</f>
        <v>0</v>
      </c>
    </row>
    <row r="138" ht="15.75" spans="1:98">
      <c r="A138" s="444"/>
      <c r="B138" s="500"/>
      <c r="C138" s="500"/>
      <c r="D138" s="500"/>
      <c r="E138" s="500"/>
      <c r="F138" s="501" t="s">
        <v>474</v>
      </c>
      <c r="G138" s="478">
        <f>COUNTIF(G8:G130,"-")</f>
        <v>11</v>
      </c>
      <c r="H138" s="478">
        <f>COUNTIF(H8:H130,"-")</f>
        <v>11</v>
      </c>
      <c r="I138" s="478">
        <f>COUNTIF(I8:I130,"-")</f>
        <v>4</v>
      </c>
      <c r="J138" s="478">
        <f>COUNTIF(J8:J130,"-")</f>
        <v>5</v>
      </c>
      <c r="K138" s="478">
        <f>COUNTIF(K8:K130,"-")</f>
        <v>4</v>
      </c>
      <c r="L138" s="447">
        <f t="shared" ref="L138:M138" si="158">SUM(L131:L137)</f>
        <v>123</v>
      </c>
      <c r="M138" s="447">
        <f t="shared" si="158"/>
        <v>0</v>
      </c>
      <c r="N138" s="448">
        <f>(L138/L138)</f>
        <v>1</v>
      </c>
      <c r="O138" s="502" t="s">
        <v>475</v>
      </c>
      <c r="P138" s="450"/>
      <c r="Q138" s="451"/>
      <c r="R138" s="451"/>
      <c r="S138" s="7"/>
      <c r="T138" s="7"/>
      <c r="U138" s="7"/>
      <c r="V138" s="7"/>
      <c r="W138" s="7"/>
      <c r="X138" s="7"/>
      <c r="Y138" s="7"/>
      <c r="Z138" s="7"/>
      <c r="AA138" s="373"/>
      <c r="AB138" s="6"/>
      <c r="AC138" s="499">
        <v>110</v>
      </c>
      <c r="AD138" s="488">
        <f>AG131</f>
        <v>0</v>
      </c>
      <c r="AE138" s="488">
        <f>AO131</f>
        <v>0</v>
      </c>
      <c r="AF138" s="489">
        <f>IF(AE138=0,0,AE138/AD138)</f>
        <v>0</v>
      </c>
      <c r="AG138" s="117"/>
      <c r="AH138" s="117"/>
      <c r="AI138" s="117"/>
      <c r="AJ138" s="6"/>
      <c r="AK138" s="6"/>
      <c r="AL138" s="7"/>
      <c r="AM138" s="7"/>
      <c r="AN138" s="7"/>
      <c r="AO138" s="7"/>
      <c r="AP138" s="7"/>
      <c r="AQ138" s="7"/>
      <c r="AR138" s="7"/>
      <c r="AS138" s="497" t="s">
        <v>42</v>
      </c>
      <c r="AT138" s="408">
        <f t="shared" ref="AT138:AU138" si="159">AT135+AT137</f>
        <v>0</v>
      </c>
      <c r="AU138" s="408">
        <f t="shared" si="159"/>
        <v>0</v>
      </c>
      <c r="AV138" s="495" t="e">
        <f>AU138/AT138</f>
        <v>#DIV/0!</v>
      </c>
      <c r="AW138" s="491"/>
      <c r="AX138" s="457" t="s">
        <v>475</v>
      </c>
      <c r="AY138" s="458">
        <f t="shared" ref="AY138:BD138" si="160">SUM(AY131:AY137)</f>
        <v>28</v>
      </c>
      <c r="AZ138" s="458">
        <f t="shared" si="160"/>
        <v>76</v>
      </c>
      <c r="BA138" s="458">
        <f t="shared" si="160"/>
        <v>47</v>
      </c>
      <c r="BB138" s="458">
        <f t="shared" si="160"/>
        <v>0</v>
      </c>
      <c r="BC138" s="458">
        <f t="shared" si="160"/>
        <v>0</v>
      </c>
      <c r="BD138" s="503">
        <f t="shared" si="160"/>
        <v>0</v>
      </c>
      <c r="BE138" s="372">
        <f t="shared" si="135"/>
        <v>151</v>
      </c>
      <c r="BF138" s="372">
        <f t="shared" si="136"/>
        <v>0</v>
      </c>
      <c r="BG138" s="492" t="s">
        <v>47</v>
      </c>
      <c r="BH138" s="493">
        <f>COUNTIF(AV8:AV130,"HMNT")</f>
        <v>0</v>
      </c>
      <c r="BI138" s="494">
        <f>BL131</f>
        <v>0</v>
      </c>
      <c r="BJ138" s="495" t="e">
        <f t="shared" si="150"/>
        <v>#DIV/0!</v>
      </c>
      <c r="BK138" s="496"/>
      <c r="BL138" s="486"/>
      <c r="BM138" s="486"/>
      <c r="BN138" s="486"/>
      <c r="BO138" s="486"/>
      <c r="BP138" s="457" t="s">
        <v>475</v>
      </c>
      <c r="BQ138" s="458">
        <f t="shared" ref="BQ138:BZ138" si="161">SUM(BQ131:BQ137)</f>
        <v>28</v>
      </c>
      <c r="BR138" s="458">
        <f t="shared" si="161"/>
        <v>1</v>
      </c>
      <c r="BS138" s="458">
        <f t="shared" si="161"/>
        <v>0</v>
      </c>
      <c r="BT138" s="458">
        <f t="shared" si="161"/>
        <v>1</v>
      </c>
      <c r="BU138" s="458">
        <f t="shared" si="161"/>
        <v>0</v>
      </c>
      <c r="BV138" s="458">
        <f t="shared" si="161"/>
        <v>76</v>
      </c>
      <c r="BW138" s="458">
        <f t="shared" si="161"/>
        <v>47</v>
      </c>
      <c r="BX138" s="458">
        <f t="shared" si="161"/>
        <v>0</v>
      </c>
      <c r="BY138" s="458">
        <f t="shared" si="161"/>
        <v>0</v>
      </c>
      <c r="BZ138" s="458">
        <f t="shared" si="161"/>
        <v>0</v>
      </c>
      <c r="CA138" s="459">
        <f t="shared" si="139"/>
        <v>153</v>
      </c>
      <c r="CB138" s="372">
        <f t="shared" si="140"/>
        <v>0</v>
      </c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460" t="s">
        <v>475</v>
      </c>
      <c r="CS138" s="461">
        <f t="shared" ref="CS138:CT138" si="162">SUM(CS131:CS137)</f>
        <v>0</v>
      </c>
      <c r="CT138" s="461">
        <f t="shared" si="162"/>
        <v>0</v>
      </c>
    </row>
    <row r="139" ht="15.75" spans="1:98">
      <c r="A139" s="444"/>
      <c r="B139" s="500"/>
      <c r="C139" s="504" t="s">
        <v>476</v>
      </c>
      <c r="D139" s="504"/>
      <c r="E139" s="504"/>
      <c r="F139" s="505"/>
      <c r="G139" s="478">
        <f>COUNTIF(G9:G131,"C")</f>
        <v>0</v>
      </c>
      <c r="H139" s="478">
        <f>COUNTIF(H9:H131,"C")</f>
        <v>0</v>
      </c>
      <c r="I139" s="478">
        <f>COUNTIF(I9:I131,"C")</f>
        <v>0</v>
      </c>
      <c r="J139" s="478">
        <f>COUNTIF(J9:J131,"C")</f>
        <v>1</v>
      </c>
      <c r="K139" s="478">
        <f>COUNTIF(K9:K131,"C")</f>
        <v>0</v>
      </c>
      <c r="L139" s="447"/>
      <c r="M139" s="447"/>
      <c r="N139" s="448"/>
      <c r="O139" s="502"/>
      <c r="P139" s="450"/>
      <c r="Q139" s="451"/>
      <c r="R139" s="451"/>
      <c r="S139" s="7"/>
      <c r="T139" s="7"/>
      <c r="U139" s="7"/>
      <c r="V139" s="7"/>
      <c r="W139" s="7"/>
      <c r="X139" s="7"/>
      <c r="Y139" s="7"/>
      <c r="Z139" s="7"/>
      <c r="AA139" s="373"/>
      <c r="AB139" s="6"/>
      <c r="AC139" s="499"/>
      <c r="AD139" s="488"/>
      <c r="AE139" s="488"/>
      <c r="AF139" s="489"/>
      <c r="AG139" s="117"/>
      <c r="AH139" s="117"/>
      <c r="AI139" s="117"/>
      <c r="AJ139" s="6"/>
      <c r="AK139" s="6"/>
      <c r="AL139" s="7"/>
      <c r="AM139" s="7"/>
      <c r="AN139" s="7"/>
      <c r="AO139" s="7"/>
      <c r="AP139" s="7"/>
      <c r="AQ139" s="7"/>
      <c r="AR139" s="7"/>
      <c r="AS139" s="497"/>
      <c r="AT139" s="408"/>
      <c r="AU139" s="408"/>
      <c r="AV139" s="495"/>
      <c r="AW139" s="491"/>
      <c r="AX139" s="506"/>
      <c r="AY139" s="458"/>
      <c r="AZ139" s="458"/>
      <c r="BA139" s="458"/>
      <c r="BB139" s="458"/>
      <c r="BC139" s="458"/>
      <c r="BD139" s="503"/>
      <c r="BE139" s="507"/>
      <c r="BF139" s="507"/>
      <c r="BG139" s="492"/>
      <c r="BH139" s="493"/>
      <c r="BI139" s="494"/>
      <c r="BJ139" s="495"/>
      <c r="BK139" s="496"/>
      <c r="BL139" s="486"/>
      <c r="BM139" s="486"/>
      <c r="BN139" s="486"/>
      <c r="BO139" s="486"/>
      <c r="BP139" s="506"/>
      <c r="BQ139" s="508"/>
      <c r="BR139" s="508"/>
      <c r="BS139" s="508"/>
      <c r="BT139" s="508"/>
      <c r="BU139" s="508"/>
      <c r="BV139" s="508"/>
      <c r="BW139" s="508"/>
      <c r="BX139" s="508"/>
      <c r="BY139" s="508"/>
      <c r="BZ139" s="508"/>
      <c r="CA139" s="507"/>
      <c r="CB139" s="50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509"/>
      <c r="CS139" s="461"/>
      <c r="CT139" s="461"/>
    </row>
    <row r="140" ht="15.75" spans="1:98">
      <c r="A140" s="444"/>
      <c r="B140" s="500"/>
      <c r="C140" s="500"/>
      <c r="D140" s="500"/>
      <c r="E140" s="500"/>
      <c r="F140" s="501" t="s">
        <v>477</v>
      </c>
      <c r="G140" s="478">
        <f>COUNTBLANK(G8:G130)</f>
        <v>0</v>
      </c>
      <c r="H140" s="478">
        <f>COUNTBLANK(H8:H130)</f>
        <v>0</v>
      </c>
      <c r="I140" s="478">
        <f>COUNTBLANK(I8:I130)</f>
        <v>59</v>
      </c>
      <c r="J140" s="478">
        <f>COUNTBLANK(J8:J130)</f>
        <v>50</v>
      </c>
      <c r="K140" s="478">
        <f>COUNTBLANK(K8:K130)</f>
        <v>59</v>
      </c>
      <c r="L140" s="447"/>
      <c r="M140" s="447"/>
      <c r="N140" s="448"/>
      <c r="O140" s="502"/>
      <c r="P140" s="450"/>
      <c r="Q140" s="451"/>
      <c r="R140" s="451"/>
      <c r="S140" s="7"/>
      <c r="T140" s="7"/>
      <c r="U140" s="7"/>
      <c r="V140" s="7"/>
      <c r="W140" s="7"/>
      <c r="X140" s="7"/>
      <c r="Y140" s="7"/>
      <c r="Z140" s="7"/>
      <c r="AA140" s="373"/>
      <c r="AB140" s="6"/>
      <c r="AC140" s="499"/>
      <c r="AD140" s="488"/>
      <c r="AE140" s="488"/>
      <c r="AF140" s="489"/>
      <c r="AG140" s="117"/>
      <c r="AH140" s="117"/>
      <c r="AI140" s="117"/>
      <c r="AJ140" s="6"/>
      <c r="AK140" s="6"/>
      <c r="AL140" s="7"/>
      <c r="AM140" s="7"/>
      <c r="AN140" s="7"/>
      <c r="AO140" s="7"/>
      <c r="AP140" s="7"/>
      <c r="AQ140" s="7"/>
      <c r="AR140" s="7"/>
      <c r="AS140" s="497"/>
      <c r="AT140" s="408"/>
      <c r="AU140" s="408"/>
      <c r="AV140" s="495"/>
      <c r="AW140" s="491"/>
      <c r="AX140" s="506"/>
      <c r="AY140" s="458"/>
      <c r="AZ140" s="458"/>
      <c r="BA140" s="458"/>
      <c r="BB140" s="458"/>
      <c r="BC140" s="458"/>
      <c r="BD140" s="503"/>
      <c r="BE140" s="507"/>
      <c r="BF140" s="507"/>
      <c r="BG140" s="492"/>
      <c r="BH140" s="493"/>
      <c r="BI140" s="494"/>
      <c r="BJ140" s="495"/>
      <c r="BK140" s="496"/>
      <c r="BL140" s="486"/>
      <c r="BM140" s="486"/>
      <c r="BN140" s="486"/>
      <c r="BO140" s="486"/>
      <c r="BP140" s="506"/>
      <c r="BQ140" s="508"/>
      <c r="BR140" s="508"/>
      <c r="BS140" s="508"/>
      <c r="BT140" s="508"/>
      <c r="BU140" s="508"/>
      <c r="BV140" s="508"/>
      <c r="BW140" s="508"/>
      <c r="BX140" s="508"/>
      <c r="BY140" s="508"/>
      <c r="BZ140" s="508"/>
      <c r="CA140" s="507"/>
      <c r="CB140" s="50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509"/>
      <c r="CS140" s="461"/>
      <c r="CT140" s="461"/>
    </row>
    <row r="141" ht="15.75" spans="1:98">
      <c r="A141" s="444" t="s">
        <v>464</v>
      </c>
      <c r="B141" s="4"/>
      <c r="C141" s="4"/>
      <c r="D141" s="4"/>
      <c r="E141" s="4"/>
      <c r="F141" s="445"/>
      <c r="G141" s="510">
        <f>SUM(G133:G140)</f>
        <v>123</v>
      </c>
      <c r="H141" s="510">
        <f>SUM(H133:H140)</f>
        <v>123</v>
      </c>
      <c r="I141" s="510">
        <f>SUM(I133:I139)</f>
        <v>64</v>
      </c>
      <c r="J141" s="510">
        <f>SUM(J133:J139)</f>
        <v>73</v>
      </c>
      <c r="K141" s="510">
        <f>SUM(K133:K139)</f>
        <v>64</v>
      </c>
      <c r="L141" s="511"/>
      <c r="M141" s="511"/>
      <c r="N141" s="512">
        <f>SUM(G141:K141)</f>
        <v>447</v>
      </c>
      <c r="O141" s="513" t="s">
        <v>478</v>
      </c>
      <c r="P141" s="514"/>
      <c r="Q141" s="515"/>
      <c r="R141" s="515"/>
      <c r="S141" s="7"/>
      <c r="T141" s="7"/>
      <c r="U141" s="7"/>
      <c r="V141" s="7"/>
      <c r="W141" s="7"/>
      <c r="X141" s="7"/>
      <c r="Y141" s="7"/>
      <c r="Z141" s="7"/>
      <c r="AA141" s="373"/>
      <c r="AB141" s="6"/>
      <c r="AC141" s="499">
        <v>100</v>
      </c>
      <c r="AD141" s="488">
        <f>AH131</f>
        <v>0</v>
      </c>
      <c r="AE141" s="488">
        <f>AP131</f>
        <v>0</v>
      </c>
      <c r="AF141" s="489">
        <f>IF(AE141=0,0,AE141/AD141)</f>
        <v>0</v>
      </c>
      <c r="AG141" s="117"/>
      <c r="AH141" s="117"/>
      <c r="AI141" s="117"/>
      <c r="AJ141" s="6"/>
      <c r="AK141" s="6"/>
      <c r="AL141" s="7"/>
      <c r="AM141" s="7"/>
      <c r="AN141" s="7"/>
      <c r="AO141" s="7"/>
      <c r="AP141" s="7"/>
      <c r="AQ141" s="7"/>
      <c r="AR141" s="7"/>
      <c r="AS141" s="497" t="s">
        <v>41</v>
      </c>
      <c r="AT141" s="408">
        <f>AT134+AT136</f>
        <v>0</v>
      </c>
      <c r="AU141" s="408">
        <f>AU134+AU136</f>
        <v>0</v>
      </c>
      <c r="AV141" s="408" t="e">
        <f>AV134+AV136</f>
        <v>#DIV/0!</v>
      </c>
      <c r="AW141" s="491"/>
      <c r="AX141" s="516"/>
      <c r="AY141" s="517" t="str">
        <f t="shared" ref="AY141:BD141" si="163">AY7</f>
        <v>HM</v>
      </c>
      <c r="AZ141" s="517" t="str">
        <f t="shared" si="163"/>
        <v>HF</v>
      </c>
      <c r="BA141" s="517" t="str">
        <f t="shared" si="163"/>
        <v>DM</v>
      </c>
      <c r="BB141" s="517" t="str">
        <f t="shared" si="163"/>
        <v>DF</v>
      </c>
      <c r="BC141" s="517" t="str">
        <f t="shared" si="163"/>
        <v>M</v>
      </c>
      <c r="BD141" s="517" t="str">
        <f t="shared" si="163"/>
        <v>F</v>
      </c>
      <c r="BE141" s="7"/>
      <c r="BF141" s="7"/>
      <c r="BG141" s="492" t="s">
        <v>48</v>
      </c>
      <c r="BH141" s="493">
        <f>COUNTIF(AV8:AV130,"HFNT")</f>
        <v>0</v>
      </c>
      <c r="BI141" s="494">
        <f>BM131</f>
        <v>0</v>
      </c>
      <c r="BJ141" s="495">
        <f t="shared" ref="BJ141:BJ146" si="164">IF(BH141=0,0,BI141/BH141)</f>
        <v>0</v>
      </c>
      <c r="BK141" s="496"/>
      <c r="BL141" s="518"/>
      <c r="BM141" s="518"/>
      <c r="BN141" s="518"/>
      <c r="BO141" s="518"/>
      <c r="BP141" s="516"/>
      <c r="BQ141" s="519" t="str">
        <f t="shared" ref="BQ141:BZ141" si="165">BQ7</f>
        <v>HMT</v>
      </c>
      <c r="BR141" s="519" t="str">
        <f t="shared" si="165"/>
        <v>HFT</v>
      </c>
      <c r="BS141" s="519" t="str">
        <f t="shared" si="165"/>
        <v>DMT</v>
      </c>
      <c r="BT141" s="519" t="str">
        <f t="shared" si="165"/>
        <v>DFT</v>
      </c>
      <c r="BU141" s="519" t="str">
        <f t="shared" si="165"/>
        <v>HMNT</v>
      </c>
      <c r="BV141" s="519" t="str">
        <f t="shared" si="165"/>
        <v>HFNT</v>
      </c>
      <c r="BW141" s="519" t="str">
        <f t="shared" si="165"/>
        <v>DMNT</v>
      </c>
      <c r="BX141" s="519" t="str">
        <f t="shared" si="165"/>
        <v>DFNT</v>
      </c>
      <c r="BY141" s="519" t="str">
        <f t="shared" si="165"/>
        <v>M</v>
      </c>
      <c r="BZ141" s="519" t="str">
        <f t="shared" si="165"/>
        <v>F</v>
      </c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412" t="s">
        <v>54</v>
      </c>
      <c r="CT141" s="412" t="s">
        <v>55</v>
      </c>
    </row>
    <row r="142" ht="15.75" spans="1:98">
      <c r="A142" s="444" t="s">
        <v>479</v>
      </c>
      <c r="B142" s="4"/>
      <c r="C142" s="4"/>
      <c r="D142" s="4"/>
      <c r="E142" s="4"/>
      <c r="F142" s="445"/>
      <c r="G142" s="462">
        <f>SUM(G132:G140)</f>
        <v>123</v>
      </c>
      <c r="H142" s="462">
        <f>SUM(H132:H140)</f>
        <v>123</v>
      </c>
      <c r="I142" s="510">
        <f>SUM(I134:I139)</f>
        <v>64</v>
      </c>
      <c r="J142" s="510">
        <f>SUM(J133:J139)</f>
        <v>73</v>
      </c>
      <c r="K142" s="510">
        <f>SUM(K134:K139)</f>
        <v>64</v>
      </c>
      <c r="L142" s="511"/>
      <c r="M142" s="511"/>
      <c r="N142" s="512">
        <f>SUM(G142:K142)</f>
        <v>447</v>
      </c>
      <c r="O142" s="513" t="s">
        <v>480</v>
      </c>
      <c r="P142" s="514"/>
      <c r="Q142" s="515"/>
      <c r="R142" s="515"/>
      <c r="S142" s="7"/>
      <c r="T142" s="7"/>
      <c r="U142" s="7"/>
      <c r="V142" s="7"/>
      <c r="W142" s="7"/>
      <c r="X142" s="7"/>
      <c r="Y142" s="7"/>
      <c r="Z142" s="7"/>
      <c r="AA142" s="373"/>
      <c r="AB142" s="6"/>
      <c r="AC142" s="499" t="s">
        <v>37</v>
      </c>
      <c r="AD142" s="488">
        <f>AI131</f>
        <v>0</v>
      </c>
      <c r="AE142" s="488">
        <f>AQ131</f>
        <v>0</v>
      </c>
      <c r="AF142" s="489">
        <f>IF(AE142=0,0,AE142/AD142)</f>
        <v>0</v>
      </c>
      <c r="AG142" s="117"/>
      <c r="AH142" s="117"/>
      <c r="AI142" s="117"/>
      <c r="AJ142" s="6"/>
      <c r="AK142" s="6"/>
      <c r="AL142" s="7"/>
      <c r="AM142" s="7"/>
      <c r="AN142" s="7"/>
      <c r="AO142" s="7"/>
      <c r="AP142" s="7"/>
      <c r="AQ142" s="7"/>
      <c r="AR142" s="7"/>
      <c r="AS142" s="520" t="str">
        <f>AC143</f>
        <v>IT-III</v>
      </c>
      <c r="AT142" s="480">
        <f>SUM(AT138:AT141)</f>
        <v>0</v>
      </c>
      <c r="AU142" s="480">
        <f>SUM(AU138:AU141)</f>
        <v>0</v>
      </c>
      <c r="AV142" s="521" t="e">
        <f>AU142/AT142</f>
        <v>#DIV/0!</v>
      </c>
      <c r="AW142" s="491"/>
      <c r="AX142" s="516"/>
      <c r="AY142" s="168"/>
      <c r="AZ142" s="168"/>
      <c r="BA142" s="168"/>
      <c r="BB142" s="168"/>
      <c r="BC142" s="117"/>
      <c r="BD142" s="117"/>
      <c r="BE142" s="7"/>
      <c r="BF142" s="7"/>
      <c r="BG142" s="492" t="s">
        <v>49</v>
      </c>
      <c r="BH142" s="493">
        <f>COUNTIF(AV8:AV130,"DMNT")</f>
        <v>0</v>
      </c>
      <c r="BI142" s="408">
        <f>BN131</f>
        <v>0</v>
      </c>
      <c r="BJ142" s="522">
        <f t="shared" si="164"/>
        <v>0</v>
      </c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</row>
    <row r="143" ht="15.75" spans="1:98">
      <c r="A143" s="444" t="s">
        <v>481</v>
      </c>
      <c r="B143" s="4"/>
      <c r="C143" s="4"/>
      <c r="D143" s="4"/>
      <c r="E143" s="4"/>
      <c r="F143" s="445"/>
      <c r="G143" s="367">
        <f>(G141/$L$138)*100</f>
        <v>100</v>
      </c>
      <c r="H143" s="367">
        <f>(H141/$L$138)*100</f>
        <v>100</v>
      </c>
      <c r="I143" s="367">
        <f>(I141/$I$142)*100</f>
        <v>100</v>
      </c>
      <c r="J143" s="367">
        <f>(J141/$J$142)*100</f>
        <v>100</v>
      </c>
      <c r="K143" s="367">
        <f>(K141/$I$142)*100</f>
        <v>100</v>
      </c>
      <c r="L143" s="511"/>
      <c r="M143" s="511"/>
      <c r="N143" s="523">
        <f>N141/N142</f>
        <v>1</v>
      </c>
      <c r="O143" s="513" t="s">
        <v>482</v>
      </c>
      <c r="P143" s="514"/>
      <c r="Q143" s="515"/>
      <c r="R143" s="515"/>
      <c r="S143" s="7"/>
      <c r="T143" s="7"/>
      <c r="U143" s="7"/>
      <c r="V143" s="7"/>
      <c r="W143" s="7"/>
      <c r="X143" s="7"/>
      <c r="Y143" s="7"/>
      <c r="Z143" s="7"/>
      <c r="AA143" s="373"/>
      <c r="AB143" s="6"/>
      <c r="AC143" s="524" t="s">
        <v>483</v>
      </c>
      <c r="AD143" s="525">
        <f>SUM(AD134:AD142)</f>
        <v>37</v>
      </c>
      <c r="AE143" s="525">
        <f>SUM(AE134:AE142)</f>
        <v>0</v>
      </c>
      <c r="AF143" s="526">
        <f>IF(AE143=0,0,AE143/AD143)</f>
        <v>0</v>
      </c>
      <c r="AG143" s="117"/>
      <c r="AH143" s="117"/>
      <c r="AI143" s="117"/>
      <c r="AJ143" s="6"/>
      <c r="AK143" s="6"/>
      <c r="AL143" s="7"/>
      <c r="AM143" s="7"/>
      <c r="AN143" s="7"/>
      <c r="AO143" s="7"/>
      <c r="AP143" s="7"/>
      <c r="AQ143" s="7"/>
      <c r="AR143" s="7"/>
      <c r="AS143" s="117"/>
      <c r="AT143" s="117"/>
      <c r="AU143" s="117"/>
      <c r="AV143" s="117"/>
      <c r="AW143" s="117"/>
      <c r="AX143" s="516"/>
      <c r="AY143" s="168"/>
      <c r="AZ143" s="168"/>
      <c r="BA143" s="168"/>
      <c r="BB143" s="168"/>
      <c r="BC143" s="117"/>
      <c r="BD143" s="117"/>
      <c r="BE143" s="7"/>
      <c r="BF143" s="7"/>
      <c r="BG143" s="492" t="s">
        <v>50</v>
      </c>
      <c r="BH143" s="406">
        <f>COUNTIF(AV8:AV130,"DFNT")</f>
        <v>0</v>
      </c>
      <c r="BI143" s="407">
        <f>BO131</f>
        <v>0</v>
      </c>
      <c r="BJ143" s="527">
        <f t="shared" si="164"/>
        <v>0</v>
      </c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</row>
    <row r="144" ht="18" spans="1:98">
      <c r="A144" s="444" t="s">
        <v>484</v>
      </c>
      <c r="B144" s="4"/>
      <c r="C144" s="4"/>
      <c r="D144" s="4"/>
      <c r="E144" s="4"/>
      <c r="F144" s="445"/>
      <c r="G144" s="528" t="str">
        <f t="shared" ref="G144:K145" si="166">G6</f>
        <v>ES2701</v>
      </c>
      <c r="H144" s="528" t="str">
        <f t="shared" si="166"/>
        <v>ES2702</v>
      </c>
      <c r="I144" s="528" t="str">
        <f t="shared" si="166"/>
        <v>HS2703</v>
      </c>
      <c r="J144" s="528" t="str">
        <f t="shared" si="166"/>
        <v>IT2V26</v>
      </c>
      <c r="K144" s="528" t="str">
        <f t="shared" si="166"/>
        <v>ME27O1</v>
      </c>
      <c r="L144" s="511"/>
      <c r="M144" s="511"/>
      <c r="N144" s="511"/>
      <c r="O144" s="529"/>
      <c r="P144" s="530"/>
      <c r="Q144" s="531"/>
      <c r="R144" s="531"/>
      <c r="S144" s="7"/>
      <c r="T144" s="7"/>
      <c r="U144" s="7"/>
      <c r="V144" s="7"/>
      <c r="W144" s="7"/>
      <c r="X144" s="7"/>
      <c r="Y144" s="7"/>
      <c r="Z144" s="7"/>
      <c r="AA144" s="373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7"/>
      <c r="AM144" s="7"/>
      <c r="AN144" s="7"/>
      <c r="AO144" s="7"/>
      <c r="AP144" s="7"/>
      <c r="AQ144" s="7"/>
      <c r="AR144" s="7"/>
      <c r="AS144" s="117"/>
      <c r="AT144" s="117"/>
      <c r="AU144" s="117"/>
      <c r="AV144" s="480" t="s">
        <v>463</v>
      </c>
      <c r="AW144" s="484" t="s">
        <v>464</v>
      </c>
      <c r="AX144" s="532" t="s">
        <v>9</v>
      </c>
      <c r="AY144" s="533">
        <v>1</v>
      </c>
      <c r="AZ144" s="534">
        <v>2</v>
      </c>
      <c r="BA144" s="534">
        <v>3</v>
      </c>
      <c r="BB144" s="534">
        <v>4</v>
      </c>
      <c r="BC144" s="534">
        <v>5</v>
      </c>
      <c r="BD144" s="534" t="s">
        <v>485</v>
      </c>
      <c r="BE144" s="7"/>
      <c r="BF144" s="7"/>
      <c r="BG144" s="492" t="s">
        <v>42</v>
      </c>
      <c r="BH144" s="493">
        <f t="shared" ref="BH144:BI144" si="167">BH135+BH137+BH141+BH143</f>
        <v>0</v>
      </c>
      <c r="BI144" s="408">
        <f t="shared" si="167"/>
        <v>0</v>
      </c>
      <c r="BJ144" s="495">
        <f t="shared" si="164"/>
        <v>0</v>
      </c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</row>
    <row r="145" ht="15.75" spans="1:98">
      <c r="A145" s="444" t="s">
        <v>486</v>
      </c>
      <c r="B145" s="4"/>
      <c r="C145" s="4"/>
      <c r="D145" s="4"/>
      <c r="E145" s="4"/>
      <c r="F145" s="445"/>
      <c r="G145" s="528" t="str">
        <f t="shared" si="166"/>
        <v>Intern</v>
      </c>
      <c r="H145" s="528" t="str">
        <f t="shared" si="166"/>
        <v>Project</v>
      </c>
      <c r="I145" s="528" t="str">
        <f t="shared" si="166"/>
        <v>TW</v>
      </c>
      <c r="J145" s="528" t="str">
        <f t="shared" si="166"/>
        <v>SQM</v>
      </c>
      <c r="K145" s="528" t="str">
        <f t="shared" si="166"/>
        <v>PE</v>
      </c>
      <c r="L145" s="511"/>
      <c r="M145" s="511"/>
      <c r="N145" s="511"/>
      <c r="O145" s="511"/>
      <c r="P145" s="530"/>
      <c r="Q145" s="531"/>
      <c r="R145" s="531"/>
      <c r="S145" s="7"/>
      <c r="T145" s="7"/>
      <c r="U145" s="7"/>
      <c r="V145" s="7"/>
      <c r="W145" s="7"/>
      <c r="X145" s="7"/>
      <c r="Y145" s="7"/>
      <c r="Z145" s="7"/>
      <c r="AA145" s="373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7"/>
      <c r="AM145" s="7"/>
      <c r="AN145" s="7"/>
      <c r="AO145" s="7"/>
      <c r="AP145" s="7"/>
      <c r="AQ145" s="7"/>
      <c r="AR145" s="7"/>
      <c r="AS145" s="117"/>
      <c r="AT145" s="117"/>
      <c r="AU145" s="117"/>
      <c r="AV145" s="408">
        <f t="shared" ref="AV145:AW145" si="168">AT141</f>
        <v>0</v>
      </c>
      <c r="AW145" s="408">
        <f t="shared" si="168"/>
        <v>0</v>
      </c>
      <c r="AX145" s="535" t="s">
        <v>41</v>
      </c>
      <c r="AY145" s="470">
        <f>BC132</f>
        <v>0</v>
      </c>
      <c r="AZ145" s="470">
        <f>BC133</f>
        <v>0</v>
      </c>
      <c r="BA145" s="470">
        <f>BC134</f>
        <v>0</v>
      </c>
      <c r="BB145" s="470">
        <f>BC135</f>
        <v>0</v>
      </c>
      <c r="BC145" s="470">
        <f>BC136</f>
        <v>0</v>
      </c>
      <c r="BD145" s="470">
        <f>BC137</f>
        <v>0</v>
      </c>
      <c r="BE145" s="7"/>
      <c r="BF145" s="7"/>
      <c r="BG145" s="492" t="s">
        <v>41</v>
      </c>
      <c r="BH145" s="493">
        <f t="shared" ref="BH145:BI145" si="169">BH134+BH136+BH138+BH142</f>
        <v>0</v>
      </c>
      <c r="BI145" s="408">
        <f t="shared" si="169"/>
        <v>0</v>
      </c>
      <c r="BJ145" s="495">
        <f t="shared" si="164"/>
        <v>0</v>
      </c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</row>
    <row r="146" ht="25.5" spans="1:98">
      <c r="A146" s="444" t="s">
        <v>487</v>
      </c>
      <c r="B146" s="4"/>
      <c r="C146" s="4"/>
      <c r="D146" s="4"/>
      <c r="E146" s="4"/>
      <c r="F146" s="445"/>
      <c r="G146" s="536" t="s">
        <v>1259</v>
      </c>
      <c r="H146" s="536" t="s">
        <v>1259</v>
      </c>
      <c r="I146" s="536" t="s">
        <v>1260</v>
      </c>
      <c r="J146" s="536" t="s">
        <v>1259</v>
      </c>
      <c r="K146" s="536" t="s">
        <v>1261</v>
      </c>
      <c r="L146" s="94"/>
      <c r="M146" s="511"/>
      <c r="N146" s="511"/>
      <c r="O146" s="511"/>
      <c r="P146" s="530"/>
      <c r="Q146" s="531"/>
      <c r="R146" s="531"/>
      <c r="S146" s="7"/>
      <c r="T146" s="7"/>
      <c r="U146" s="7"/>
      <c r="V146" s="7"/>
      <c r="W146" s="7"/>
      <c r="X146" s="7"/>
      <c r="Y146" s="7"/>
      <c r="Z146" s="7"/>
      <c r="AA146" s="373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7"/>
      <c r="AM146" s="7"/>
      <c r="AN146" s="7"/>
      <c r="AO146" s="7"/>
      <c r="AP146" s="7"/>
      <c r="AQ146" s="7"/>
      <c r="AR146" s="7"/>
      <c r="AS146" s="117"/>
      <c r="AT146" s="117"/>
      <c r="AU146" s="117"/>
      <c r="AV146" s="408">
        <f t="shared" ref="AV146:AW146" si="170">AT138</f>
        <v>0</v>
      </c>
      <c r="AW146" s="408">
        <f t="shared" si="170"/>
        <v>0</v>
      </c>
      <c r="AX146" s="537" t="s">
        <v>42</v>
      </c>
      <c r="AY146" s="470">
        <f>BD132</f>
        <v>0</v>
      </c>
      <c r="AZ146" s="470">
        <f>BD133</f>
        <v>0</v>
      </c>
      <c r="BA146" s="470">
        <f>BD134</f>
        <v>0</v>
      </c>
      <c r="BB146" s="470">
        <f>BD135</f>
        <v>0</v>
      </c>
      <c r="BC146" s="470">
        <f>BD136</f>
        <v>0</v>
      </c>
      <c r="BD146" s="470">
        <f>BD137</f>
        <v>0</v>
      </c>
      <c r="BE146" s="7"/>
      <c r="BF146" s="7"/>
      <c r="BG146" s="492" t="s">
        <v>495</v>
      </c>
      <c r="BH146" s="493">
        <f t="shared" ref="BH146:BI146" si="171">SUM(BH144:BH145)</f>
        <v>0</v>
      </c>
      <c r="BI146" s="408">
        <f t="shared" si="171"/>
        <v>0</v>
      </c>
      <c r="BJ146" s="495">
        <f t="shared" si="164"/>
        <v>0</v>
      </c>
      <c r="BK146" s="7"/>
      <c r="BL146" s="7"/>
      <c r="BM146" s="7"/>
      <c r="BN146" s="538" t="s">
        <v>463</v>
      </c>
      <c r="BO146" s="539" t="s">
        <v>464</v>
      </c>
      <c r="BP146" s="540" t="s">
        <v>25</v>
      </c>
      <c r="BQ146" s="541">
        <v>1</v>
      </c>
      <c r="BR146" s="542">
        <v>2</v>
      </c>
      <c r="BS146" s="542">
        <v>3</v>
      </c>
      <c r="BT146" s="542">
        <v>4</v>
      </c>
      <c r="BU146" s="542">
        <v>5</v>
      </c>
      <c r="BV146" s="542" t="s">
        <v>485</v>
      </c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</row>
    <row r="147" ht="15" spans="1:98">
      <c r="A147" s="543"/>
      <c r="B147" s="544"/>
      <c r="C147" s="545"/>
      <c r="D147" s="545"/>
      <c r="E147" s="545"/>
      <c r="F147" s="546"/>
      <c r="G147" s="547"/>
      <c r="H147" s="548"/>
      <c r="I147" s="548"/>
      <c r="J147" s="548"/>
      <c r="K147" s="361"/>
      <c r="L147" s="543"/>
      <c r="M147" s="543"/>
      <c r="N147" s="545"/>
      <c r="O147" s="545"/>
      <c r="P147" s="545"/>
      <c r="Q147" s="543"/>
      <c r="R147" s="543"/>
      <c r="S147" s="531"/>
      <c r="T147" s="531"/>
      <c r="U147" s="7"/>
      <c r="V147" s="7"/>
      <c r="W147" s="7"/>
      <c r="X147" s="7"/>
      <c r="Y147" s="6"/>
      <c r="Z147" s="6"/>
      <c r="AA147" s="7"/>
      <c r="AB147" s="7"/>
      <c r="AC147" s="373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7"/>
      <c r="AO147" s="7"/>
      <c r="AP147" s="7"/>
      <c r="AQ147" s="7"/>
      <c r="AR147" s="7"/>
      <c r="AS147" s="7"/>
      <c r="AT147" s="7"/>
      <c r="AU147" s="117"/>
      <c r="AV147" s="117"/>
      <c r="AW147" s="117"/>
      <c r="AX147" s="408">
        <f t="shared" ref="AX147:AY147" si="172">AT134</f>
        <v>0</v>
      </c>
      <c r="AY147" s="408">
        <f t="shared" si="172"/>
        <v>0</v>
      </c>
      <c r="AZ147" s="537" t="s">
        <v>38</v>
      </c>
      <c r="BA147" s="470">
        <f>AY132</f>
        <v>0</v>
      </c>
      <c r="BB147" s="470">
        <f>AY133</f>
        <v>0</v>
      </c>
      <c r="BC147" s="470">
        <f>AY134</f>
        <v>0</v>
      </c>
      <c r="BD147" s="470">
        <f>AY135</f>
        <v>0</v>
      </c>
      <c r="BE147" s="470">
        <f>AY136</f>
        <v>0</v>
      </c>
      <c r="BF147" s="470">
        <f>AY137</f>
        <v>0</v>
      </c>
      <c r="BG147" s="7"/>
      <c r="BH147" s="7"/>
      <c r="BI147" s="7"/>
      <c r="BJ147" s="7"/>
      <c r="BK147" s="7"/>
      <c r="BL147" s="7"/>
      <c r="BM147" s="7"/>
      <c r="BN147" s="7"/>
      <c r="BO147" s="7"/>
      <c r="BP147" s="409">
        <f t="shared" ref="BP147:BQ147" si="173">BH145</f>
        <v>0</v>
      </c>
      <c r="BQ147" s="409">
        <f t="shared" si="173"/>
        <v>0</v>
      </c>
      <c r="BR147" s="492" t="s">
        <v>41</v>
      </c>
      <c r="BS147" s="409">
        <f>BY132</f>
        <v>0</v>
      </c>
      <c r="BT147" s="409">
        <f>BY133</f>
        <v>0</v>
      </c>
      <c r="BU147" s="409">
        <f>BY134</f>
        <v>0</v>
      </c>
      <c r="BV147" s="409">
        <f>BY135</f>
        <v>0</v>
      </c>
      <c r="BW147" s="409">
        <f>BY136</f>
        <v>0</v>
      </c>
      <c r="BX147" s="409">
        <f>BY137</f>
        <v>0</v>
      </c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</row>
    <row r="148" ht="15" spans="1:98">
      <c r="A148" s="549"/>
      <c r="B148" s="544" t="s">
        <v>496</v>
      </c>
      <c r="C148" s="545"/>
      <c r="D148" s="545"/>
      <c r="E148" s="545"/>
      <c r="F148" s="546" t="s">
        <v>497</v>
      </c>
      <c r="G148" s="543" t="s">
        <v>497</v>
      </c>
      <c r="H148" s="361"/>
      <c r="I148" s="549"/>
      <c r="J148" s="549"/>
      <c r="K148" s="549"/>
      <c r="L148" s="549"/>
      <c r="M148" s="549"/>
      <c r="N148" s="543" t="s">
        <v>498</v>
      </c>
      <c r="O148" s="361"/>
      <c r="P148" s="361"/>
      <c r="Q148" s="361"/>
      <c r="R148" s="543"/>
      <c r="S148" s="543"/>
      <c r="T148" s="531"/>
      <c r="U148" s="531"/>
      <c r="V148" s="7"/>
      <c r="W148" s="7"/>
      <c r="X148" s="7"/>
      <c r="Y148" s="7"/>
      <c r="Z148" s="6"/>
      <c r="AA148" s="6"/>
      <c r="AB148" s="7"/>
      <c r="AC148" s="7"/>
      <c r="AD148" s="373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7"/>
      <c r="AP148" s="7"/>
      <c r="AQ148" s="7"/>
      <c r="AR148" s="7"/>
      <c r="AS148" s="7"/>
      <c r="AT148" s="7"/>
      <c r="AU148" s="7"/>
      <c r="AV148" s="117"/>
      <c r="AW148" s="117"/>
      <c r="AX148" s="117"/>
      <c r="AY148" s="408">
        <f t="shared" ref="AY148:AZ148" si="174">AT135</f>
        <v>0</v>
      </c>
      <c r="AZ148" s="408">
        <f t="shared" si="174"/>
        <v>0</v>
      </c>
      <c r="BA148" s="537" t="s">
        <v>39</v>
      </c>
      <c r="BB148" s="470">
        <f>AZ132</f>
        <v>0</v>
      </c>
      <c r="BC148" s="470">
        <f>AZ133</f>
        <v>0</v>
      </c>
      <c r="BD148" s="470">
        <f>AZ134</f>
        <v>0</v>
      </c>
      <c r="BE148" s="470">
        <f>AZ135</f>
        <v>0</v>
      </c>
      <c r="BF148" s="470">
        <f>AZ136</f>
        <v>0</v>
      </c>
      <c r="BG148" s="470">
        <f>AZ137</f>
        <v>0</v>
      </c>
      <c r="BH148" s="7"/>
      <c r="BI148" s="7"/>
      <c r="BJ148" s="7"/>
      <c r="BK148" s="7"/>
      <c r="BL148" s="7"/>
      <c r="BM148" s="7"/>
      <c r="BN148" s="7"/>
      <c r="BO148" s="7"/>
      <c r="BP148" s="7"/>
      <c r="BQ148" s="409">
        <f t="shared" ref="BQ148:BR148" si="175">BH144</f>
        <v>0</v>
      </c>
      <c r="BR148" s="409">
        <f t="shared" si="175"/>
        <v>0</v>
      </c>
      <c r="BS148" s="492" t="s">
        <v>42</v>
      </c>
      <c r="BT148" s="409">
        <f>BZ132</f>
        <v>0</v>
      </c>
      <c r="BU148" s="409">
        <f>BZ133</f>
        <v>0</v>
      </c>
      <c r="BV148" s="409">
        <f>BZ134</f>
        <v>0</v>
      </c>
      <c r="BW148" s="409">
        <f>BZ135</f>
        <v>0</v>
      </c>
      <c r="BX148" s="409">
        <f>BZ136</f>
        <v>0</v>
      </c>
      <c r="BY148" s="409">
        <f>BZ137</f>
        <v>0</v>
      </c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</row>
  </sheetData>
  <mergeCells count="37">
    <mergeCell ref="C1:S1"/>
    <mergeCell ref="C2:S2"/>
    <mergeCell ref="C3:S3"/>
    <mergeCell ref="C4:S4"/>
    <mergeCell ref="A5:S5"/>
    <mergeCell ref="A131:F131"/>
    <mergeCell ref="A132:F132"/>
    <mergeCell ref="A133:F133"/>
    <mergeCell ref="A134:F134"/>
    <mergeCell ref="A135:F135"/>
    <mergeCell ref="A136:F136"/>
    <mergeCell ref="A137:F137"/>
    <mergeCell ref="C139:F139"/>
    <mergeCell ref="A141:F141"/>
    <mergeCell ref="A142:F142"/>
    <mergeCell ref="A143:F143"/>
    <mergeCell ref="A144:F144"/>
    <mergeCell ref="A145:F145"/>
    <mergeCell ref="A146:F146"/>
    <mergeCell ref="G148:H148"/>
    <mergeCell ref="N148:Q148"/>
    <mergeCell ref="A6:A7"/>
    <mergeCell ref="B6:B7"/>
    <mergeCell ref="C6:C7"/>
    <mergeCell ref="F6:F7"/>
    <mergeCell ref="L6:L7"/>
    <mergeCell ref="M6:M7"/>
    <mergeCell ref="N6:N7"/>
    <mergeCell ref="O6:O7"/>
    <mergeCell ref="P6:P7"/>
    <mergeCell ref="R6:R7"/>
    <mergeCell ref="S6:S7"/>
    <mergeCell ref="Y6:Y7"/>
    <mergeCell ref="Z6:Z7"/>
    <mergeCell ref="AA6:AA7"/>
    <mergeCell ref="AB6:AB7"/>
    <mergeCell ref="A1:B4"/>
  </mergeCells>
  <conditionalFormatting sqref="O8:O130">
    <cfRule type="cellIs" dxfId="0" priority="3" operator="between">
      <formula>8.5</formula>
      <formula>8.99</formula>
    </cfRule>
    <cfRule type="cellIs" dxfId="1" priority="4" operator="greaterThan">
      <formula>9</formula>
    </cfRule>
  </conditionalFormatting>
  <conditionalFormatting sqref="G8:K130">
    <cfRule type="cellIs" dxfId="0" priority="1" operator="equal">
      <formula>"UA"</formula>
    </cfRule>
    <cfRule type="cellIs" dxfId="1" priority="2" operator="equal">
      <formula>"U"</formula>
    </cfRule>
  </conditionalFormatting>
  <pageMargins left="0.7" right="0.7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83"/>
  <sheetViews>
    <sheetView workbookViewId="0">
      <selection activeCell="E16" sqref="E16"/>
    </sheetView>
  </sheetViews>
  <sheetFormatPr defaultColWidth="12.6666666666667" defaultRowHeight="15" customHeight="1"/>
  <cols>
    <col min="1" max="1" width="11.6666666666667" style="361" customWidth="1"/>
    <col min="2" max="3" width="14.6666666666667" style="361" customWidth="1"/>
    <col min="4" max="5" width="16.5" style="361" customWidth="1"/>
    <col min="6" max="6" width="13.5" style="361" customWidth="1"/>
    <col min="7" max="7" width="14.6666666666667" style="361" customWidth="1"/>
    <col min="8" max="9" width="13.4166666666667" style="361" customWidth="1"/>
    <col min="10" max="10" width="10.75" style="361" customWidth="1"/>
    <col min="11" max="28" width="8" style="361" customWidth="1"/>
    <col min="29" max="16384" width="12.6666666666667" style="361"/>
  </cols>
  <sheetData>
    <row r="1" ht="14.25" customHeight="1" spans="1:28">
      <c r="A1" s="362" t="s">
        <v>518</v>
      </c>
      <c r="B1" s="3" t="s">
        <v>519</v>
      </c>
      <c r="C1" s="4"/>
      <c r="D1" s="4"/>
      <c r="E1" s="4"/>
      <c r="F1" s="4"/>
      <c r="G1" s="4"/>
      <c r="H1" s="4"/>
      <c r="I1" s="4"/>
      <c r="J1" s="5"/>
      <c r="K1" s="363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ht="14.25" customHeight="1" spans="1:28">
      <c r="A2" s="32"/>
      <c r="B2" s="114" t="s">
        <v>520</v>
      </c>
      <c r="C2" s="4"/>
      <c r="D2" s="4"/>
      <c r="E2" s="4"/>
      <c r="F2" s="4"/>
      <c r="G2" s="4"/>
      <c r="H2" s="4"/>
      <c r="I2" s="4"/>
      <c r="J2" s="5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ht="14.25" customHeight="1" spans="1:28">
      <c r="A3" s="21"/>
      <c r="B3" s="114" t="str">
        <f>'[3]IV IT'!C4</f>
        <v>End Semester Result Analysis OCT/NOV 2025</v>
      </c>
      <c r="C3" s="4"/>
      <c r="D3" s="4"/>
      <c r="E3" s="4"/>
      <c r="F3" s="4"/>
      <c r="G3" s="4"/>
      <c r="H3" s="4"/>
      <c r="I3" s="4"/>
      <c r="J3" s="5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ht="15.75" customHeight="1" spans="1:28">
      <c r="A4" s="364" t="s">
        <v>1262</v>
      </c>
      <c r="B4" s="4"/>
      <c r="C4" s="4"/>
      <c r="D4" s="4"/>
      <c r="E4" s="4"/>
      <c r="F4" s="4"/>
      <c r="G4" s="4"/>
      <c r="H4" s="4"/>
      <c r="I4" s="4"/>
      <c r="J4" s="5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ht="14.25" customHeight="1" spans="1:28">
      <c r="A5" s="365" t="s">
        <v>522</v>
      </c>
      <c r="B5" s="365" t="str">
        <f>'[3]IV IT'!G7</f>
        <v>Intern</v>
      </c>
      <c r="C5" s="365" t="str">
        <f>'[3]IV IT'!H7</f>
        <v>Project</v>
      </c>
      <c r="D5" s="365" t="str">
        <f>'[3]IV IT'!I7</f>
        <v>TW</v>
      </c>
      <c r="E5" s="365" t="str">
        <f>'[3]IV IT'!J7</f>
        <v>SQM</v>
      </c>
      <c r="F5" s="365" t="str">
        <f>'[3]IV IT'!K7</f>
        <v>PE</v>
      </c>
      <c r="G5" s="365" t="s">
        <v>523</v>
      </c>
      <c r="H5" s="366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ht="21.75" customHeight="1" spans="1:28">
      <c r="A6" s="42" t="s">
        <v>524</v>
      </c>
      <c r="B6" s="367">
        <f>'[3]IV IT'!G142</f>
        <v>123</v>
      </c>
      <c r="C6" s="367">
        <f>'[3]IV IT'!H142</f>
        <v>123</v>
      </c>
      <c r="D6" s="367">
        <f>'[3]IV IT'!I142</f>
        <v>64</v>
      </c>
      <c r="E6" s="367">
        <f>'[3]IV IT'!J141</f>
        <v>73</v>
      </c>
      <c r="F6" s="367">
        <f>'[3]IV IT'!K142</f>
        <v>64</v>
      </c>
      <c r="G6" s="368">
        <f>'[3]IV IT'!L138</f>
        <v>123</v>
      </c>
      <c r="H6" s="369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ht="21.75" customHeight="1" spans="1:28">
      <c r="A7" s="42" t="s">
        <v>464</v>
      </c>
      <c r="B7" s="367">
        <f>'[3]IV IT'!G141</f>
        <v>123</v>
      </c>
      <c r="C7" s="367">
        <f>'[3]IV IT'!H141</f>
        <v>123</v>
      </c>
      <c r="D7" s="367">
        <f>'[3]IV IT'!I141</f>
        <v>64</v>
      </c>
      <c r="E7" s="367">
        <f>'[3]IV IT'!J141</f>
        <v>73</v>
      </c>
      <c r="F7" s="367">
        <f>'[3]IV IT'!K141</f>
        <v>64</v>
      </c>
      <c r="G7" s="368">
        <v>123</v>
      </c>
      <c r="H7" s="369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ht="21.75" customHeight="1" spans="1:28">
      <c r="A8" s="42" t="s">
        <v>525</v>
      </c>
      <c r="B8" s="370">
        <f>'[3]IV IT'!G143</f>
        <v>100</v>
      </c>
      <c r="C8" s="370">
        <f>'[3]IV IT'!H143</f>
        <v>100</v>
      </c>
      <c r="D8" s="370">
        <f>'[3]IV IT'!I143</f>
        <v>100</v>
      </c>
      <c r="E8" s="370">
        <f>'[3]IV IT'!J143</f>
        <v>100</v>
      </c>
      <c r="F8" s="370">
        <f>'[3]IV IT'!K143</f>
        <v>100</v>
      </c>
      <c r="G8" s="371">
        <f>G7/G6</f>
        <v>1</v>
      </c>
      <c r="H8" s="366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ht="21.75" customHeight="1" spans="1:28">
      <c r="A9" s="42" t="s">
        <v>513</v>
      </c>
      <c r="B9" s="372">
        <f>'[3]IV IT'!G132</f>
        <v>0</v>
      </c>
      <c r="C9" s="372">
        <f>'[3]IV IT'!H132</f>
        <v>0</v>
      </c>
      <c r="D9" s="372">
        <f>'[3]IV IT'!I132</f>
        <v>0</v>
      </c>
      <c r="E9" s="372">
        <v>0</v>
      </c>
      <c r="F9" s="372">
        <f>'[3]IV IT'!K132</f>
        <v>0</v>
      </c>
      <c r="G9" s="368">
        <v>0</v>
      </c>
      <c r="H9" s="36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ht="21.75" customHeight="1" spans="1:28">
      <c r="A10" s="42" t="s">
        <v>526</v>
      </c>
      <c r="B10" s="370">
        <f>100-B8</f>
        <v>0</v>
      </c>
      <c r="C10" s="370">
        <f>100-C8</f>
        <v>0</v>
      </c>
      <c r="D10" s="370">
        <f>100-D8</f>
        <v>0</v>
      </c>
      <c r="E10" s="370">
        <f>100-E8</f>
        <v>0</v>
      </c>
      <c r="F10" s="370">
        <f>100-F8</f>
        <v>0</v>
      </c>
      <c r="G10" s="371">
        <f>G9/G6</f>
        <v>0</v>
      </c>
      <c r="H10" s="366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ht="14.25" customHeight="1" spans="1:28">
      <c r="A11" s="112"/>
      <c r="B11" s="112"/>
      <c r="C11" s="112"/>
      <c r="D11" s="112"/>
      <c r="E11" s="112"/>
      <c r="F11" s="112"/>
      <c r="G11" s="112"/>
      <c r="H11" s="112"/>
      <c r="I11" s="112"/>
      <c r="J11" s="112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14.25" customHeight="1" spans="1:28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14.25" customHeight="1" spans="1:28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14.25" customHeight="1" spans="1:28">
      <c r="A14" s="373" t="s">
        <v>528</v>
      </c>
      <c r="D14" s="373" t="s">
        <v>497</v>
      </c>
      <c r="E14" s="7"/>
      <c r="F14" s="7"/>
      <c r="G14" s="373" t="s">
        <v>529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14.25" customHeight="1" spans="1:28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14.25" customHeight="1" spans="1:28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ht="14.25" customHeight="1" spans="1:28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ht="14.25" customHeight="1" spans="1:2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ht="14.25" customHeight="1" spans="1:28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ht="14.25" customHeight="1" spans="1:28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ht="14.25" customHeight="1" spans="1:28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14.25" customHeight="1" spans="1:28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14.25" customHeight="1" spans="1:28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14.25" customHeight="1" spans="1:28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14.25" customHeight="1" spans="1:28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14.25" customHeight="1" spans="1:28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14.25" customHeight="1" spans="1:28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14.25" customHeight="1" spans="1: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14.25" customHeight="1" spans="1:28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14.25" customHeight="1" spans="1:28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14.25" customHeight="1" spans="1:28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14.25" customHeight="1" spans="1:28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14.25" customHeight="1" spans="1:28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14.25" customHeight="1" spans="1:28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ht="14.25" customHeight="1" spans="1:2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ht="14.25" customHeight="1" spans="1:2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ht="14.25" customHeight="1" spans="1:2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ht="14.25" customHeight="1" spans="1:2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ht="14.25" customHeight="1" spans="1:28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ht="14.25" customHeight="1" spans="1:28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ht="14.25" customHeight="1" spans="1:28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ht="14.25" customHeight="1" spans="1:28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ht="14.25" customHeight="1" spans="1:28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ht="14.25" customHeight="1" spans="1:28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ht="14.25" customHeight="1" spans="1:28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ht="14.25" customHeight="1" spans="1:28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ht="14.25" customHeight="1" spans="1:28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ht="14.25" customHeight="1" spans="1:2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ht="14.25" customHeight="1" spans="1:28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ht="14.25" customHeight="1" spans="1:28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ht="14.25" customHeight="1" spans="1:28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ht="14.25" customHeight="1" spans="1:28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ht="14.25" customHeight="1" spans="1:28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ht="14.25" customHeight="1" spans="1:28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ht="14.25" customHeight="1" spans="1:28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ht="14.25" customHeight="1" spans="1:28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ht="14.25" customHeight="1" spans="1:28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ht="14.25" customHeight="1" spans="1:2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ht="14.25" customHeight="1" spans="1:28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ht="14.25" customHeight="1" spans="1:28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ht="14.25" customHeight="1" spans="1:28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ht="14.25" customHeight="1" spans="1:28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ht="14.25" customHeight="1" spans="1:28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ht="14.25" customHeight="1" spans="1:28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ht="14.25" customHeight="1" spans="1:28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ht="14.25" customHeight="1" spans="1:28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ht="14.25" customHeight="1" spans="1:28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ht="14.25" customHeight="1" spans="1:2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ht="14.25" customHeight="1" spans="1:28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ht="14.25" customHeight="1" spans="1:28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ht="14.25" customHeight="1" spans="1:28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ht="14.25" customHeight="1" spans="1:28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ht="14.25" customHeight="1" spans="1:28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ht="14.25" customHeight="1" spans="1:28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ht="14.25" customHeight="1" spans="1:28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ht="14.25" customHeight="1" spans="1:28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ht="14.25" customHeight="1" spans="1:28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ht="14.25" customHeight="1" spans="1:2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ht="14.25" customHeight="1" spans="1:28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ht="14.25" customHeight="1" spans="1:28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ht="14.25" customHeight="1" spans="1:28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ht="14.25" customHeight="1" spans="1:28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ht="14.25" customHeight="1" spans="1:28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ht="14.25" customHeight="1" spans="1:28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ht="14.25" customHeight="1" spans="1:28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ht="14.25" customHeight="1" spans="1:28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ht="14.25" customHeight="1" spans="1:28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ht="14.25" customHeight="1" spans="1:2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ht="14.25" customHeight="1" spans="1:28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ht="14.25" customHeight="1" spans="1:28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ht="14.25" customHeight="1" spans="1:28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ht="14.25" customHeight="1" spans="1:28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ht="14.25" customHeight="1" spans="1:28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ht="14.25" customHeight="1" spans="1:28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ht="14.25" customHeight="1" spans="1:28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ht="14.25" customHeight="1" spans="1:28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ht="14.25" customHeight="1" spans="1:28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ht="14.25" customHeight="1" spans="1:2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ht="14.25" customHeight="1" spans="1:28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ht="14.25" customHeight="1" spans="1:28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ht="14.25" customHeight="1" spans="1:28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ht="14.25" customHeight="1" spans="1:28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ht="14.25" customHeight="1" spans="1:28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ht="14.25" customHeight="1" spans="1:28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ht="14.25" customHeight="1" spans="1:28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ht="14.25" customHeight="1" spans="1:28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ht="14.25" customHeight="1" spans="1:28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ht="14.25" customHeight="1" spans="1:2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ht="14.25" customHeight="1" spans="1:28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ht="14.25" customHeight="1" spans="1:28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ht="14.25" customHeight="1" spans="1:28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ht="14.25" customHeight="1" spans="1:28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ht="14.25" customHeight="1" spans="1:28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ht="14.25" customHeight="1" spans="1:28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ht="14.25" customHeight="1" spans="1:28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ht="14.25" customHeight="1" spans="1:28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ht="14.25" customHeight="1" spans="1:28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ht="14.25" customHeight="1" spans="1:2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ht="14.25" customHeight="1" spans="1:28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ht="14.25" customHeight="1" spans="1:28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ht="14.25" customHeight="1" spans="1:28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ht="14.25" customHeight="1" spans="1:28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ht="14.25" customHeight="1" spans="1:28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ht="14.25" customHeight="1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ht="14.25" customHeight="1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ht="14.25" customHeight="1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ht="14.25" customHeight="1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ht="14.25" customHeight="1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ht="14.25" customHeight="1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ht="14.25" customHeight="1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ht="14.25" customHeight="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ht="14.25" customHeight="1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ht="14.25" customHeight="1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ht="14.25" customHeight="1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ht="14.25" customHeight="1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ht="14.25" customHeight="1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ht="14.25" customHeight="1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ht="14.25" customHeight="1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ht="14.25" customHeight="1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ht="14.25" customHeight="1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ht="14.25" customHeight="1" spans="1:28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ht="14.25" customHeight="1" spans="1:28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ht="14.25" customHeight="1" spans="1:28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ht="14.25" customHeight="1" spans="1:28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ht="14.25" customHeight="1" spans="1:28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ht="14.25" customHeight="1" spans="1:28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ht="14.25" customHeight="1" spans="1:28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ht="14.25" customHeight="1" spans="1:2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ht="14.25" customHeight="1" spans="1:28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ht="14.25" customHeight="1" spans="1:28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ht="14.25" customHeight="1" spans="1:28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ht="14.25" customHeight="1" spans="1:28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ht="14.25" customHeight="1" spans="1:28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ht="14.25" customHeight="1" spans="1:28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ht="14.25" customHeight="1" spans="1:28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ht="14.25" customHeight="1" spans="1:28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ht="14.25" customHeight="1" spans="1:28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ht="14.25" customHeight="1" spans="1:2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ht="14.25" customHeight="1" spans="1:28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ht="14.25" customHeight="1" spans="1:28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ht="14.25" customHeight="1" spans="1:28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ht="14.25" customHeight="1" spans="1:28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ht="14.25" customHeight="1" spans="1:28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ht="14.25" customHeight="1" spans="1:28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ht="14.25" customHeight="1" spans="1:28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ht="14.25" customHeight="1" spans="1:28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ht="14.25" customHeight="1" spans="1:28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ht="14.25" customHeight="1" spans="1:2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ht="14.25" customHeight="1" spans="1:28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ht="14.25" customHeight="1" spans="1:28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ht="14.25" customHeight="1" spans="1:28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ht="14.25" customHeight="1" spans="1:28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ht="14.25" customHeight="1" spans="1:28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ht="14.25" customHeight="1" spans="1:28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ht="14.25" customHeight="1" spans="1:28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ht="14.25" customHeight="1" spans="1:28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ht="14.25" customHeight="1" spans="1:28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ht="14.25" customHeight="1" spans="1:2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ht="14.25" customHeight="1" spans="1:28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ht="14.25" customHeight="1" spans="1:28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ht="14.25" customHeight="1" spans="1:28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ht="14.25" customHeight="1" spans="1:28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ht="14.25" customHeight="1" spans="1:28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ht="14.25" customHeight="1" spans="1:28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ht="14.25" customHeight="1" spans="1:28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ht="14.25" customHeight="1" spans="1:28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ht="14.25" customHeight="1" spans="1:28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ht="14.25" customHeight="1" spans="1:2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ht="14.25" customHeight="1" spans="1:28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ht="14.25" customHeight="1" spans="1:28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ht="14.25" customHeight="1" spans="1:28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ht="14.25" customHeight="1" spans="1:28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ht="14.25" customHeight="1" spans="1:28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ht="14.25" customHeight="1" spans="1:28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ht="14.25" customHeight="1" spans="1:28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ht="14.25" customHeight="1" spans="1:28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ht="14.25" customHeight="1" spans="1:28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ht="14.25" customHeight="1" spans="1:2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ht="14.25" customHeight="1" spans="1:28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ht="14.25" customHeight="1" spans="1:28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ht="14.25" customHeight="1" spans="1:28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ht="14.25" customHeight="1" spans="1:28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ht="14.25" customHeight="1" spans="1:28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ht="14.25" customHeight="1" spans="1:28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ht="14.25" customHeight="1" spans="1:28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ht="14.25" customHeight="1" spans="1:28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ht="14.25" customHeight="1" spans="1:28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ht="14.25" customHeight="1" spans="1:2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ht="14.25" customHeight="1" spans="1:28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ht="14.25" customHeight="1" spans="1:28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ht="15.75" customHeight="1" spans="1:28">
      <c r="H211" s="374"/>
      <c r="I211" s="374"/>
    </row>
    <row r="212" ht="15.75" customHeight="1" spans="1:28">
      <c r="H212" s="374"/>
      <c r="I212" s="374"/>
    </row>
    <row r="213" ht="15.75" customHeight="1" spans="1:28">
      <c r="H213" s="374"/>
      <c r="I213" s="374"/>
    </row>
    <row r="214" ht="15.75" customHeight="1" spans="1:28">
      <c r="H214" s="374"/>
      <c r="I214" s="374"/>
    </row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</sheetData>
  <mergeCells count="7">
    <mergeCell ref="B1:J1"/>
    <mergeCell ref="B2:J2"/>
    <mergeCell ref="B3:J3"/>
    <mergeCell ref="A4:J4"/>
    <mergeCell ref="A14:B14"/>
    <mergeCell ref="G14:J14"/>
    <mergeCell ref="A1:A3"/>
  </mergeCells>
  <pageMargins left="0.7" right="0.7" top="0.75" bottom="0.75" header="0.3" footer="0.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31"/>
  <sheetViews>
    <sheetView topLeftCell="A4" workbookViewId="0">
      <selection activeCell="H17" sqref="H17:I17"/>
    </sheetView>
  </sheetViews>
  <sheetFormatPr defaultColWidth="14.4166666666667" defaultRowHeight="15" customHeight="1"/>
  <cols>
    <col min="1" max="1" width="5" style="171" customWidth="1"/>
    <col min="2" max="2" width="8.25" style="171" customWidth="1"/>
    <col min="3" max="3" width="10.5833333333333" style="171" customWidth="1"/>
    <col min="4" max="4" width="16.8333333333333" style="171" customWidth="1"/>
    <col min="5" max="5" width="4.66666666666667" style="171" customWidth="1"/>
    <col min="6" max="6" width="5.25" style="171" customWidth="1"/>
    <col min="7" max="7" width="7.25" style="171" customWidth="1"/>
    <col min="8" max="19" width="3.66666666666667" style="171" customWidth="1"/>
    <col min="20" max="20" width="6.25" style="171" customWidth="1"/>
    <col min="21" max="21" width="5.25" style="171" customWidth="1"/>
    <col min="22" max="22" width="8.25" style="171" customWidth="1"/>
    <col min="23" max="26" width="8" style="171" customWidth="1"/>
    <col min="27" max="16384" width="14.4166666666667" style="171"/>
  </cols>
  <sheetData>
    <row r="1" ht="19.5" customHeight="1" spans="1:26">
      <c r="A1" s="302"/>
      <c r="B1" s="173"/>
      <c r="C1" s="303" t="s">
        <v>530</v>
      </c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6"/>
      <c r="W1" s="274"/>
      <c r="X1" s="274"/>
      <c r="Y1" s="274"/>
      <c r="Z1" s="274"/>
    </row>
    <row r="2" ht="20.25" customHeight="1" spans="1:26">
      <c r="A2" s="182"/>
      <c r="B2" s="183"/>
      <c r="C2" s="303" t="s">
        <v>520</v>
      </c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175"/>
      <c r="S2" s="175"/>
      <c r="T2" s="175"/>
      <c r="U2" s="175"/>
      <c r="V2" s="176"/>
      <c r="W2" s="274"/>
      <c r="X2" s="274"/>
      <c r="Y2" s="274"/>
      <c r="Z2" s="274"/>
    </row>
    <row r="3" ht="21" customHeight="1" spans="1:26">
      <c r="A3" s="186"/>
      <c r="B3" s="187"/>
      <c r="C3" s="304" t="str">
        <f>'[3]IV IT'!C4</f>
        <v>End Semester Result Analysis OCT/NOV 2025</v>
      </c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6"/>
      <c r="W3" s="274"/>
      <c r="X3" s="274"/>
      <c r="Y3" s="274"/>
      <c r="Z3" s="274"/>
    </row>
    <row r="4" ht="21.75" customHeight="1" spans="1:26">
      <c r="A4" s="305" t="s">
        <v>531</v>
      </c>
      <c r="B4" s="173"/>
      <c r="C4" s="306" t="s">
        <v>532</v>
      </c>
      <c r="D4" s="175"/>
      <c r="E4" s="175"/>
      <c r="F4" s="175"/>
      <c r="G4" s="175"/>
      <c r="H4" s="175"/>
      <c r="I4" s="176"/>
      <c r="J4" s="306" t="s">
        <v>533</v>
      </c>
      <c r="K4" s="175"/>
      <c r="L4" s="175"/>
      <c r="M4" s="175"/>
      <c r="N4" s="175"/>
      <c r="O4" s="175"/>
      <c r="P4" s="175"/>
      <c r="Q4" s="175"/>
      <c r="R4" s="175"/>
      <c r="S4" s="176"/>
      <c r="T4" s="307" t="s">
        <v>534</v>
      </c>
      <c r="U4" s="202"/>
      <c r="V4" s="173"/>
      <c r="W4" s="308"/>
      <c r="X4" s="308"/>
      <c r="Y4" s="308"/>
      <c r="Z4" s="308"/>
    </row>
    <row r="5" ht="31.5" customHeight="1" spans="1:26">
      <c r="A5" s="186"/>
      <c r="B5" s="187"/>
      <c r="C5" s="309" t="s">
        <v>535</v>
      </c>
      <c r="D5" s="309" t="s">
        <v>464</v>
      </c>
      <c r="E5" s="306" t="s">
        <v>525</v>
      </c>
      <c r="F5" s="176"/>
      <c r="G5" s="309" t="s">
        <v>536</v>
      </c>
      <c r="H5" s="306" t="s">
        <v>526</v>
      </c>
      <c r="I5" s="176"/>
      <c r="J5" s="306" t="s">
        <v>537</v>
      </c>
      <c r="K5" s="176"/>
      <c r="L5" s="306" t="s">
        <v>538</v>
      </c>
      <c r="M5" s="176"/>
      <c r="N5" s="306" t="s">
        <v>525</v>
      </c>
      <c r="O5" s="176"/>
      <c r="P5" s="306" t="s">
        <v>513</v>
      </c>
      <c r="Q5" s="176"/>
      <c r="R5" s="306" t="s">
        <v>526</v>
      </c>
      <c r="S5" s="176"/>
      <c r="T5" s="182"/>
      <c r="V5" s="183"/>
      <c r="W5" s="308"/>
      <c r="X5" s="308"/>
      <c r="Y5" s="308"/>
      <c r="Z5" s="308"/>
    </row>
    <row r="6" ht="21.75" customHeight="1" spans="1:26">
      <c r="A6" s="310" t="s">
        <v>539</v>
      </c>
      <c r="B6" s="176"/>
      <c r="C6" s="311"/>
      <c r="D6" s="311"/>
      <c r="E6" s="312"/>
      <c r="F6" s="176"/>
      <c r="G6" s="311"/>
      <c r="H6" s="312"/>
      <c r="I6" s="176"/>
      <c r="J6" s="313"/>
      <c r="K6" s="176"/>
      <c r="L6" s="313"/>
      <c r="M6" s="176"/>
      <c r="N6" s="312"/>
      <c r="O6" s="176"/>
      <c r="P6" s="313"/>
      <c r="Q6" s="176"/>
      <c r="R6" s="314"/>
      <c r="S6" s="176"/>
      <c r="T6" s="307" t="s">
        <v>540</v>
      </c>
      <c r="U6" s="173"/>
      <c r="V6" s="315" t="e">
        <f>E9</f>
        <v>#DIV/0!</v>
      </c>
      <c r="W6" s="308"/>
      <c r="X6" s="308"/>
      <c r="Y6" s="308"/>
      <c r="Z6" s="316"/>
    </row>
    <row r="7" ht="21.75" customHeight="1" spans="1:26">
      <c r="A7" s="310" t="s">
        <v>541</v>
      </c>
      <c r="B7" s="176"/>
      <c r="C7" s="311"/>
      <c r="D7" s="311"/>
      <c r="E7" s="312"/>
      <c r="F7" s="176"/>
      <c r="G7" s="311"/>
      <c r="H7" s="312"/>
      <c r="I7" s="176"/>
      <c r="J7" s="313"/>
      <c r="K7" s="176"/>
      <c r="L7" s="313"/>
      <c r="M7" s="176"/>
      <c r="N7" s="312"/>
      <c r="O7" s="176"/>
      <c r="P7" s="313"/>
      <c r="Q7" s="176"/>
      <c r="R7" s="314"/>
      <c r="S7" s="176"/>
      <c r="T7" s="186"/>
      <c r="U7" s="187"/>
      <c r="V7" s="187"/>
      <c r="W7" s="308"/>
      <c r="X7" s="308"/>
      <c r="Y7" s="308"/>
      <c r="Z7" s="308"/>
    </row>
    <row r="8" ht="21.75" customHeight="1" spans="1:26">
      <c r="A8" s="317" t="s">
        <v>542</v>
      </c>
      <c r="B8" s="176"/>
      <c r="C8" s="311"/>
      <c r="D8" s="311"/>
      <c r="E8" s="312"/>
      <c r="F8" s="176"/>
      <c r="G8" s="311"/>
      <c r="H8" s="312"/>
      <c r="I8" s="176"/>
      <c r="J8" s="313"/>
      <c r="K8" s="176"/>
      <c r="L8" s="313"/>
      <c r="M8" s="176"/>
      <c r="N8" s="312"/>
      <c r="O8" s="176"/>
      <c r="P8" s="313"/>
      <c r="Q8" s="176"/>
      <c r="R8" s="314"/>
      <c r="S8" s="176"/>
      <c r="T8" s="307" t="s">
        <v>543</v>
      </c>
      <c r="U8" s="173"/>
      <c r="V8" s="318" t="e">
        <f>N9</f>
        <v>#DIV/0!</v>
      </c>
      <c r="W8" s="308"/>
      <c r="X8" s="308"/>
      <c r="Y8" s="308"/>
      <c r="Z8" s="308"/>
    </row>
    <row r="9" ht="21.75" customHeight="1" spans="1:26">
      <c r="A9" s="310" t="s">
        <v>544</v>
      </c>
      <c r="B9" s="176"/>
      <c r="C9" s="311">
        <f>SUM(C6:C8)</f>
        <v>0</v>
      </c>
      <c r="D9" s="311">
        <f>SUM(D6:D8)</f>
        <v>0</v>
      </c>
      <c r="E9" s="312" t="e">
        <f>D9/C9</f>
        <v>#DIV/0!</v>
      </c>
      <c r="F9" s="176"/>
      <c r="G9" s="311">
        <f>C9-D9</f>
        <v>0</v>
      </c>
      <c r="H9" s="312" t="e">
        <f>G9/C9</f>
        <v>#DIV/0!</v>
      </c>
      <c r="I9" s="176"/>
      <c r="J9" s="313">
        <f>SUM(J6:K8)</f>
        <v>0</v>
      </c>
      <c r="K9" s="176"/>
      <c r="L9" s="313">
        <f>SUM(L6:M8)</f>
        <v>0</v>
      </c>
      <c r="M9" s="176"/>
      <c r="N9" s="312" t="e">
        <f>L9/J9</f>
        <v>#DIV/0!</v>
      </c>
      <c r="O9" s="176"/>
      <c r="P9" s="313">
        <f>J9-L9</f>
        <v>0</v>
      </c>
      <c r="Q9" s="176"/>
      <c r="R9" s="314" t="e">
        <f>P9/J9</f>
        <v>#DIV/0!</v>
      </c>
      <c r="S9" s="176"/>
      <c r="T9" s="186"/>
      <c r="U9" s="187"/>
      <c r="V9" s="210"/>
      <c r="W9" s="308"/>
      <c r="X9" s="308"/>
      <c r="Y9" s="308"/>
      <c r="Z9" s="308"/>
    </row>
    <row r="10" ht="14.25" customHeight="1" spans="1:26">
      <c r="A10" s="303" t="s">
        <v>993</v>
      </c>
      <c r="B10" s="175"/>
      <c r="C10" s="175"/>
      <c r="D10" s="175"/>
      <c r="E10" s="175"/>
      <c r="F10" s="175"/>
      <c r="G10" s="175"/>
      <c r="H10" s="175"/>
      <c r="I10" s="175"/>
      <c r="J10" s="175"/>
      <c r="K10" s="175"/>
      <c r="L10" s="175"/>
      <c r="M10" s="175"/>
      <c r="N10" s="175"/>
      <c r="O10" s="175"/>
      <c r="P10" s="175"/>
      <c r="Q10" s="175"/>
      <c r="R10" s="175"/>
      <c r="S10" s="175"/>
      <c r="T10" s="175"/>
      <c r="U10" s="176"/>
      <c r="V10" s="319"/>
      <c r="W10" s="308"/>
      <c r="X10" s="308"/>
      <c r="Y10" s="308"/>
      <c r="Z10" s="308"/>
    </row>
    <row r="11" ht="36.75" customHeight="1" spans="1:26">
      <c r="A11" s="320" t="s">
        <v>545</v>
      </c>
      <c r="B11" s="321" t="s">
        <v>546</v>
      </c>
      <c r="C11" s="320" t="s">
        <v>522</v>
      </c>
      <c r="D11" s="320" t="s">
        <v>527</v>
      </c>
      <c r="E11" s="322" t="s">
        <v>547</v>
      </c>
      <c r="F11" s="175"/>
      <c r="G11" s="176"/>
      <c r="H11" s="323" t="s">
        <v>548</v>
      </c>
      <c r="I11" s="324"/>
      <c r="J11" s="323" t="s">
        <v>549</v>
      </c>
      <c r="K11" s="324"/>
      <c r="L11" s="323" t="s">
        <v>550</v>
      </c>
      <c r="M11" s="324"/>
      <c r="N11" s="323" t="s">
        <v>551</v>
      </c>
      <c r="O11" s="324"/>
      <c r="P11" s="323" t="s">
        <v>552</v>
      </c>
      <c r="Q11" s="324"/>
      <c r="R11" s="323" t="s">
        <v>553</v>
      </c>
      <c r="S11" s="324"/>
      <c r="T11" s="320" t="s">
        <v>77</v>
      </c>
      <c r="U11" s="320" t="s">
        <v>515</v>
      </c>
      <c r="V11" s="325" t="s">
        <v>554</v>
      </c>
      <c r="W11" s="308"/>
      <c r="X11" s="308"/>
      <c r="Y11" s="308"/>
      <c r="Z11" s="308"/>
    </row>
    <row r="12" ht="24" customHeight="1" spans="1:26">
      <c r="A12" s="210"/>
      <c r="B12" s="210"/>
      <c r="C12" s="210"/>
      <c r="D12" s="210"/>
      <c r="E12" s="326" t="s">
        <v>555</v>
      </c>
      <c r="F12" s="327" t="s">
        <v>464</v>
      </c>
      <c r="G12" s="328" t="s">
        <v>525</v>
      </c>
      <c r="H12" s="329"/>
      <c r="I12" s="330"/>
      <c r="J12" s="329"/>
      <c r="K12" s="330"/>
      <c r="L12" s="329"/>
      <c r="M12" s="330"/>
      <c r="N12" s="329"/>
      <c r="O12" s="330"/>
      <c r="P12" s="329"/>
      <c r="Q12" s="330"/>
      <c r="R12" s="329"/>
      <c r="S12" s="330"/>
      <c r="T12" s="210"/>
      <c r="U12" s="210"/>
      <c r="V12" s="210"/>
      <c r="W12" s="308"/>
      <c r="X12" s="308"/>
      <c r="Y12" s="308"/>
      <c r="Z12" s="308"/>
    </row>
    <row r="13" ht="17.25" customHeight="1" spans="1:26">
      <c r="A13" s="331">
        <v>1</v>
      </c>
      <c r="B13" s="332" t="str">
        <f>'[3]IV IT'!G6</f>
        <v>ES2701</v>
      </c>
      <c r="C13" s="332" t="str">
        <f>'[3]IV IT'!G7</f>
        <v>Intern</v>
      </c>
      <c r="D13" s="333" t="str">
        <f>'[3]IV IT'!G146</f>
        <v>Ramachandran.V</v>
      </c>
      <c r="E13" s="334">
        <f>'[3]IV IT'!G142</f>
        <v>123</v>
      </c>
      <c r="F13" s="335">
        <f>'[3]IV IT'!G142</f>
        <v>123</v>
      </c>
      <c r="G13" s="335">
        <f>'[3]IV IT'!G143</f>
        <v>100</v>
      </c>
      <c r="H13" s="336">
        <f>'[3]IV IT'!G133</f>
        <v>12</v>
      </c>
      <c r="I13" s="337"/>
      <c r="J13" s="338">
        <f>'[3]IV IT'!G134</f>
        <v>14</v>
      </c>
      <c r="K13" s="339"/>
      <c r="L13" s="338">
        <f>'[3]IV IT'!G135</f>
        <v>85</v>
      </c>
      <c r="M13" s="339"/>
      <c r="N13" s="338">
        <f>'[3]IV IT'!G136</f>
        <v>1</v>
      </c>
      <c r="O13" s="339"/>
      <c r="P13" s="338">
        <f>'[3]IV IT'!G137</f>
        <v>0</v>
      </c>
      <c r="Q13" s="339"/>
      <c r="R13" s="340">
        <f>'[3]IV IT'!G139</f>
        <v>0</v>
      </c>
      <c r="S13" s="334"/>
      <c r="T13" s="341">
        <v>0</v>
      </c>
      <c r="U13" s="341">
        <f>'[3]IV IT'!G132</f>
        <v>0</v>
      </c>
      <c r="V13" s="341">
        <f t="shared" ref="V13:V20" si="0">U13+T13</f>
        <v>0</v>
      </c>
      <c r="W13" s="308"/>
      <c r="X13" s="308"/>
      <c r="Y13" s="308"/>
      <c r="Z13" s="308"/>
    </row>
    <row r="14" ht="17.25" customHeight="1" spans="1:26">
      <c r="A14" s="331">
        <v>2</v>
      </c>
      <c r="B14" s="342" t="str">
        <f>'[3]IV IT'!H6</f>
        <v>ES2702</v>
      </c>
      <c r="C14" s="342" t="str">
        <f>'[3]IV IT'!H7</f>
        <v>Project</v>
      </c>
      <c r="D14" s="343" t="str">
        <f>'[3]IV IT'!H146</f>
        <v>Ramachandran.V</v>
      </c>
      <c r="E14" s="334">
        <f>'[3]IV IT'!H142</f>
        <v>123</v>
      </c>
      <c r="F14" s="335">
        <f>'[3]IV IT'!H141</f>
        <v>123</v>
      </c>
      <c r="G14" s="335">
        <f>'[3]IV IT'!H143</f>
        <v>100</v>
      </c>
      <c r="H14" s="338">
        <f>'[3]IV IT'!H133</f>
        <v>32</v>
      </c>
      <c r="I14" s="339"/>
      <c r="J14" s="338">
        <f>'[3]IV IT'!H134</f>
        <v>48</v>
      </c>
      <c r="K14" s="339"/>
      <c r="L14" s="338">
        <f>'[3]IV IT'!H135</f>
        <v>29</v>
      </c>
      <c r="M14" s="339"/>
      <c r="N14" s="338">
        <f>'[3]IV IT'!H136</f>
        <v>3</v>
      </c>
      <c r="O14" s="339"/>
      <c r="P14" s="338">
        <f>'[3]IV IT'!H137</f>
        <v>0</v>
      </c>
      <c r="Q14" s="339"/>
      <c r="R14" s="340">
        <f>'[3]IV IT'!H139</f>
        <v>0</v>
      </c>
      <c r="S14" s="334"/>
      <c r="T14" s="341">
        <v>0</v>
      </c>
      <c r="U14" s="341">
        <f>'[3]IV IT'!H132</f>
        <v>0</v>
      </c>
      <c r="V14" s="341">
        <f t="shared" si="0"/>
        <v>0</v>
      </c>
      <c r="W14" s="308"/>
      <c r="X14" s="308"/>
      <c r="Y14" s="308"/>
      <c r="Z14" s="308"/>
    </row>
    <row r="15" ht="17.25" customHeight="1" spans="1:26">
      <c r="A15" s="331">
        <v>3</v>
      </c>
      <c r="B15" s="342" t="str">
        <f>'[3]IV IT'!I6</f>
        <v>HS2703</v>
      </c>
      <c r="C15" s="342" t="str">
        <f>'[3]IV IT'!I7</f>
        <v>TW</v>
      </c>
      <c r="D15" s="343" t="str">
        <f>'[3]IV IT'!K146</f>
        <v>Dr.Sivakumar</v>
      </c>
      <c r="E15" s="334">
        <f>'[3]IV IT'!I142</f>
        <v>64</v>
      </c>
      <c r="F15" s="335">
        <f>'[3]IV IT'!I141</f>
        <v>64</v>
      </c>
      <c r="G15" s="335">
        <f>'[3]IV IT'!I143</f>
        <v>100</v>
      </c>
      <c r="H15" s="338">
        <f>'[3]IV IT'!I133</f>
        <v>0</v>
      </c>
      <c r="I15" s="339"/>
      <c r="J15" s="338">
        <f>'[3]IV IT'!I134</f>
        <v>2</v>
      </c>
      <c r="K15" s="339"/>
      <c r="L15" s="338">
        <f>'[3]IV IT'!I135</f>
        <v>41</v>
      </c>
      <c r="M15" s="339"/>
      <c r="N15" s="338">
        <f>'[3]IV IT'!I136</f>
        <v>17</v>
      </c>
      <c r="O15" s="339"/>
      <c r="P15" s="338">
        <f>'[3]IV IT'!I137</f>
        <v>0</v>
      </c>
      <c r="Q15" s="339"/>
      <c r="R15" s="340">
        <f>'[3]IV IT'!I139</f>
        <v>0</v>
      </c>
      <c r="S15" s="334"/>
      <c r="T15" s="341">
        <v>0</v>
      </c>
      <c r="U15" s="341">
        <f>'[3]IV IT'!I132</f>
        <v>0</v>
      </c>
      <c r="V15" s="341">
        <f t="shared" si="0"/>
        <v>0</v>
      </c>
      <c r="W15" s="308"/>
      <c r="X15" s="308"/>
      <c r="Y15" s="308"/>
      <c r="Z15" s="308"/>
    </row>
    <row r="16" ht="17.25" customHeight="1" spans="1:26">
      <c r="A16" s="331">
        <v>4</v>
      </c>
      <c r="B16" s="342" t="str">
        <f>'[3]IV IT'!J6</f>
        <v>IT2V26</v>
      </c>
      <c r="C16" s="342" t="str">
        <f>'[3]IV IT'!J7</f>
        <v>SQM</v>
      </c>
      <c r="D16" s="343" t="str">
        <f>'[3]IV IT'!J146</f>
        <v>Ramachandran.V</v>
      </c>
      <c r="E16" s="334">
        <f>'[3]IV IT'!J142</f>
        <v>73</v>
      </c>
      <c r="F16" s="335">
        <f>'[3]IV IT'!J141</f>
        <v>73</v>
      </c>
      <c r="G16" s="335">
        <f>'[3]IV IT'!J143</f>
        <v>100</v>
      </c>
      <c r="H16" s="338">
        <f>'[3]IV IT'!J133</f>
        <v>1</v>
      </c>
      <c r="I16" s="339"/>
      <c r="J16" s="338">
        <f>'[3]IV IT'!J134</f>
        <v>6</v>
      </c>
      <c r="K16" s="339"/>
      <c r="L16" s="338">
        <f>'[3]IV IT'!J135</f>
        <v>46</v>
      </c>
      <c r="M16" s="339"/>
      <c r="N16" s="338">
        <f>'[3]IV IT'!J136</f>
        <v>13</v>
      </c>
      <c r="O16" s="339"/>
      <c r="P16" s="338">
        <f>'[3]IV IT'!J137</f>
        <v>1</v>
      </c>
      <c r="Q16" s="339"/>
      <c r="R16" s="340">
        <f>'[3]IV IT'!J139</f>
        <v>1</v>
      </c>
      <c r="S16" s="334"/>
      <c r="T16" s="341">
        <v>0</v>
      </c>
      <c r="U16" s="341">
        <f>'[3]IV IT'!J132</f>
        <v>0</v>
      </c>
      <c r="V16" s="341">
        <f t="shared" si="0"/>
        <v>0</v>
      </c>
      <c r="W16" s="308"/>
      <c r="X16" s="308"/>
      <c r="Y16" s="308"/>
      <c r="Z16" s="308"/>
    </row>
    <row r="17" ht="14.25" customHeight="1" spans="1:26">
      <c r="A17" s="331">
        <v>5</v>
      </c>
      <c r="B17" s="342" t="str">
        <f>'[3]IV IT'!K6</f>
        <v>ME27O1</v>
      </c>
      <c r="C17" s="344" t="str">
        <f>'[3]IV IT'!K7</f>
        <v>PE</v>
      </c>
      <c r="D17" s="343" t="str">
        <f>'[3]IV IT'!I146</f>
        <v>Dr.Karthikeyan</v>
      </c>
      <c r="E17" s="345">
        <f>'[3]IV IT'!K142</f>
        <v>64</v>
      </c>
      <c r="F17" s="335">
        <f>'[3]IV IT'!K141</f>
        <v>64</v>
      </c>
      <c r="G17" s="335">
        <f>'[3]IV IT'!K143</f>
        <v>100</v>
      </c>
      <c r="H17" s="346">
        <f>'[3]IV IT'!K133</f>
        <v>0</v>
      </c>
      <c r="I17" s="347"/>
      <c r="J17" s="336">
        <f>'[3]IV IT'!K134</f>
        <v>0</v>
      </c>
      <c r="K17" s="337"/>
      <c r="L17" s="336">
        <f>'[3]IV IT'!K135</f>
        <v>28</v>
      </c>
      <c r="M17" s="337"/>
      <c r="N17" s="336">
        <f>'[3]IV IT'!K136</f>
        <v>30</v>
      </c>
      <c r="O17" s="337"/>
      <c r="P17" s="336">
        <f>'[3]IV IT'!K137</f>
        <v>2</v>
      </c>
      <c r="Q17" s="337"/>
      <c r="R17" s="340">
        <f>'[3]IV IT'!K139</f>
        <v>0</v>
      </c>
      <c r="S17" s="334"/>
      <c r="T17" s="341">
        <v>0</v>
      </c>
      <c r="U17" s="341">
        <f>'[3]IV IT'!K132</f>
        <v>0</v>
      </c>
      <c r="V17" s="341">
        <f t="shared" si="0"/>
        <v>0</v>
      </c>
      <c r="W17" s="308"/>
      <c r="X17" s="308"/>
      <c r="Y17" s="308"/>
      <c r="Z17" s="308"/>
    </row>
    <row r="18" ht="14.25" customHeight="1" spans="1:26">
      <c r="A18" s="331">
        <v>6</v>
      </c>
      <c r="B18" s="342" t="e">
        <f>'[3]IV IT'!#REF!</f>
        <v>#REF!</v>
      </c>
      <c r="C18" s="344" t="e">
        <f>'[3]IV IT'!#REF!</f>
        <v>#REF!</v>
      </c>
      <c r="D18" s="343" t="e">
        <f>'[3]IV IT'!#REF!</f>
        <v>#REF!</v>
      </c>
      <c r="E18" s="345" t="e">
        <f>'[3]IV IT'!#REF!</f>
        <v>#REF!</v>
      </c>
      <c r="F18" s="335" t="e">
        <f>'[3]IV IT'!#REF!</f>
        <v>#REF!</v>
      </c>
      <c r="G18" s="335" t="e">
        <f>'[3]IV IT'!#REF!</f>
        <v>#REF!</v>
      </c>
      <c r="H18" s="346" t="e">
        <f>'[3]IV IT'!#REF!</f>
        <v>#REF!</v>
      </c>
      <c r="I18" s="347"/>
      <c r="J18" s="336" t="e">
        <f>'[3]IV IT'!#REF!</f>
        <v>#REF!</v>
      </c>
      <c r="K18" s="337"/>
      <c r="L18" s="336" t="e">
        <f>'[3]IV IT'!#REF!</f>
        <v>#REF!</v>
      </c>
      <c r="M18" s="337"/>
      <c r="N18" s="336" t="e">
        <f>'[3]IV IT'!#REF!</f>
        <v>#REF!</v>
      </c>
      <c r="O18" s="337"/>
      <c r="P18" s="336" t="e">
        <f>'[3]IV IT'!#REF!</f>
        <v>#REF!</v>
      </c>
      <c r="Q18" s="337"/>
      <c r="R18" s="340" t="e">
        <f>'[3]IV IT'!#REF!</f>
        <v>#REF!</v>
      </c>
      <c r="S18" s="334"/>
      <c r="T18" s="341">
        <v>0</v>
      </c>
      <c r="U18" s="341" t="e">
        <f>'[3]IV IT'!#REF!</f>
        <v>#REF!</v>
      </c>
      <c r="V18" s="341" t="e">
        <f t="shared" si="0"/>
        <v>#REF!</v>
      </c>
      <c r="W18" s="308"/>
      <c r="X18" s="308"/>
      <c r="Y18" s="308"/>
      <c r="Z18" s="308"/>
    </row>
    <row r="19" ht="14.25" customHeight="1" spans="1:26">
      <c r="A19" s="331">
        <v>7</v>
      </c>
      <c r="B19" s="348" t="e">
        <f>'[3]IV IT'!#REF!</f>
        <v>#REF!</v>
      </c>
      <c r="C19" s="348" t="e">
        <f>'[3]IV IT'!#REF!</f>
        <v>#REF!</v>
      </c>
      <c r="D19" s="349" t="e">
        <f>'[3]IV IT'!#REF!</f>
        <v>#REF!</v>
      </c>
      <c r="E19" s="350" t="e">
        <f>'[3]IV IT'!#REF!</f>
        <v>#REF!</v>
      </c>
      <c r="F19" s="350" t="e">
        <f>'[3]IV IT'!#REF!</f>
        <v>#REF!</v>
      </c>
      <c r="G19" s="350" t="e">
        <f>'[3]IV IT'!#REF!</f>
        <v>#REF!</v>
      </c>
      <c r="H19" s="351" t="e">
        <f>'[3]IV IT'!#REF!</f>
        <v>#REF!</v>
      </c>
      <c r="I19" s="352"/>
      <c r="J19" s="351" t="e">
        <f>'[3]IV IT'!#REF!</f>
        <v>#REF!</v>
      </c>
      <c r="K19" s="352"/>
      <c r="L19" s="351" t="e">
        <f>'[3]IV IT'!#REF!</f>
        <v>#REF!</v>
      </c>
      <c r="M19" s="352"/>
      <c r="N19" s="351" t="e">
        <f>'[3]IV IT'!#REF!</f>
        <v>#REF!</v>
      </c>
      <c r="O19" s="352"/>
      <c r="P19" s="351" t="e">
        <f>'[3]IV IT'!#REF!</f>
        <v>#REF!</v>
      </c>
      <c r="Q19" s="352"/>
      <c r="R19" s="351" t="e">
        <f>'[3]IV IT'!#REF!</f>
        <v>#REF!</v>
      </c>
      <c r="S19" s="352"/>
      <c r="T19" s="341">
        <v>0</v>
      </c>
      <c r="U19" s="350" t="e">
        <f>'[3]IV IT'!#REF!</f>
        <v>#REF!</v>
      </c>
      <c r="V19" s="341" t="e">
        <f t="shared" si="0"/>
        <v>#REF!</v>
      </c>
      <c r="W19" s="308"/>
      <c r="X19" s="308"/>
      <c r="Y19" s="308"/>
      <c r="Z19" s="308"/>
    </row>
    <row r="20" ht="14.25" customHeight="1" spans="1:26">
      <c r="A20" s="331">
        <v>8</v>
      </c>
      <c r="B20" s="353" t="e">
        <f>'[3]IV IT'!#REF!</f>
        <v>#REF!</v>
      </c>
      <c r="C20" s="353" t="e">
        <f>'[3]IV IT'!#REF!</f>
        <v>#REF!</v>
      </c>
      <c r="D20" s="354" t="e">
        <f>'[3]IV IT'!#REF!</f>
        <v>#REF!</v>
      </c>
      <c r="E20" s="355" t="e">
        <f>'[3]IV IT'!#REF!</f>
        <v>#REF!</v>
      </c>
      <c r="F20" s="355" t="e">
        <f>'[3]IV IT'!#REF!</f>
        <v>#REF!</v>
      </c>
      <c r="G20" s="355" t="e">
        <f>'[3]IV IT'!#REF!</f>
        <v>#REF!</v>
      </c>
      <c r="H20" s="356" t="e">
        <f>'[3]IV IT'!#REF!</f>
        <v>#REF!</v>
      </c>
      <c r="I20" s="357"/>
      <c r="J20" s="356" t="e">
        <f>'[3]IV IT'!#REF!</f>
        <v>#REF!</v>
      </c>
      <c r="K20" s="357"/>
      <c r="L20" s="356" t="e">
        <f>'[3]IV IT'!#REF!</f>
        <v>#REF!</v>
      </c>
      <c r="M20" s="357"/>
      <c r="N20" s="356" t="e">
        <f>'[3]IV IT'!#REF!</f>
        <v>#REF!</v>
      </c>
      <c r="O20" s="357"/>
      <c r="P20" s="356" t="e">
        <f>'[3]IV IT'!#REF!</f>
        <v>#REF!</v>
      </c>
      <c r="Q20" s="357"/>
      <c r="R20" s="356" t="e">
        <f>'[3]IV IT'!#REF!</f>
        <v>#REF!</v>
      </c>
      <c r="S20" s="357"/>
      <c r="T20" s="341">
        <v>0</v>
      </c>
      <c r="U20" s="355" t="e">
        <f>'[3]IV IT'!#REF!</f>
        <v>#REF!</v>
      </c>
      <c r="V20" s="341" t="e">
        <f t="shared" si="0"/>
        <v>#REF!</v>
      </c>
      <c r="W20" s="308"/>
      <c r="X20" s="308"/>
      <c r="Y20" s="308"/>
      <c r="Z20" s="308"/>
    </row>
    <row r="21" ht="14.25" customHeight="1" spans="1:26">
      <c r="A21" s="358"/>
      <c r="W21" s="308"/>
      <c r="X21" s="308"/>
      <c r="Y21" s="308"/>
      <c r="Z21" s="308"/>
    </row>
    <row r="22" ht="14.25" customHeight="1" spans="1:26">
      <c r="A22" s="359"/>
      <c r="D22" s="358"/>
      <c r="I22" s="360"/>
      <c r="M22" s="358"/>
      <c r="R22" s="360"/>
      <c r="W22" s="308"/>
      <c r="X22" s="308"/>
      <c r="Y22" s="308"/>
      <c r="Z22" s="308"/>
    </row>
    <row r="23" ht="14.25" customHeight="1" spans="1:26">
      <c r="A23" s="359"/>
      <c r="D23" s="358"/>
      <c r="I23" s="360"/>
      <c r="M23" s="358"/>
      <c r="R23" s="360"/>
      <c r="W23" s="308"/>
      <c r="X23" s="308"/>
      <c r="Y23" s="308"/>
      <c r="Z23" s="308"/>
    </row>
    <row r="24" ht="14.25" customHeight="1" spans="1:26">
      <c r="A24" s="359"/>
      <c r="D24" s="358"/>
      <c r="I24" s="360"/>
      <c r="M24" s="358"/>
      <c r="R24" s="360"/>
      <c r="W24" s="308"/>
      <c r="X24" s="308"/>
      <c r="Y24" s="308"/>
      <c r="Z24" s="308"/>
    </row>
    <row r="25" ht="14.25" customHeight="1" spans="1:26">
      <c r="A25" s="359" t="s">
        <v>556</v>
      </c>
      <c r="D25" s="358"/>
      <c r="I25" s="360" t="s">
        <v>557</v>
      </c>
      <c r="M25" s="358"/>
      <c r="R25" s="360" t="s">
        <v>498</v>
      </c>
      <c r="W25" s="308"/>
      <c r="X25" s="308"/>
      <c r="Y25" s="308"/>
      <c r="Z25" s="308"/>
    </row>
    <row r="26" ht="14.25" customHeight="1" spans="1:26">
      <c r="A26" s="274"/>
      <c r="B26" s="274"/>
      <c r="C26" s="274"/>
      <c r="D26" s="274"/>
      <c r="E26" s="274"/>
      <c r="F26" s="274"/>
      <c r="G26" s="274"/>
      <c r="H26" s="274"/>
      <c r="I26" s="274"/>
      <c r="J26" s="274"/>
      <c r="K26" s="274"/>
      <c r="L26" s="274"/>
      <c r="M26" s="274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</row>
    <row r="27" ht="14.25" customHeight="1" spans="1:26">
      <c r="A27" s="274"/>
      <c r="B27" s="274"/>
      <c r="C27" s="274"/>
      <c r="D27" s="274"/>
      <c r="E27" s="274"/>
      <c r="F27" s="274"/>
      <c r="G27" s="274"/>
      <c r="H27" s="274"/>
      <c r="I27" s="274"/>
      <c r="J27" s="274"/>
      <c r="K27" s="274"/>
      <c r="L27" s="274"/>
      <c r="M27" s="274"/>
      <c r="N27" s="274"/>
      <c r="O27" s="274"/>
      <c r="P27" s="274"/>
      <c r="Q27" s="274"/>
      <c r="R27" s="274"/>
      <c r="S27" s="274"/>
      <c r="T27" s="274"/>
      <c r="U27" s="274"/>
      <c r="V27" s="274"/>
      <c r="W27" s="274"/>
      <c r="X27" s="274"/>
      <c r="Y27" s="274"/>
      <c r="Z27" s="274"/>
    </row>
    <row r="28" ht="14.25" customHeight="1" spans="1:26">
      <c r="A28" s="274"/>
      <c r="B28" s="274"/>
      <c r="C28" s="274"/>
      <c r="D28" s="274"/>
      <c r="E28" s="274"/>
      <c r="F28" s="274"/>
      <c r="G28" s="274"/>
      <c r="H28" s="274"/>
      <c r="I28" s="274"/>
      <c r="J28" s="274"/>
      <c r="K28" s="274"/>
      <c r="L28" s="274"/>
      <c r="M28" s="274"/>
      <c r="N28" s="274"/>
      <c r="O28" s="274"/>
      <c r="P28" s="274"/>
      <c r="Q28" s="274"/>
      <c r="R28" s="274"/>
      <c r="S28" s="274"/>
      <c r="T28" s="274"/>
      <c r="U28" s="274"/>
      <c r="V28" s="274"/>
      <c r="W28" s="274"/>
      <c r="X28" s="274"/>
      <c r="Y28" s="274"/>
      <c r="Z28" s="274"/>
    </row>
    <row r="29" ht="14.25" customHeight="1" spans="1:26">
      <c r="A29" s="274"/>
      <c r="B29" s="274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4"/>
      <c r="N29" s="274"/>
      <c r="O29" s="274"/>
      <c r="P29" s="274"/>
      <c r="Q29" s="274"/>
      <c r="R29" s="274"/>
      <c r="S29" s="274"/>
      <c r="T29" s="274"/>
      <c r="U29" s="274"/>
      <c r="V29" s="274"/>
      <c r="W29" s="274"/>
      <c r="X29" s="274"/>
      <c r="Y29" s="274"/>
      <c r="Z29" s="274"/>
    </row>
    <row r="30" ht="14.25" customHeight="1" spans="1:26">
      <c r="A30" s="274"/>
      <c r="B30" s="274"/>
      <c r="C30" s="274"/>
      <c r="D30" s="274"/>
      <c r="E30" s="274"/>
      <c r="F30" s="274"/>
      <c r="G30" s="274"/>
      <c r="H30" s="274"/>
      <c r="I30" s="274"/>
      <c r="J30" s="274"/>
      <c r="K30" s="274"/>
      <c r="L30" s="274"/>
      <c r="M30" s="27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</row>
    <row r="31" ht="14.25" customHeight="1" spans="1:26">
      <c r="A31" s="274"/>
      <c r="B31" s="274"/>
      <c r="C31" s="274"/>
      <c r="D31" s="274"/>
      <c r="E31" s="274"/>
      <c r="F31" s="274"/>
      <c r="G31" s="274"/>
      <c r="H31" s="274"/>
      <c r="I31" s="274"/>
      <c r="J31" s="274"/>
      <c r="K31" s="274"/>
      <c r="L31" s="274"/>
      <c r="M31" s="274"/>
      <c r="N31" s="274"/>
      <c r="O31" s="274"/>
      <c r="P31" s="274"/>
      <c r="Q31" s="274"/>
      <c r="R31" s="274"/>
      <c r="S31" s="274"/>
      <c r="T31" s="274"/>
      <c r="U31" s="274"/>
      <c r="V31" s="274"/>
      <c r="W31" s="274"/>
      <c r="X31" s="274"/>
      <c r="Y31" s="274"/>
      <c r="Z31" s="274"/>
    </row>
    <row r="32" ht="14.25" customHeight="1" spans="1:26">
      <c r="A32" s="274"/>
      <c r="B32" s="274"/>
      <c r="C32" s="274"/>
      <c r="D32" s="274"/>
      <c r="E32" s="274"/>
      <c r="F32" s="274"/>
      <c r="G32" s="274"/>
      <c r="H32" s="274"/>
      <c r="I32" s="274"/>
      <c r="J32" s="274"/>
      <c r="K32" s="274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</row>
    <row r="33" ht="14.25" customHeight="1" spans="1:26">
      <c r="A33" s="274"/>
      <c r="B33" s="274"/>
      <c r="C33" s="274"/>
      <c r="D33" s="274"/>
      <c r="E33" s="274"/>
      <c r="F33" s="274"/>
      <c r="G33" s="274"/>
      <c r="H33" s="274"/>
      <c r="I33" s="274"/>
      <c r="J33" s="274"/>
      <c r="K33" s="274"/>
      <c r="L33" s="274"/>
      <c r="M33" s="274"/>
      <c r="N33" s="274"/>
      <c r="O33" s="274"/>
      <c r="P33" s="274"/>
      <c r="Q33" s="274"/>
      <c r="R33" s="274"/>
      <c r="S33" s="274"/>
      <c r="T33" s="274"/>
      <c r="U33" s="274"/>
      <c r="V33" s="274"/>
      <c r="W33" s="274"/>
      <c r="X33" s="274"/>
      <c r="Y33" s="274"/>
      <c r="Z33" s="274"/>
    </row>
    <row r="34" ht="14.25" customHeight="1" spans="1:26">
      <c r="A34" s="274"/>
      <c r="B34" s="274"/>
      <c r="C34" s="274"/>
      <c r="D34" s="274"/>
      <c r="E34" s="274"/>
      <c r="F34" s="274"/>
      <c r="G34" s="274"/>
      <c r="H34" s="274"/>
      <c r="I34" s="274"/>
      <c r="J34" s="274"/>
      <c r="K34" s="274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</row>
    <row r="35" ht="14.25" customHeight="1" spans="1:26">
      <c r="A35" s="274"/>
      <c r="B35" s="274"/>
      <c r="C35" s="274"/>
      <c r="D35" s="274"/>
      <c r="E35" s="274"/>
      <c r="F35" s="274"/>
      <c r="G35" s="274"/>
      <c r="H35" s="274"/>
      <c r="I35" s="274"/>
      <c r="J35" s="274"/>
      <c r="K35" s="274"/>
      <c r="L35" s="274"/>
      <c r="M35" s="274"/>
      <c r="N35" s="274"/>
      <c r="O35" s="274"/>
      <c r="P35" s="274"/>
      <c r="Q35" s="274"/>
      <c r="R35" s="274"/>
      <c r="S35" s="274"/>
      <c r="T35" s="274"/>
      <c r="U35" s="274"/>
      <c r="V35" s="274"/>
      <c r="W35" s="274"/>
      <c r="X35" s="274"/>
      <c r="Y35" s="274"/>
      <c r="Z35" s="274"/>
    </row>
    <row r="36" ht="14.25" customHeight="1" spans="1:26">
      <c r="A36" s="274"/>
      <c r="B36" s="274"/>
      <c r="C36" s="274"/>
      <c r="D36" s="274"/>
      <c r="E36" s="274"/>
      <c r="F36" s="274"/>
      <c r="G36" s="274"/>
      <c r="H36" s="274"/>
      <c r="I36" s="274"/>
      <c r="J36" s="274"/>
      <c r="K36" s="274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</row>
    <row r="37" ht="14.25" customHeight="1" spans="1:26">
      <c r="A37" s="274"/>
      <c r="B37" s="274"/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4"/>
      <c r="R37" s="274"/>
      <c r="S37" s="274"/>
      <c r="T37" s="274"/>
      <c r="U37" s="274"/>
      <c r="V37" s="274"/>
      <c r="W37" s="274"/>
      <c r="X37" s="274"/>
      <c r="Y37" s="274"/>
      <c r="Z37" s="274"/>
    </row>
    <row r="38" ht="14.25" customHeight="1" spans="1:26">
      <c r="A38" s="274"/>
      <c r="B38" s="274"/>
      <c r="C38" s="274"/>
      <c r="D38" s="274"/>
      <c r="E38" s="274"/>
      <c r="F38" s="274"/>
      <c r="G38" s="274"/>
      <c r="H38" s="274"/>
      <c r="I38" s="274"/>
      <c r="J38" s="274"/>
      <c r="K38" s="274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</row>
    <row r="39" ht="14.25" customHeight="1" spans="1:26">
      <c r="A39" s="274"/>
      <c r="B39" s="274"/>
      <c r="C39" s="274"/>
      <c r="D39" s="274"/>
      <c r="E39" s="274"/>
      <c r="F39" s="274"/>
      <c r="G39" s="274"/>
      <c r="H39" s="274"/>
      <c r="I39" s="274"/>
      <c r="J39" s="274"/>
      <c r="K39" s="274"/>
      <c r="L39" s="274"/>
      <c r="M39" s="274"/>
      <c r="N39" s="274"/>
      <c r="O39" s="274"/>
      <c r="P39" s="274"/>
      <c r="Q39" s="274"/>
      <c r="R39" s="274"/>
      <c r="S39" s="274"/>
      <c r="T39" s="274"/>
      <c r="U39" s="274"/>
      <c r="V39" s="274"/>
      <c r="W39" s="274"/>
      <c r="X39" s="274"/>
      <c r="Y39" s="274"/>
      <c r="Z39" s="274"/>
    </row>
    <row r="40" ht="14.25" customHeight="1" spans="1:26">
      <c r="A40" s="274"/>
      <c r="B40" s="274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</row>
    <row r="41" ht="14.25" customHeight="1" spans="1:26">
      <c r="A41" s="274"/>
      <c r="B41" s="274"/>
      <c r="C41" s="274"/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274"/>
      <c r="O41" s="274"/>
      <c r="P41" s="274"/>
      <c r="Q41" s="274"/>
      <c r="R41" s="274"/>
      <c r="S41" s="274"/>
      <c r="T41" s="274"/>
      <c r="U41" s="274"/>
      <c r="V41" s="274"/>
      <c r="W41" s="274"/>
      <c r="X41" s="274"/>
      <c r="Y41" s="274"/>
      <c r="Z41" s="274"/>
    </row>
    <row r="42" ht="14.25" customHeight="1" spans="1:26">
      <c r="A42" s="274"/>
      <c r="B42" s="274"/>
      <c r="C42" s="274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</row>
    <row r="43" ht="14.25" customHeight="1" spans="1:26">
      <c r="A43" s="274"/>
      <c r="B43" s="274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274"/>
      <c r="O43" s="274"/>
      <c r="P43" s="274"/>
      <c r="Q43" s="274"/>
      <c r="R43" s="274"/>
      <c r="S43" s="274"/>
      <c r="T43" s="274"/>
      <c r="U43" s="274"/>
      <c r="V43" s="274"/>
      <c r="W43" s="274"/>
      <c r="X43" s="274"/>
      <c r="Y43" s="274"/>
      <c r="Z43" s="274"/>
    </row>
    <row r="44" ht="14.25" customHeight="1" spans="1:26">
      <c r="A44" s="274"/>
      <c r="B44" s="274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</row>
    <row r="45" ht="14.25" customHeight="1" spans="1:26">
      <c r="A45" s="274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74"/>
      <c r="P45" s="274"/>
      <c r="Q45" s="274"/>
      <c r="R45" s="274"/>
      <c r="S45" s="274"/>
      <c r="T45" s="274"/>
      <c r="U45" s="274"/>
      <c r="V45" s="274"/>
      <c r="W45" s="274"/>
      <c r="X45" s="274"/>
      <c r="Y45" s="274"/>
      <c r="Z45" s="274"/>
    </row>
    <row r="46" ht="14.25" customHeight="1" spans="1:26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</row>
    <row r="47" ht="14.25" customHeight="1" spans="1:26">
      <c r="A47" s="274"/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74"/>
      <c r="P47" s="274"/>
      <c r="Q47" s="274"/>
      <c r="R47" s="274"/>
      <c r="S47" s="274"/>
      <c r="T47" s="274"/>
      <c r="U47" s="274"/>
      <c r="V47" s="274"/>
      <c r="W47" s="274"/>
      <c r="X47" s="274"/>
      <c r="Y47" s="274"/>
      <c r="Z47" s="274"/>
    </row>
    <row r="48" ht="14.25" customHeight="1" spans="1:26">
      <c r="A48" s="274"/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</row>
    <row r="49" ht="14.25" customHeight="1" spans="1:26">
      <c r="A49" s="274"/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74"/>
      <c r="P49" s="274"/>
      <c r="Q49" s="274"/>
      <c r="R49" s="274"/>
      <c r="S49" s="274"/>
      <c r="T49" s="274"/>
      <c r="U49" s="274"/>
      <c r="V49" s="274"/>
      <c r="W49" s="274"/>
      <c r="X49" s="274"/>
      <c r="Y49" s="274"/>
      <c r="Z49" s="274"/>
    </row>
    <row r="50" ht="14.25" customHeight="1" spans="1:26">
      <c r="A50" s="274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</row>
    <row r="51" ht="14.25" customHeight="1" spans="1:26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74"/>
      <c r="P51" s="274"/>
      <c r="Q51" s="274"/>
      <c r="R51" s="274"/>
      <c r="S51" s="274"/>
      <c r="T51" s="274"/>
      <c r="U51" s="274"/>
      <c r="V51" s="274"/>
      <c r="W51" s="274"/>
      <c r="X51" s="274"/>
      <c r="Y51" s="274"/>
      <c r="Z51" s="274"/>
    </row>
    <row r="52" ht="14.25" customHeight="1" spans="1:26">
      <c r="A52" s="274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</row>
    <row r="53" ht="14.25" customHeight="1" spans="1:26">
      <c r="A53" s="274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74"/>
      <c r="P53" s="274"/>
      <c r="Q53" s="274"/>
      <c r="R53" s="274"/>
      <c r="S53" s="274"/>
      <c r="T53" s="274"/>
      <c r="U53" s="274"/>
      <c r="V53" s="274"/>
      <c r="W53" s="274"/>
      <c r="X53" s="274"/>
      <c r="Y53" s="274"/>
      <c r="Z53" s="274"/>
    </row>
    <row r="54" ht="14.25" customHeight="1" spans="1:26">
      <c r="A54" s="274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</row>
    <row r="55" ht="14.25" customHeight="1" spans="1:26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274"/>
      <c r="P55" s="274"/>
      <c r="Q55" s="274"/>
      <c r="R55" s="274"/>
      <c r="S55" s="274"/>
      <c r="T55" s="274"/>
      <c r="U55" s="274"/>
      <c r="V55" s="274"/>
      <c r="W55" s="274"/>
      <c r="X55" s="274"/>
      <c r="Y55" s="274"/>
      <c r="Z55" s="274"/>
    </row>
    <row r="56" ht="14.25" customHeight="1" spans="1:26">
      <c r="A56" s="274"/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</row>
    <row r="57" ht="14.25" customHeight="1" spans="1:26">
      <c r="A57" s="274"/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4"/>
      <c r="P57" s="274"/>
      <c r="Q57" s="274"/>
      <c r="R57" s="274"/>
      <c r="S57" s="274"/>
      <c r="T57" s="274"/>
      <c r="U57" s="274"/>
      <c r="V57" s="274"/>
      <c r="W57" s="274"/>
      <c r="X57" s="274"/>
      <c r="Y57" s="274"/>
      <c r="Z57" s="274"/>
    </row>
    <row r="58" ht="14.25" customHeight="1" spans="1:26">
      <c r="A58" s="274"/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</row>
    <row r="59" ht="14.25" customHeight="1" spans="1:26">
      <c r="A59" s="274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274"/>
      <c r="P59" s="274"/>
      <c r="Q59" s="274"/>
      <c r="R59" s="274"/>
      <c r="S59" s="274"/>
      <c r="T59" s="274"/>
      <c r="U59" s="274"/>
      <c r="V59" s="274"/>
      <c r="W59" s="274"/>
      <c r="X59" s="274"/>
      <c r="Y59" s="274"/>
      <c r="Z59" s="274"/>
    </row>
    <row r="60" ht="14.25" customHeight="1" spans="1:26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</row>
    <row r="61" ht="14.25" customHeight="1" spans="1:26">
      <c r="A61" s="274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</row>
    <row r="62" ht="14.25" customHeight="1" spans="1:26">
      <c r="A62" s="274"/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</row>
    <row r="63" ht="14.25" customHeight="1" spans="1:26">
      <c r="A63" s="274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</row>
    <row r="64" ht="14.25" customHeight="1" spans="1:26">
      <c r="A64" s="274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4"/>
      <c r="P64" s="274"/>
      <c r="Q64" s="274"/>
      <c r="R64" s="274"/>
      <c r="S64" s="274"/>
      <c r="T64" s="274"/>
      <c r="U64" s="274"/>
      <c r="V64" s="274"/>
      <c r="W64" s="274"/>
      <c r="X64" s="274"/>
      <c r="Y64" s="274"/>
      <c r="Z64" s="274"/>
    </row>
    <row r="65" ht="14.25" customHeight="1" spans="1:26">
      <c r="A65" s="274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74"/>
      <c r="P65" s="274"/>
      <c r="Q65" s="274"/>
      <c r="R65" s="274"/>
      <c r="S65" s="274"/>
      <c r="T65" s="274"/>
      <c r="U65" s="274"/>
      <c r="V65" s="274"/>
      <c r="W65" s="274"/>
      <c r="X65" s="274"/>
      <c r="Y65" s="274"/>
      <c r="Z65" s="274"/>
    </row>
    <row r="66" ht="14.25" customHeight="1" spans="1:26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74"/>
      <c r="P66" s="274"/>
      <c r="Q66" s="274"/>
      <c r="R66" s="274"/>
      <c r="S66" s="274"/>
      <c r="T66" s="274"/>
      <c r="U66" s="274"/>
      <c r="V66" s="274"/>
      <c r="W66" s="274"/>
      <c r="X66" s="274"/>
      <c r="Y66" s="274"/>
      <c r="Z66" s="274"/>
    </row>
    <row r="67" ht="14.25" customHeight="1" spans="1:26">
      <c r="A67" s="274"/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74"/>
      <c r="P67" s="274"/>
      <c r="Q67" s="274"/>
      <c r="R67" s="274"/>
      <c r="S67" s="274"/>
      <c r="T67" s="274"/>
      <c r="U67" s="274"/>
      <c r="V67" s="274"/>
      <c r="W67" s="274"/>
      <c r="X67" s="274"/>
      <c r="Y67" s="274"/>
      <c r="Z67" s="274"/>
    </row>
    <row r="68" ht="14.25" customHeight="1" spans="1:26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  <c r="W68" s="274"/>
      <c r="X68" s="274"/>
      <c r="Y68" s="274"/>
      <c r="Z68" s="274"/>
    </row>
    <row r="69" ht="14.25" customHeight="1" spans="1:26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74"/>
      <c r="P69" s="274"/>
      <c r="Q69" s="274"/>
      <c r="R69" s="274"/>
      <c r="S69" s="274"/>
      <c r="T69" s="274"/>
      <c r="U69" s="274"/>
      <c r="V69" s="274"/>
      <c r="W69" s="274"/>
      <c r="X69" s="274"/>
      <c r="Y69" s="274"/>
      <c r="Z69" s="274"/>
    </row>
    <row r="70" ht="14.25" customHeight="1" spans="1:26">
      <c r="A70" s="274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  <c r="W70" s="274"/>
      <c r="X70" s="274"/>
      <c r="Y70" s="274"/>
      <c r="Z70" s="274"/>
    </row>
    <row r="71" ht="14.25" customHeight="1" spans="1:26">
      <c r="A71" s="274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274"/>
      <c r="P71" s="274"/>
      <c r="Q71" s="274"/>
      <c r="R71" s="274"/>
      <c r="S71" s="274"/>
      <c r="T71" s="274"/>
      <c r="U71" s="274"/>
      <c r="V71" s="274"/>
      <c r="W71" s="274"/>
      <c r="X71" s="274"/>
      <c r="Y71" s="274"/>
      <c r="Z71" s="274"/>
    </row>
    <row r="72" ht="14.25" customHeight="1" spans="1:26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</row>
    <row r="73" ht="14.25" customHeight="1" spans="1:26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</row>
    <row r="74" ht="14.25" customHeight="1" spans="1:26">
      <c r="A74" s="274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  <c r="W74" s="274"/>
      <c r="X74" s="274"/>
      <c r="Y74" s="274"/>
      <c r="Z74" s="274"/>
    </row>
    <row r="75" ht="14.25" customHeight="1" spans="1:26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</row>
    <row r="76" ht="14.25" customHeight="1" spans="1:26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</row>
    <row r="77" ht="14.25" customHeight="1" spans="1:26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</row>
    <row r="78" ht="14.25" customHeight="1" spans="1:26">
      <c r="A78" s="274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</row>
    <row r="79" ht="14.25" customHeight="1" spans="1:26">
      <c r="A79" s="274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</row>
    <row r="80" ht="14.25" customHeight="1" spans="1:26">
      <c r="A80" s="274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</row>
    <row r="81" ht="14.25" customHeight="1" spans="1:26">
      <c r="A81" s="274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</row>
    <row r="82" ht="14.25" customHeight="1" spans="1:26">
      <c r="A82" s="274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</row>
    <row r="83" ht="14.25" customHeight="1" spans="1:26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</row>
    <row r="84" ht="14.25" customHeight="1" spans="1:26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</row>
    <row r="85" ht="14.25" customHeight="1" spans="1:26">
      <c r="A85" s="274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</row>
    <row r="86" ht="14.25" customHeight="1" spans="1:26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</row>
    <row r="87" ht="14.25" customHeight="1" spans="1:26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</row>
    <row r="88" ht="14.25" customHeight="1" spans="1:26">
      <c r="A88" s="274"/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</row>
    <row r="89" ht="14.25" customHeight="1" spans="1:26">
      <c r="A89" s="274"/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</row>
    <row r="90" ht="14.25" customHeight="1" spans="1:26">
      <c r="A90" s="274"/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</row>
    <row r="91" ht="14.25" customHeight="1" spans="1:26">
      <c r="A91" s="274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</row>
    <row r="92" ht="14.25" customHeight="1" spans="1:26">
      <c r="A92" s="274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</row>
    <row r="93" ht="14.25" customHeight="1" spans="1:26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</row>
    <row r="94" ht="14.25" customHeight="1" spans="1:26">
      <c r="A94" s="274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</row>
    <row r="95" ht="14.25" customHeight="1" spans="1:26">
      <c r="A95" s="274"/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</row>
    <row r="96" ht="14.25" customHeight="1" spans="1:26">
      <c r="A96" s="274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</row>
    <row r="97" ht="14.25" customHeight="1" spans="1:26">
      <c r="A97" s="274"/>
      <c r="B97" s="274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</row>
    <row r="98" ht="14.25" customHeight="1" spans="1:26">
      <c r="A98" s="274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</row>
    <row r="99" ht="14.25" customHeight="1" spans="1:26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</row>
    <row r="100" ht="14.25" customHeight="1" spans="1:26">
      <c r="A100" s="274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</row>
    <row r="101" ht="14.25" customHeight="1" spans="1:26">
      <c r="A101" s="274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</row>
    <row r="102" ht="14.25" customHeight="1" spans="1:26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</row>
    <row r="103" ht="14.25" customHeight="1" spans="1:26">
      <c r="A103" s="274"/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</row>
    <row r="104" ht="14.25" customHeight="1" spans="1:26">
      <c r="A104" s="274"/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</row>
    <row r="105" ht="14.25" customHeight="1" spans="1:26">
      <c r="A105" s="274"/>
      <c r="B105" s="274"/>
      <c r="C105" s="274"/>
      <c r="D105" s="274"/>
      <c r="E105" s="274"/>
      <c r="F105" s="274"/>
      <c r="G105" s="274"/>
      <c r="H105" s="274"/>
      <c r="I105" s="274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</row>
    <row r="106" ht="14.25" customHeight="1" spans="1:26">
      <c r="A106" s="274"/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</row>
    <row r="107" ht="14.25" customHeight="1" spans="1:26">
      <c r="A107" s="274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</row>
    <row r="108" ht="14.25" customHeight="1" spans="1:26">
      <c r="A108" s="274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</row>
    <row r="109" ht="14.25" customHeight="1" spans="1:26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</row>
    <row r="110" ht="14.25" customHeight="1" spans="1:26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</row>
    <row r="111" ht="14.25" customHeight="1" spans="1:26">
      <c r="A111" s="274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</row>
    <row r="112" ht="14.25" customHeight="1" spans="1:26">
      <c r="A112" s="274"/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</row>
    <row r="113" ht="14.25" customHeight="1" spans="1:26">
      <c r="A113" s="274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</row>
    <row r="114" ht="14.25" customHeight="1" spans="1:26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</row>
    <row r="115" ht="14.25" customHeight="1" spans="1:26">
      <c r="A115" s="274"/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</row>
    <row r="116" ht="14.25" customHeight="1" spans="1:26">
      <c r="A116" s="274"/>
      <c r="B116" s="274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</row>
    <row r="117" ht="14.25" customHeight="1" spans="1:26">
      <c r="A117" s="274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</row>
    <row r="118" ht="14.25" customHeight="1" spans="1:26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</row>
    <row r="119" ht="14.25" customHeight="1" spans="1:26">
      <c r="A119" s="274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</row>
    <row r="120" ht="14.25" customHeight="1" spans="1:26">
      <c r="A120" s="274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</row>
    <row r="121" ht="14.25" customHeight="1" spans="1:26">
      <c r="A121" s="274"/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</row>
    <row r="122" ht="14.25" customHeight="1" spans="1:26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</row>
    <row r="123" ht="14.25" customHeight="1" spans="1:26">
      <c r="A123" s="274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</row>
    <row r="124" ht="14.25" customHeight="1" spans="1:26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</row>
    <row r="125" ht="14.25" customHeight="1" spans="1:26">
      <c r="A125" s="274"/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</row>
    <row r="126" ht="14.25" customHeight="1" spans="1:26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</row>
    <row r="127" ht="14.25" customHeight="1" spans="1:26">
      <c r="A127" s="274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</row>
    <row r="128" ht="14.25" customHeight="1" spans="1:26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</row>
    <row r="129" ht="14.25" customHeight="1" spans="1:26">
      <c r="A129" s="274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</row>
    <row r="130" ht="14.25" customHeight="1" spans="1:26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</row>
    <row r="131" ht="14.25" customHeight="1" spans="1:26">
      <c r="A131" s="274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</row>
    <row r="132" ht="14.25" customHeight="1" spans="1:26">
      <c r="A132" s="274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</row>
    <row r="133" ht="14.25" customHeight="1" spans="1:26">
      <c r="A133" s="274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</row>
    <row r="134" ht="14.25" customHeight="1" spans="1:26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</row>
    <row r="135" ht="14.25" customHeight="1" spans="1:26">
      <c r="A135" s="274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</row>
    <row r="136" ht="14.25" customHeight="1" spans="1:26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</row>
    <row r="137" ht="14.25" customHeight="1" spans="1:26">
      <c r="A137" s="274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</row>
    <row r="138" ht="14.25" customHeight="1" spans="1:26">
      <c r="A138" s="274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</row>
    <row r="139" ht="14.25" customHeight="1" spans="1:26">
      <c r="A139" s="274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</row>
    <row r="140" ht="14.25" customHeight="1" spans="1:26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</row>
    <row r="141" ht="14.25" customHeight="1" spans="1:26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</row>
    <row r="142" ht="14.25" customHeight="1" spans="1:26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</row>
    <row r="143" ht="14.25" customHeight="1" spans="1:26">
      <c r="A143" s="274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</row>
    <row r="144" ht="14.25" customHeight="1" spans="1:26">
      <c r="A144" s="274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</row>
    <row r="145" ht="14.25" customHeight="1" spans="1:26">
      <c r="A145" s="274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</row>
    <row r="146" ht="14.25" customHeight="1" spans="1:26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</row>
    <row r="147" ht="14.25" customHeight="1" spans="1:26">
      <c r="A147" s="274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</row>
    <row r="148" ht="14.25" customHeight="1" spans="1:26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</row>
    <row r="149" ht="14.25" customHeight="1" spans="1:26">
      <c r="A149" s="274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</row>
    <row r="150" ht="14.25" customHeight="1" spans="1:26">
      <c r="A150" s="274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</row>
    <row r="151" ht="14.25" customHeight="1" spans="1:26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</row>
    <row r="152" ht="14.25" customHeight="1" spans="1:26">
      <c r="A152" s="274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</row>
    <row r="153" ht="14.25" customHeight="1" spans="1:26">
      <c r="A153" s="274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</row>
    <row r="154" ht="14.25" customHeight="1" spans="1:26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</row>
    <row r="155" ht="14.25" customHeight="1" spans="1:26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</row>
    <row r="156" ht="14.25" customHeight="1" spans="1:26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</row>
    <row r="157" ht="14.25" customHeight="1" spans="1:26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</row>
    <row r="158" ht="14.25" customHeight="1" spans="1:26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</row>
    <row r="159" ht="14.25" customHeight="1" spans="1:26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</row>
    <row r="160" ht="14.25" customHeight="1" spans="1:26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</row>
    <row r="161" ht="14.25" customHeight="1" spans="1:26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</row>
    <row r="162" ht="14.25" customHeight="1" spans="1:26">
      <c r="A162" s="274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</row>
    <row r="163" ht="14.25" customHeight="1" spans="1:26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</row>
    <row r="164" ht="14.25" customHeight="1" spans="1:26">
      <c r="A164" s="274"/>
      <c r="B164" s="274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</row>
    <row r="165" ht="14.25" customHeight="1" spans="1:26">
      <c r="A165" s="274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</row>
    <row r="166" ht="14.25" customHeight="1" spans="1:26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</row>
    <row r="167" ht="14.25" customHeight="1" spans="1:26">
      <c r="A167" s="274"/>
      <c r="B167" s="274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</row>
    <row r="168" ht="14.25" customHeight="1" spans="1:26">
      <c r="A168" s="274"/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</row>
    <row r="169" ht="14.25" customHeight="1" spans="1:26">
      <c r="A169" s="274"/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</row>
    <row r="170" ht="14.25" customHeight="1" spans="1:26">
      <c r="A170" s="274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</row>
    <row r="171" ht="14.25" customHeight="1" spans="1:26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</row>
    <row r="172" ht="14.25" customHeight="1" spans="1:26">
      <c r="A172" s="274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</row>
    <row r="173" ht="14.25" customHeight="1" spans="1:26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</row>
    <row r="174" ht="14.25" customHeight="1" spans="1:26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</row>
    <row r="175" ht="14.25" customHeight="1" spans="1:26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</row>
    <row r="176" ht="14.25" customHeight="1" spans="1:26">
      <c r="A176" s="274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</row>
    <row r="177" ht="14.25" customHeight="1" spans="1:26">
      <c r="A177" s="274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</row>
    <row r="178" ht="14.25" customHeight="1" spans="1:26">
      <c r="A178" s="274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</row>
    <row r="179" ht="14.25" customHeight="1" spans="1:26">
      <c r="A179" s="274"/>
      <c r="B179" s="274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</row>
    <row r="180" ht="14.25" customHeight="1" spans="1:26">
      <c r="A180" s="274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</row>
    <row r="181" ht="14.25" customHeight="1" spans="1:26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</row>
    <row r="182" ht="14.25" customHeight="1" spans="1:26">
      <c r="A182" s="274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</row>
    <row r="183" ht="14.25" customHeight="1" spans="1:26">
      <c r="A183" s="274"/>
      <c r="B183" s="274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</row>
    <row r="184" ht="14.25" customHeight="1" spans="1:26">
      <c r="A184" s="274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</row>
    <row r="185" ht="14.25" customHeight="1" spans="1:26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</row>
    <row r="186" ht="14.25" customHeight="1" spans="1:26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</row>
    <row r="187" ht="14.25" customHeight="1" spans="1:26">
      <c r="A187" s="274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</row>
    <row r="188" ht="14.25" customHeight="1" spans="1:26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</row>
    <row r="189" ht="14.25" customHeight="1" spans="1:26">
      <c r="A189" s="274"/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</row>
    <row r="190" ht="14.25" customHeight="1" spans="1:26">
      <c r="A190" s="274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</row>
    <row r="191" ht="14.25" customHeight="1" spans="1:26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</row>
    <row r="192" ht="14.25" customHeight="1" spans="1:26">
      <c r="A192" s="274"/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</row>
    <row r="193" ht="14.25" customHeight="1" spans="1:26">
      <c r="A193" s="274"/>
      <c r="B193" s="274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</row>
    <row r="194" ht="14.25" customHeight="1" spans="1:26">
      <c r="A194" s="274"/>
      <c r="B194" s="274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</row>
    <row r="195" ht="14.25" customHeight="1" spans="1:26">
      <c r="A195" s="274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</row>
    <row r="196" ht="14.25" customHeight="1" spans="1:26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</row>
    <row r="197" ht="14.25" customHeight="1" spans="1:26">
      <c r="A197" s="274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</row>
    <row r="198" ht="14.25" customHeight="1" spans="1:26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</row>
    <row r="199" ht="14.25" customHeight="1" spans="1:26">
      <c r="A199" s="274"/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</row>
    <row r="200" ht="14.25" customHeight="1" spans="1:26">
      <c r="A200" s="274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</row>
    <row r="201" ht="14.25" customHeight="1" spans="1:26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</row>
    <row r="202" ht="14.25" customHeight="1" spans="1:26">
      <c r="A202" s="274"/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</row>
    <row r="203" ht="14.25" customHeight="1" spans="1:26">
      <c r="A203" s="274"/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</row>
    <row r="204" ht="14.25" customHeight="1" spans="1:26">
      <c r="A204" s="274"/>
      <c r="B204" s="274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</row>
    <row r="205" ht="14.25" customHeight="1" spans="1:26">
      <c r="A205" s="274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</row>
    <row r="206" ht="14.25" customHeight="1" spans="1:26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</row>
    <row r="207" ht="14.25" customHeight="1" spans="1:26">
      <c r="A207" s="274"/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</row>
    <row r="208" ht="14.25" customHeight="1" spans="1:26">
      <c r="A208" s="274"/>
      <c r="B208" s="274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</row>
    <row r="209" ht="14.25" customHeight="1" spans="1:26">
      <c r="A209" s="274"/>
      <c r="B209" s="274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</row>
    <row r="210" ht="14.25" customHeight="1" spans="1:26">
      <c r="A210" s="274"/>
      <c r="B210" s="274"/>
      <c r="C210" s="274"/>
      <c r="D210" s="274"/>
      <c r="E210" s="274"/>
      <c r="F210" s="274"/>
      <c r="G210" s="274"/>
      <c r="H210" s="274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</row>
    <row r="211" ht="14.25" customHeight="1" spans="1:26">
      <c r="A211" s="274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</row>
    <row r="212" ht="14.25" customHeight="1" spans="1:26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</row>
    <row r="213" ht="14.25" customHeight="1" spans="1:26">
      <c r="A213" s="274"/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</row>
    <row r="214" ht="14.25" customHeight="1" spans="1:26">
      <c r="A214" s="274"/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</row>
    <row r="215" ht="14.25" customHeight="1" spans="1:26">
      <c r="A215" s="274"/>
      <c r="B215" s="274"/>
      <c r="C215" s="274"/>
      <c r="D215" s="274"/>
      <c r="E215" s="274"/>
      <c r="F215" s="274"/>
      <c r="G215" s="274"/>
      <c r="H215" s="274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</row>
    <row r="216" ht="14.25" customHeight="1" spans="1:26">
      <c r="A216" s="274"/>
      <c r="B216" s="274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</row>
    <row r="217" ht="14.25" customHeight="1" spans="1:26">
      <c r="A217" s="274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</row>
    <row r="218" ht="14.25" customHeight="1" spans="1:26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</row>
    <row r="219" ht="14.25" customHeight="1" spans="1:26">
      <c r="A219" s="274"/>
      <c r="B219" s="274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</row>
    <row r="220" ht="14.25" customHeight="1" spans="1:26">
      <c r="A220" s="274"/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</row>
    <row r="221" ht="14.25" customHeight="1" spans="1:26">
      <c r="A221" s="274"/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</row>
    <row r="222" ht="14.25" customHeight="1" spans="1:26">
      <c r="A222" s="274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</row>
    <row r="223" ht="14.25" customHeight="1" spans="1:26">
      <c r="A223" s="274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</row>
    <row r="224" ht="14.25" customHeight="1" spans="1:26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</row>
    <row r="225" ht="14.25" customHeight="1" spans="1:26">
      <c r="A225" s="274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</row>
    <row r="226" ht="14.25" customHeight="1" spans="1:26">
      <c r="A226" s="274"/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</row>
    <row r="227" ht="14.25" customHeight="1" spans="1:26">
      <c r="A227" s="274"/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</row>
    <row r="228" ht="14.25" customHeight="1" spans="1:26">
      <c r="A228" s="274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</row>
    <row r="229" ht="14.25" customHeight="1" spans="1:26">
      <c r="A229" s="274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</row>
    <row r="230" ht="14.25" customHeight="1" spans="1:26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</row>
    <row r="231" ht="14.25" customHeight="1" spans="1:26">
      <c r="A231" s="274"/>
      <c r="B231" s="274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</row>
  </sheetData>
  <mergeCells count="120">
    <mergeCell ref="C1:V1"/>
    <mergeCell ref="C2:V2"/>
    <mergeCell ref="C3:V3"/>
    <mergeCell ref="C4:I4"/>
    <mergeCell ref="J4:S4"/>
    <mergeCell ref="E5:F5"/>
    <mergeCell ref="H5:I5"/>
    <mergeCell ref="J5:K5"/>
    <mergeCell ref="L5:M5"/>
    <mergeCell ref="N5:O5"/>
    <mergeCell ref="P5:Q5"/>
    <mergeCell ref="R5:S5"/>
    <mergeCell ref="A6:B6"/>
    <mergeCell ref="E6:F6"/>
    <mergeCell ref="H6:I6"/>
    <mergeCell ref="J6:K6"/>
    <mergeCell ref="L6:M6"/>
    <mergeCell ref="N6:O6"/>
    <mergeCell ref="P6:Q6"/>
    <mergeCell ref="R6:S6"/>
    <mergeCell ref="A7:B7"/>
    <mergeCell ref="E7:F7"/>
    <mergeCell ref="H7:I7"/>
    <mergeCell ref="J7:K7"/>
    <mergeCell ref="L7:M7"/>
    <mergeCell ref="N7:O7"/>
    <mergeCell ref="P7:Q7"/>
    <mergeCell ref="R7:S7"/>
    <mergeCell ref="A8:B8"/>
    <mergeCell ref="E8:F8"/>
    <mergeCell ref="H8:I8"/>
    <mergeCell ref="J8:K8"/>
    <mergeCell ref="L8:M8"/>
    <mergeCell ref="N8:O8"/>
    <mergeCell ref="P8:Q8"/>
    <mergeCell ref="R8:S8"/>
    <mergeCell ref="A9:B9"/>
    <mergeCell ref="E9:F9"/>
    <mergeCell ref="H9:I9"/>
    <mergeCell ref="J9:K9"/>
    <mergeCell ref="L9:M9"/>
    <mergeCell ref="N9:O9"/>
    <mergeCell ref="P9:Q9"/>
    <mergeCell ref="R9:S9"/>
    <mergeCell ref="A10:U10"/>
    <mergeCell ref="E11:G11"/>
    <mergeCell ref="H13:I13"/>
    <mergeCell ref="J13:K13"/>
    <mergeCell ref="L13:M13"/>
    <mergeCell ref="N13:O13"/>
    <mergeCell ref="P13:Q13"/>
    <mergeCell ref="R13:S13"/>
    <mergeCell ref="H14:I14"/>
    <mergeCell ref="J14:K14"/>
    <mergeCell ref="L14:M14"/>
    <mergeCell ref="N14:O14"/>
    <mergeCell ref="P14:Q14"/>
    <mergeCell ref="R14:S14"/>
    <mergeCell ref="H15:I15"/>
    <mergeCell ref="J15:K15"/>
    <mergeCell ref="L15:M15"/>
    <mergeCell ref="N15:O15"/>
    <mergeCell ref="P15:Q15"/>
    <mergeCell ref="R15:S15"/>
    <mergeCell ref="H16:I16"/>
    <mergeCell ref="J16:K16"/>
    <mergeCell ref="L16:M16"/>
    <mergeCell ref="N16:O16"/>
    <mergeCell ref="P16:Q16"/>
    <mergeCell ref="R16:S16"/>
    <mergeCell ref="H17:I17"/>
    <mergeCell ref="J17:K17"/>
    <mergeCell ref="L17:M17"/>
    <mergeCell ref="N17:O17"/>
    <mergeCell ref="P17:Q17"/>
    <mergeCell ref="R17:S17"/>
    <mergeCell ref="H18:I18"/>
    <mergeCell ref="J18:K18"/>
    <mergeCell ref="L18:M18"/>
    <mergeCell ref="N18:O18"/>
    <mergeCell ref="P18:Q18"/>
    <mergeCell ref="R18:S18"/>
    <mergeCell ref="H19:I19"/>
    <mergeCell ref="J19:K19"/>
    <mergeCell ref="L19:M19"/>
    <mergeCell ref="N19:O19"/>
    <mergeCell ref="P19:Q19"/>
    <mergeCell ref="R19:S19"/>
    <mergeCell ref="H20:I20"/>
    <mergeCell ref="J20:K20"/>
    <mergeCell ref="L20:M20"/>
    <mergeCell ref="N20:O20"/>
    <mergeCell ref="P20:Q20"/>
    <mergeCell ref="R20:S20"/>
    <mergeCell ref="A21:V21"/>
    <mergeCell ref="A25:C25"/>
    <mergeCell ref="D25:H25"/>
    <mergeCell ref="I25:L25"/>
    <mergeCell ref="M25:Q25"/>
    <mergeCell ref="R25:V25"/>
    <mergeCell ref="A11:A12"/>
    <mergeCell ref="B11:B12"/>
    <mergeCell ref="C11:C12"/>
    <mergeCell ref="D11:D12"/>
    <mergeCell ref="T11:T12"/>
    <mergeCell ref="U11:U12"/>
    <mergeCell ref="V6:V7"/>
    <mergeCell ref="V8:V9"/>
    <mergeCell ref="V11:V12"/>
    <mergeCell ref="H11:I12"/>
    <mergeCell ref="J11:K12"/>
    <mergeCell ref="L11:M12"/>
    <mergeCell ref="N11:O12"/>
    <mergeCell ref="P11:Q12"/>
    <mergeCell ref="R11:S12"/>
    <mergeCell ref="T8:U9"/>
    <mergeCell ref="T6:U7"/>
    <mergeCell ref="A4:B5"/>
    <mergeCell ref="T4:V5"/>
    <mergeCell ref="A1:B3"/>
  </mergeCells>
  <pageMargins left="0.7" right="0.7" top="0.75" bottom="0.75" header="0.3" footer="0.3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74"/>
  <sheetViews>
    <sheetView topLeftCell="R2" workbookViewId="0">
      <selection activeCell="A1" sqref="$A1:$XFD1048576"/>
    </sheetView>
  </sheetViews>
  <sheetFormatPr defaultColWidth="14.4166666666667" defaultRowHeight="15" customHeight="1"/>
  <cols>
    <col min="1" max="13" width="13.6666666666667" style="171" customWidth="1"/>
    <col min="14" max="14" width="3" style="171" customWidth="1"/>
    <col min="15" max="28" width="12.8333333333333" style="171" customWidth="1"/>
    <col min="29" max="29" width="1.41666666666667" style="171" customWidth="1"/>
    <col min="30" max="30" width="8.16666666666667" style="171" customWidth="1"/>
    <col min="31" max="38" width="8.16666666666667" style="171" hidden="1" customWidth="1"/>
    <col min="39" max="46" width="12.5833333333333" style="171" customWidth="1"/>
    <col min="47" max="16384" width="14.4166666666667" style="171"/>
  </cols>
  <sheetData>
    <row r="1" ht="30" customHeight="1" spans="1:46">
      <c r="A1" s="172"/>
      <c r="B1" s="173"/>
      <c r="C1" s="174" t="s">
        <v>558</v>
      </c>
      <c r="D1" s="175"/>
      <c r="E1" s="175"/>
      <c r="F1" s="175"/>
      <c r="G1" s="175"/>
      <c r="H1" s="175"/>
      <c r="I1" s="175"/>
      <c r="J1" s="175"/>
      <c r="K1" s="175"/>
      <c r="L1" s="175"/>
      <c r="M1" s="176"/>
      <c r="N1" s="177"/>
      <c r="O1" s="178"/>
      <c r="P1" s="173"/>
      <c r="Q1" s="179" t="str">
        <f>C1</f>
        <v>CHENNAI INSTITUTE OF TECHNOLOGY</v>
      </c>
      <c r="R1" s="175"/>
      <c r="S1" s="175"/>
      <c r="T1" s="175"/>
      <c r="U1" s="175"/>
      <c r="V1" s="175"/>
      <c r="W1" s="175"/>
      <c r="X1" s="175"/>
      <c r="Y1" s="175"/>
      <c r="Z1" s="175"/>
      <c r="AA1" s="175"/>
      <c r="AB1" s="176"/>
      <c r="AC1" s="177"/>
      <c r="AD1" s="177"/>
      <c r="AE1" s="177"/>
      <c r="AF1" s="177"/>
      <c r="AG1" s="180"/>
      <c r="AH1" s="180"/>
      <c r="AI1" s="180"/>
      <c r="AJ1" s="180"/>
      <c r="AK1" s="180"/>
      <c r="AL1" s="180"/>
      <c r="AM1" s="181"/>
      <c r="AN1" s="181"/>
      <c r="AO1" s="181"/>
      <c r="AP1" s="181"/>
      <c r="AQ1" s="181"/>
      <c r="AR1" s="181"/>
      <c r="AS1" s="181"/>
      <c r="AT1" s="181"/>
    </row>
    <row r="2" ht="30" customHeight="1" spans="1:46">
      <c r="A2" s="182"/>
      <c r="B2" s="183"/>
      <c r="C2" s="184" t="s">
        <v>559</v>
      </c>
      <c r="D2" s="175"/>
      <c r="E2" s="175"/>
      <c r="F2" s="175"/>
      <c r="G2" s="175"/>
      <c r="H2" s="175"/>
      <c r="I2" s="175"/>
      <c r="J2" s="175"/>
      <c r="K2" s="175"/>
      <c r="L2" s="175"/>
      <c r="M2" s="176"/>
      <c r="N2" s="177"/>
      <c r="O2" s="182"/>
      <c r="P2" s="183"/>
      <c r="Q2" s="185" t="str">
        <f>C2</f>
        <v>Sarathy Nagar, Pudupedu, Chennai– 600 069.</v>
      </c>
      <c r="R2" s="175"/>
      <c r="S2" s="175"/>
      <c r="T2" s="175"/>
      <c r="U2" s="175"/>
      <c r="V2" s="175"/>
      <c r="W2" s="175"/>
      <c r="X2" s="175"/>
      <c r="Y2" s="175"/>
      <c r="Z2" s="175"/>
      <c r="AA2" s="175"/>
      <c r="AB2" s="176"/>
      <c r="AC2" s="177"/>
      <c r="AD2" s="177"/>
      <c r="AE2" s="177"/>
      <c r="AF2" s="177"/>
      <c r="AG2" s="180"/>
      <c r="AH2" s="180"/>
      <c r="AI2" s="180"/>
      <c r="AJ2" s="180"/>
      <c r="AK2" s="180"/>
      <c r="AL2" s="180"/>
      <c r="AM2" s="181"/>
      <c r="AN2" s="181"/>
      <c r="AO2" s="181"/>
      <c r="AP2" s="181"/>
      <c r="AQ2" s="181"/>
      <c r="AR2" s="181"/>
      <c r="AS2" s="181"/>
      <c r="AT2" s="181"/>
    </row>
    <row r="3" ht="30" customHeight="1" spans="1:46">
      <c r="A3" s="186"/>
      <c r="B3" s="187"/>
      <c r="C3" s="188" t="str">
        <f>'[3]ABSTRACT 2'!C3</f>
        <v>End Semester Result Analysis OCT/NOV 2025</v>
      </c>
      <c r="D3" s="175"/>
      <c r="E3" s="175"/>
      <c r="F3" s="175"/>
      <c r="G3" s="175"/>
      <c r="H3" s="175"/>
      <c r="I3" s="175"/>
      <c r="J3" s="175"/>
      <c r="K3" s="175"/>
      <c r="L3" s="175"/>
      <c r="M3" s="176"/>
      <c r="N3" s="177"/>
      <c r="O3" s="186"/>
      <c r="P3" s="187"/>
      <c r="Q3" s="188" t="str">
        <f>C3</f>
        <v>End Semester Result Analysis OCT/NOV 2025</v>
      </c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6"/>
      <c r="AC3" s="177"/>
      <c r="AD3" s="177"/>
      <c r="AE3" s="177"/>
      <c r="AF3" s="177"/>
      <c r="AG3" s="180"/>
      <c r="AH3" s="180"/>
      <c r="AI3" s="180"/>
      <c r="AJ3" s="180"/>
      <c r="AK3" s="180"/>
      <c r="AL3" s="180"/>
      <c r="AM3" s="181"/>
      <c r="AN3" s="181"/>
      <c r="AO3" s="181"/>
      <c r="AP3" s="181"/>
      <c r="AQ3" s="181"/>
      <c r="AR3" s="181"/>
      <c r="AS3" s="181"/>
      <c r="AT3" s="181"/>
    </row>
    <row r="4" ht="30" customHeight="1" spans="1:46">
      <c r="A4" s="189" t="s">
        <v>560</v>
      </c>
      <c r="B4" s="190"/>
      <c r="C4" s="191" t="str">
        <f>'[3]ABSTRACT 2'!C2</f>
        <v>Department of Information Technology</v>
      </c>
      <c r="D4" s="175"/>
      <c r="E4" s="175"/>
      <c r="F4" s="175"/>
      <c r="G4" s="175"/>
      <c r="H4" s="175"/>
      <c r="I4" s="175"/>
      <c r="J4" s="175"/>
      <c r="K4" s="175"/>
      <c r="L4" s="175"/>
      <c r="M4" s="176"/>
      <c r="N4" s="177"/>
      <c r="O4" s="192" t="s">
        <v>561</v>
      </c>
      <c r="P4" s="190"/>
      <c r="Q4" s="185" t="str">
        <f>C4</f>
        <v>Department of Information Technology</v>
      </c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6"/>
      <c r="AC4" s="177"/>
      <c r="AD4" s="177"/>
      <c r="AE4" s="177"/>
      <c r="AF4" s="177"/>
      <c r="AG4" s="180"/>
      <c r="AH4" s="180"/>
      <c r="AI4" s="180"/>
      <c r="AJ4" s="180"/>
      <c r="AK4" s="180"/>
      <c r="AL4" s="180"/>
      <c r="AM4" s="181"/>
      <c r="AN4" s="181"/>
      <c r="AO4" s="181"/>
      <c r="AP4" s="181"/>
      <c r="AQ4" s="181"/>
      <c r="AR4" s="181"/>
      <c r="AS4" s="181"/>
      <c r="AT4" s="181"/>
    </row>
    <row r="5" ht="30" customHeight="1" spans="1:46">
      <c r="A5" s="193" t="s">
        <v>509</v>
      </c>
      <c r="B5" s="190"/>
      <c r="C5" s="190"/>
      <c r="D5" s="190"/>
      <c r="E5" s="190"/>
      <c r="F5" s="190"/>
      <c r="G5" s="190"/>
      <c r="H5" s="190"/>
      <c r="I5" s="190"/>
      <c r="J5" s="190"/>
      <c r="K5" s="190"/>
      <c r="L5" s="190"/>
      <c r="M5" s="190"/>
      <c r="N5" s="177"/>
      <c r="O5" s="194" t="str">
        <f t="shared" ref="O5:T5" si="0">O62</f>
        <v>Sno</v>
      </c>
      <c r="P5" s="194" t="str">
        <f t="shared" si="0"/>
        <v>Section</v>
      </c>
      <c r="Q5" s="195" t="s">
        <v>562</v>
      </c>
      <c r="R5" s="196" t="str">
        <f t="shared" si="0"/>
        <v>Regd</v>
      </c>
      <c r="S5" s="196" t="str">
        <f t="shared" si="0"/>
        <v>PASS</v>
      </c>
      <c r="T5" s="197" t="str">
        <f t="shared" si="0"/>
        <v>PASS%</v>
      </c>
      <c r="U5" s="198" t="s">
        <v>512</v>
      </c>
      <c r="V5" s="190"/>
      <c r="W5" s="190"/>
      <c r="X5" s="190"/>
      <c r="Y5" s="190"/>
      <c r="Z5" s="187"/>
      <c r="AA5" s="199" t="str">
        <f>AA62</f>
        <v>FAIL</v>
      </c>
      <c r="AB5" s="200" t="str">
        <f>AB62</f>
        <v>FAIL%</v>
      </c>
      <c r="AC5" s="177"/>
      <c r="AD5" s="177"/>
      <c r="AE5" s="201"/>
      <c r="AF5" s="202"/>
      <c r="AG5" s="203"/>
      <c r="AH5" s="204"/>
      <c r="AI5" s="204"/>
      <c r="AJ5" s="204"/>
      <c r="AK5" s="204"/>
      <c r="AL5" s="204"/>
      <c r="AM5" s="204"/>
      <c r="AN5" s="204"/>
      <c r="AO5" s="204"/>
      <c r="AP5" s="204"/>
      <c r="AQ5" s="204"/>
      <c r="AR5" s="204"/>
      <c r="AS5" s="204"/>
      <c r="AT5" s="204"/>
    </row>
    <row r="6" ht="30" customHeight="1" spans="1:46">
      <c r="A6" s="205" t="s">
        <v>563</v>
      </c>
      <c r="B6" s="206" t="s">
        <v>564</v>
      </c>
      <c r="C6" s="202"/>
      <c r="D6" s="207" t="s">
        <v>510</v>
      </c>
      <c r="E6" s="208" t="s">
        <v>565</v>
      </c>
      <c r="F6" s="209" t="s">
        <v>512</v>
      </c>
      <c r="G6" s="175"/>
      <c r="H6" s="175"/>
      <c r="I6" s="175"/>
      <c r="J6" s="175"/>
      <c r="K6" s="176"/>
      <c r="L6" s="207" t="s">
        <v>51</v>
      </c>
      <c r="M6" s="208" t="s">
        <v>566</v>
      </c>
      <c r="N6" s="177"/>
      <c r="O6" s="210"/>
      <c r="P6" s="210"/>
      <c r="Q6" s="210"/>
      <c r="R6" s="210"/>
      <c r="S6" s="210"/>
      <c r="T6" s="210"/>
      <c r="U6" s="211">
        <v>1</v>
      </c>
      <c r="V6" s="211">
        <v>2</v>
      </c>
      <c r="W6" s="211">
        <v>3</v>
      </c>
      <c r="X6" s="211">
        <v>4</v>
      </c>
      <c r="Y6" s="211">
        <v>5</v>
      </c>
      <c r="Z6" s="211" t="s">
        <v>485</v>
      </c>
      <c r="AA6" s="210"/>
      <c r="AB6" s="210"/>
      <c r="AC6" s="177"/>
      <c r="AD6" s="177"/>
      <c r="AE6" s="182"/>
      <c r="AG6" s="212"/>
      <c r="AH6" s="204"/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</row>
    <row r="7" ht="30" customHeight="1" spans="1:46">
      <c r="A7" s="210"/>
      <c r="B7" s="182"/>
      <c r="D7" s="210"/>
      <c r="E7" s="210"/>
      <c r="F7" s="213">
        <v>1</v>
      </c>
      <c r="G7" s="213">
        <v>2</v>
      </c>
      <c r="H7" s="213">
        <v>3</v>
      </c>
      <c r="I7" s="213">
        <v>4</v>
      </c>
      <c r="J7" s="213">
        <v>5</v>
      </c>
      <c r="K7" s="213" t="s">
        <v>485</v>
      </c>
      <c r="L7" s="210"/>
      <c r="M7" s="214"/>
      <c r="N7" s="177"/>
      <c r="O7" s="215">
        <v>1</v>
      </c>
      <c r="P7" s="216" t="s">
        <v>567</v>
      </c>
      <c r="Q7" s="217" t="s">
        <v>41</v>
      </c>
      <c r="R7" s="218">
        <v>42</v>
      </c>
      <c r="S7" s="218">
        <v>39</v>
      </c>
      <c r="T7" s="219">
        <f t="shared" ref="T7:T15" si="1">S7/R7</f>
        <v>0.928571428571429</v>
      </c>
      <c r="U7" s="218">
        <v>1</v>
      </c>
      <c r="V7" s="218">
        <v>0</v>
      </c>
      <c r="W7" s="218">
        <v>2</v>
      </c>
      <c r="X7" s="218">
        <v>0</v>
      </c>
      <c r="Y7" s="218">
        <v>0</v>
      </c>
      <c r="Z7" s="218">
        <v>0</v>
      </c>
      <c r="AA7" s="220">
        <f t="shared" ref="AA7:AA54" si="2">SUM(U7:Z7)</f>
        <v>3</v>
      </c>
      <c r="AB7" s="221">
        <f t="shared" ref="AB7:AB54" si="3">IF(AA7=0,0,AA7/R7)</f>
        <v>0.0714285714285714</v>
      </c>
      <c r="AC7" s="177"/>
      <c r="AD7" s="177"/>
      <c r="AE7" s="186"/>
      <c r="AF7" s="190"/>
      <c r="AG7" s="212"/>
      <c r="AH7" s="204"/>
      <c r="AI7" s="204"/>
      <c r="AJ7" s="204"/>
      <c r="AK7" s="204"/>
      <c r="AL7" s="204"/>
      <c r="AM7" s="204"/>
      <c r="AN7" s="204"/>
      <c r="AO7" s="204"/>
      <c r="AP7" s="204"/>
      <c r="AQ7" s="204"/>
      <c r="AR7" s="204"/>
      <c r="AS7" s="204"/>
      <c r="AT7" s="204"/>
    </row>
    <row r="8" ht="30" customHeight="1" spans="1:46">
      <c r="A8" s="222">
        <v>1</v>
      </c>
      <c r="B8" s="223" t="s">
        <v>568</v>
      </c>
      <c r="C8" s="224"/>
      <c r="D8" s="224"/>
      <c r="E8" s="225"/>
      <c r="F8" s="226"/>
      <c r="G8" s="226"/>
      <c r="H8" s="226"/>
      <c r="I8" s="226"/>
      <c r="J8" s="226"/>
      <c r="K8" s="226"/>
      <c r="L8" s="227">
        <f t="shared" ref="L8:L11" si="4">SUM(F8:K8)</f>
        <v>0</v>
      </c>
      <c r="M8" s="228" t="e">
        <f t="shared" ref="M8:M11" si="5">L8/C8</f>
        <v>#DIV/0!</v>
      </c>
      <c r="N8" s="177"/>
      <c r="O8" s="214"/>
      <c r="P8" s="182"/>
      <c r="Q8" s="217" t="s">
        <v>42</v>
      </c>
      <c r="R8" s="218">
        <v>22</v>
      </c>
      <c r="S8" s="218">
        <v>16</v>
      </c>
      <c r="T8" s="219">
        <f t="shared" si="1"/>
        <v>0.727272727272727</v>
      </c>
      <c r="U8" s="218">
        <v>2</v>
      </c>
      <c r="V8" s="218">
        <v>2</v>
      </c>
      <c r="W8" s="218">
        <v>0</v>
      </c>
      <c r="X8" s="218">
        <v>1</v>
      </c>
      <c r="Y8" s="218">
        <v>0</v>
      </c>
      <c r="Z8" s="218">
        <v>0</v>
      </c>
      <c r="AA8" s="220">
        <f t="shared" si="2"/>
        <v>5</v>
      </c>
      <c r="AB8" s="221">
        <f t="shared" si="3"/>
        <v>0.227272727272727</v>
      </c>
      <c r="AC8" s="177"/>
      <c r="AD8" s="177"/>
      <c r="AE8" s="229" t="s">
        <v>569</v>
      </c>
      <c r="AF8" s="230" t="s">
        <v>570</v>
      </c>
      <c r="AG8" s="231"/>
      <c r="AH8" s="232"/>
      <c r="AI8" s="232"/>
      <c r="AJ8" s="233"/>
      <c r="AK8" s="234"/>
      <c r="AL8" s="204"/>
      <c r="AM8" s="204"/>
      <c r="AN8" s="204"/>
      <c r="AO8" s="204"/>
      <c r="AP8" s="204"/>
      <c r="AQ8" s="235"/>
      <c r="AR8" s="233"/>
      <c r="AS8" s="236"/>
      <c r="AT8" s="204"/>
    </row>
    <row r="9" ht="30" customHeight="1" spans="1:46">
      <c r="A9" s="222">
        <v>2</v>
      </c>
      <c r="B9" s="223" t="s">
        <v>571</v>
      </c>
      <c r="C9" s="224">
        <f>'[3]IV IT'!G171</f>
        <v>56</v>
      </c>
      <c r="D9" s="224">
        <f>'[3]IV IT'!F171</f>
        <v>104</v>
      </c>
      <c r="E9" s="225">
        <f t="shared" ref="E9:E11" si="6">(D9/C9)</f>
        <v>1.85714285714286</v>
      </c>
      <c r="F9" s="226">
        <f>'[3]IV IT'!H171</f>
        <v>0</v>
      </c>
      <c r="G9" s="226">
        <f>'[3]IV IT'!I171</f>
        <v>0</v>
      </c>
      <c r="H9" s="226">
        <f>'[3]IV IT'!J171</f>
        <v>0</v>
      </c>
      <c r="I9" s="226">
        <f>'[3]IV IT'!K171</f>
        <v>0</v>
      </c>
      <c r="J9" s="226">
        <f>'[3]IV IT'!L171</f>
        <v>0</v>
      </c>
      <c r="K9" s="226">
        <f>'[3]IV IT'!M171</f>
        <v>56</v>
      </c>
      <c r="L9" s="227">
        <f t="shared" si="4"/>
        <v>56</v>
      </c>
      <c r="M9" s="228">
        <f t="shared" si="5"/>
        <v>1</v>
      </c>
      <c r="N9" s="177"/>
      <c r="O9" s="214"/>
      <c r="P9" s="182"/>
      <c r="Q9" s="217" t="s">
        <v>511</v>
      </c>
      <c r="R9" s="218">
        <v>64</v>
      </c>
      <c r="S9" s="218">
        <v>55</v>
      </c>
      <c r="T9" s="219">
        <f t="shared" si="1"/>
        <v>0.859375</v>
      </c>
      <c r="U9" s="218">
        <v>3</v>
      </c>
      <c r="V9" s="218">
        <v>2</v>
      </c>
      <c r="W9" s="218">
        <v>2</v>
      </c>
      <c r="X9" s="218">
        <v>1</v>
      </c>
      <c r="Y9" s="218">
        <v>0</v>
      </c>
      <c r="Z9" s="218">
        <v>0</v>
      </c>
      <c r="AA9" s="220">
        <f t="shared" si="2"/>
        <v>8</v>
      </c>
      <c r="AB9" s="221">
        <f t="shared" si="3"/>
        <v>0.125</v>
      </c>
      <c r="AC9" s="177"/>
      <c r="AD9" s="177"/>
      <c r="AE9" s="210"/>
      <c r="AF9" s="186"/>
      <c r="AG9" s="204"/>
      <c r="AH9" s="204"/>
      <c r="AI9" s="204"/>
      <c r="AJ9" s="204"/>
      <c r="AK9" s="237"/>
      <c r="AL9" s="237"/>
      <c r="AM9" s="237"/>
      <c r="AN9" s="237"/>
      <c r="AO9" s="237"/>
      <c r="AP9" s="237"/>
      <c r="AQ9" s="204"/>
      <c r="AR9" s="204"/>
      <c r="AS9" s="238"/>
      <c r="AT9" s="237"/>
    </row>
    <row r="10" ht="30" customHeight="1" spans="1:46">
      <c r="A10" s="222">
        <v>3</v>
      </c>
      <c r="B10" s="223" t="s">
        <v>572</v>
      </c>
      <c r="C10" s="224"/>
      <c r="D10" s="224"/>
      <c r="E10" s="225"/>
      <c r="F10" s="226"/>
      <c r="G10" s="226"/>
      <c r="H10" s="226"/>
      <c r="I10" s="226"/>
      <c r="J10" s="226"/>
      <c r="K10" s="226"/>
      <c r="L10" s="227">
        <f t="shared" si="4"/>
        <v>0</v>
      </c>
      <c r="M10" s="228" t="e">
        <f t="shared" si="5"/>
        <v>#DIV/0!</v>
      </c>
      <c r="N10" s="177"/>
      <c r="O10" s="214"/>
      <c r="P10" s="182"/>
      <c r="Q10" s="217" t="s">
        <v>38</v>
      </c>
      <c r="R10" s="218">
        <v>16</v>
      </c>
      <c r="S10" s="218">
        <v>16</v>
      </c>
      <c r="T10" s="219">
        <f t="shared" si="1"/>
        <v>1</v>
      </c>
      <c r="U10" s="218">
        <v>0</v>
      </c>
      <c r="V10" s="218">
        <v>0</v>
      </c>
      <c r="W10" s="218">
        <v>0</v>
      </c>
      <c r="X10" s="218">
        <v>0</v>
      </c>
      <c r="Y10" s="218">
        <v>0</v>
      </c>
      <c r="Z10" s="218">
        <v>0</v>
      </c>
      <c r="AA10" s="220">
        <f t="shared" si="2"/>
        <v>0</v>
      </c>
      <c r="AB10" s="221">
        <f t="shared" si="3"/>
        <v>0</v>
      </c>
      <c r="AC10" s="177"/>
      <c r="AD10" s="177"/>
      <c r="AE10" s="239">
        <v>1</v>
      </c>
      <c r="AF10" s="240" t="s">
        <v>539</v>
      </c>
      <c r="AG10" s="241"/>
      <c r="AH10" s="242"/>
      <c r="AI10" s="242"/>
      <c r="AJ10" s="243"/>
      <c r="AK10" s="244"/>
      <c r="AL10" s="244"/>
      <c r="AM10" s="244"/>
      <c r="AN10" s="244"/>
      <c r="AO10" s="244"/>
      <c r="AP10" s="244"/>
      <c r="AQ10" s="245"/>
      <c r="AR10" s="246"/>
      <c r="AS10" s="247"/>
      <c r="AT10" s="247"/>
    </row>
    <row r="11" ht="30" customHeight="1" spans="1:46">
      <c r="A11" s="248" t="s">
        <v>573</v>
      </c>
      <c r="B11" s="176"/>
      <c r="C11" s="249">
        <f t="shared" ref="C11:K11" si="7">SUM(C8:C10)</f>
        <v>56</v>
      </c>
      <c r="D11" s="249">
        <f>(C11-L11)</f>
        <v>0</v>
      </c>
      <c r="E11" s="250">
        <f t="shared" si="6"/>
        <v>0</v>
      </c>
      <c r="F11" s="249">
        <f t="shared" si="7"/>
        <v>0</v>
      </c>
      <c r="G11" s="249">
        <f t="shared" si="7"/>
        <v>0</v>
      </c>
      <c r="H11" s="249">
        <f t="shared" si="7"/>
        <v>0</v>
      </c>
      <c r="I11" s="249">
        <f t="shared" si="7"/>
        <v>0</v>
      </c>
      <c r="J11" s="249">
        <f t="shared" si="7"/>
        <v>0</v>
      </c>
      <c r="K11" s="249">
        <f t="shared" si="7"/>
        <v>56</v>
      </c>
      <c r="L11" s="251">
        <f t="shared" si="4"/>
        <v>56</v>
      </c>
      <c r="M11" s="252">
        <f t="shared" si="5"/>
        <v>1</v>
      </c>
      <c r="N11" s="177"/>
      <c r="O11" s="214"/>
      <c r="P11" s="182"/>
      <c r="Q11" s="217" t="s">
        <v>39</v>
      </c>
      <c r="R11" s="218">
        <v>11</v>
      </c>
      <c r="S11" s="218">
        <v>9</v>
      </c>
      <c r="T11" s="219">
        <f t="shared" si="1"/>
        <v>0.818181818181818</v>
      </c>
      <c r="U11" s="218">
        <v>1</v>
      </c>
      <c r="V11" s="218">
        <v>0</v>
      </c>
      <c r="W11" s="218">
        <v>0</v>
      </c>
      <c r="X11" s="218">
        <v>1</v>
      </c>
      <c r="Y11" s="218">
        <v>0</v>
      </c>
      <c r="Z11" s="218">
        <v>0</v>
      </c>
      <c r="AA11" s="220">
        <f t="shared" si="2"/>
        <v>2</v>
      </c>
      <c r="AB11" s="221">
        <f t="shared" si="3"/>
        <v>0.181818181818182</v>
      </c>
      <c r="AC11" s="177"/>
      <c r="AD11" s="177"/>
      <c r="AE11" s="214"/>
      <c r="AF11" s="182"/>
      <c r="AG11" s="241"/>
      <c r="AH11" s="242"/>
      <c r="AI11" s="242"/>
      <c r="AJ11" s="243"/>
      <c r="AK11" s="244"/>
      <c r="AL11" s="244"/>
      <c r="AM11" s="244"/>
      <c r="AN11" s="244"/>
      <c r="AO11" s="244"/>
      <c r="AP11" s="244"/>
      <c r="AQ11" s="245"/>
      <c r="AR11" s="246"/>
      <c r="AS11" s="247"/>
      <c r="AT11" s="247"/>
    </row>
    <row r="12" ht="21" customHeight="1" spans="1:46">
      <c r="A12" s="253"/>
      <c r="B12" s="253"/>
      <c r="C12" s="253"/>
      <c r="D12" s="253"/>
      <c r="E12" s="254"/>
      <c r="F12" s="253"/>
      <c r="G12" s="253"/>
      <c r="H12" s="253"/>
      <c r="I12" s="253"/>
      <c r="J12" s="253"/>
      <c r="K12" s="253"/>
      <c r="L12" s="253"/>
      <c r="M12" s="254"/>
      <c r="N12" s="177"/>
      <c r="O12" s="214"/>
      <c r="P12" s="182"/>
      <c r="Q12" s="217" t="s">
        <v>511</v>
      </c>
      <c r="R12" s="218">
        <v>27</v>
      </c>
      <c r="S12" s="218">
        <v>25</v>
      </c>
      <c r="T12" s="219">
        <f t="shared" si="1"/>
        <v>0.925925925925926</v>
      </c>
      <c r="U12" s="218">
        <v>1</v>
      </c>
      <c r="V12" s="218">
        <v>0</v>
      </c>
      <c r="W12" s="218">
        <v>0</v>
      </c>
      <c r="X12" s="218">
        <v>1</v>
      </c>
      <c r="Y12" s="218">
        <v>0</v>
      </c>
      <c r="Z12" s="218">
        <v>0</v>
      </c>
      <c r="AA12" s="220">
        <f t="shared" si="2"/>
        <v>2</v>
      </c>
      <c r="AB12" s="221">
        <f t="shared" si="3"/>
        <v>0.0740740740740741</v>
      </c>
      <c r="AC12" s="177"/>
      <c r="AD12" s="177"/>
      <c r="AE12" s="214"/>
      <c r="AF12" s="182"/>
      <c r="AG12" s="241"/>
      <c r="AH12" s="242"/>
      <c r="AI12" s="242"/>
      <c r="AJ12" s="243"/>
      <c r="AK12" s="244"/>
      <c r="AL12" s="244"/>
      <c r="AM12" s="244"/>
      <c r="AN12" s="244"/>
      <c r="AO12" s="244"/>
      <c r="AP12" s="244"/>
      <c r="AQ12" s="245"/>
      <c r="AR12" s="246"/>
      <c r="AS12" s="247"/>
      <c r="AT12" s="247"/>
    </row>
    <row r="13" ht="21" customHeight="1" spans="1:46">
      <c r="A13" s="255"/>
      <c r="B13" s="255"/>
      <c r="C13" s="255"/>
      <c r="D13" s="255"/>
      <c r="E13" s="256"/>
      <c r="F13" s="255"/>
      <c r="G13" s="255"/>
      <c r="H13" s="255"/>
      <c r="I13" s="255"/>
      <c r="J13" s="255"/>
      <c r="K13" s="255"/>
      <c r="L13" s="255"/>
      <c r="M13" s="256"/>
      <c r="N13" s="177"/>
      <c r="O13" s="214"/>
      <c r="P13" s="182"/>
      <c r="Q13" s="217" t="s">
        <v>36</v>
      </c>
      <c r="R13" s="218">
        <v>26</v>
      </c>
      <c r="S13" s="218">
        <v>23</v>
      </c>
      <c r="T13" s="219">
        <f t="shared" si="1"/>
        <v>0.884615384615385</v>
      </c>
      <c r="U13" s="218">
        <v>1</v>
      </c>
      <c r="V13" s="218">
        <v>0</v>
      </c>
      <c r="W13" s="218">
        <v>2</v>
      </c>
      <c r="X13" s="218">
        <v>0</v>
      </c>
      <c r="Y13" s="218">
        <v>0</v>
      </c>
      <c r="Z13" s="218">
        <v>0</v>
      </c>
      <c r="AA13" s="220">
        <f t="shared" si="2"/>
        <v>3</v>
      </c>
      <c r="AB13" s="221">
        <f t="shared" si="3"/>
        <v>0.115384615384615</v>
      </c>
      <c r="AC13" s="177"/>
      <c r="AD13" s="177"/>
      <c r="AE13" s="214"/>
      <c r="AF13" s="182"/>
      <c r="AG13" s="241"/>
      <c r="AH13" s="242"/>
      <c r="AI13" s="242"/>
      <c r="AJ13" s="243"/>
      <c r="AK13" s="244"/>
      <c r="AL13" s="244"/>
      <c r="AM13" s="244"/>
      <c r="AN13" s="244"/>
      <c r="AO13" s="244"/>
      <c r="AP13" s="244"/>
      <c r="AQ13" s="245"/>
      <c r="AR13" s="246"/>
      <c r="AS13" s="247"/>
      <c r="AT13" s="247"/>
    </row>
    <row r="14" ht="21" customHeight="1" spans="1:46">
      <c r="A14" s="255"/>
      <c r="B14" s="255"/>
      <c r="C14" s="255"/>
      <c r="D14" s="255"/>
      <c r="E14" s="256"/>
      <c r="F14" s="255"/>
      <c r="G14" s="255"/>
      <c r="H14" s="255"/>
      <c r="I14" s="255"/>
      <c r="J14" s="255"/>
      <c r="K14" s="255"/>
      <c r="L14" s="255"/>
      <c r="M14" s="256"/>
      <c r="N14" s="177"/>
      <c r="O14" s="214"/>
      <c r="P14" s="182"/>
      <c r="Q14" s="217" t="s">
        <v>40</v>
      </c>
      <c r="R14" s="218">
        <v>11</v>
      </c>
      <c r="S14" s="218">
        <v>7</v>
      </c>
      <c r="T14" s="219">
        <f t="shared" si="1"/>
        <v>0.636363636363636</v>
      </c>
      <c r="U14" s="218">
        <v>1</v>
      </c>
      <c r="V14" s="218">
        <v>2</v>
      </c>
      <c r="W14" s="218">
        <v>0</v>
      </c>
      <c r="X14" s="218">
        <v>0</v>
      </c>
      <c r="Y14" s="218">
        <v>0</v>
      </c>
      <c r="Z14" s="218">
        <v>0</v>
      </c>
      <c r="AA14" s="220">
        <f t="shared" si="2"/>
        <v>3</v>
      </c>
      <c r="AB14" s="221">
        <f t="shared" si="3"/>
        <v>0.272727272727273</v>
      </c>
      <c r="AC14" s="177"/>
      <c r="AD14" s="177"/>
      <c r="AE14" s="214"/>
      <c r="AF14" s="182"/>
      <c r="AG14" s="241"/>
      <c r="AH14" s="242"/>
      <c r="AI14" s="242"/>
      <c r="AJ14" s="243"/>
      <c r="AK14" s="244"/>
      <c r="AL14" s="244"/>
      <c r="AM14" s="244"/>
      <c r="AN14" s="244"/>
      <c r="AO14" s="244"/>
      <c r="AP14" s="244"/>
      <c r="AQ14" s="245"/>
      <c r="AR14" s="246"/>
      <c r="AS14" s="247"/>
      <c r="AT14" s="247"/>
    </row>
    <row r="15" ht="21" customHeight="1" spans="1:46">
      <c r="A15" s="257" t="s">
        <v>574</v>
      </c>
      <c r="B15" s="175"/>
      <c r="C15" s="175"/>
      <c r="D15" s="175"/>
      <c r="E15" s="175"/>
      <c r="F15" s="175"/>
      <c r="G15" s="175"/>
      <c r="H15" s="175"/>
      <c r="I15" s="175"/>
      <c r="J15" s="175"/>
      <c r="K15" s="175"/>
      <c r="L15" s="175"/>
      <c r="M15" s="176"/>
      <c r="N15" s="177"/>
      <c r="O15" s="214"/>
      <c r="P15" s="182"/>
      <c r="Q15" s="217" t="s">
        <v>511</v>
      </c>
      <c r="R15" s="218">
        <v>37</v>
      </c>
      <c r="S15" s="218">
        <v>30</v>
      </c>
      <c r="T15" s="219">
        <f t="shared" si="1"/>
        <v>0.810810810810811</v>
      </c>
      <c r="U15" s="218">
        <v>2</v>
      </c>
      <c r="V15" s="218">
        <v>2</v>
      </c>
      <c r="W15" s="218">
        <v>2</v>
      </c>
      <c r="X15" s="218">
        <v>0</v>
      </c>
      <c r="Y15" s="218">
        <v>0</v>
      </c>
      <c r="Z15" s="218">
        <v>0</v>
      </c>
      <c r="AA15" s="220">
        <f t="shared" si="2"/>
        <v>6</v>
      </c>
      <c r="AB15" s="221">
        <f t="shared" si="3"/>
        <v>0.162162162162162</v>
      </c>
      <c r="AC15" s="177"/>
      <c r="AD15" s="177"/>
      <c r="AE15" s="214"/>
      <c r="AF15" s="182"/>
      <c r="AG15" s="241"/>
      <c r="AH15" s="242"/>
      <c r="AI15" s="242"/>
      <c r="AJ15" s="243"/>
      <c r="AK15" s="244"/>
      <c r="AL15" s="244"/>
      <c r="AM15" s="244"/>
      <c r="AN15" s="244"/>
      <c r="AO15" s="244"/>
      <c r="AP15" s="244"/>
      <c r="AQ15" s="245"/>
      <c r="AR15" s="246"/>
      <c r="AS15" s="247"/>
      <c r="AT15" s="247"/>
    </row>
    <row r="16" ht="21" customHeight="1" spans="1:46">
      <c r="A16" s="258" t="s">
        <v>563</v>
      </c>
      <c r="B16" s="259" t="s">
        <v>564</v>
      </c>
      <c r="D16" s="260" t="s">
        <v>510</v>
      </c>
      <c r="E16" s="261" t="s">
        <v>565</v>
      </c>
      <c r="F16" s="262" t="s">
        <v>512</v>
      </c>
      <c r="G16" s="190"/>
      <c r="H16" s="190"/>
      <c r="I16" s="190"/>
      <c r="J16" s="190"/>
      <c r="K16" s="187"/>
      <c r="L16" s="260" t="s">
        <v>513</v>
      </c>
      <c r="M16" s="261" t="s">
        <v>566</v>
      </c>
      <c r="N16" s="177"/>
      <c r="O16" s="214"/>
      <c r="P16" s="182"/>
      <c r="Q16" s="217" t="s">
        <v>575</v>
      </c>
      <c r="R16" s="218">
        <v>0</v>
      </c>
      <c r="S16" s="218">
        <v>0</v>
      </c>
      <c r="T16" s="219">
        <v>0</v>
      </c>
      <c r="U16" s="263">
        <v>0</v>
      </c>
      <c r="V16" s="263">
        <v>0</v>
      </c>
      <c r="W16" s="263">
        <v>0</v>
      </c>
      <c r="X16" s="263">
        <v>0</v>
      </c>
      <c r="Y16" s="263">
        <v>0</v>
      </c>
      <c r="Z16" s="263">
        <v>0</v>
      </c>
      <c r="AA16" s="220">
        <f t="shared" si="2"/>
        <v>0</v>
      </c>
      <c r="AB16" s="221">
        <f t="shared" si="3"/>
        <v>0</v>
      </c>
      <c r="AC16" s="177"/>
      <c r="AD16" s="177"/>
      <c r="AE16" s="214"/>
      <c r="AF16" s="182"/>
      <c r="AG16" s="241"/>
      <c r="AH16" s="242"/>
      <c r="AI16" s="242"/>
      <c r="AJ16" s="243"/>
      <c r="AK16" s="244"/>
      <c r="AL16" s="244"/>
      <c r="AM16" s="244"/>
      <c r="AN16" s="244"/>
      <c r="AO16" s="244"/>
      <c r="AP16" s="244"/>
      <c r="AQ16" s="245"/>
      <c r="AR16" s="246"/>
      <c r="AS16" s="247"/>
      <c r="AT16" s="247"/>
    </row>
    <row r="17" ht="21" customHeight="1" spans="1:46">
      <c r="A17" s="210"/>
      <c r="B17" s="182"/>
      <c r="D17" s="210"/>
      <c r="E17" s="210"/>
      <c r="F17" s="213">
        <v>1</v>
      </c>
      <c r="G17" s="213">
        <v>2</v>
      </c>
      <c r="H17" s="213">
        <v>3</v>
      </c>
      <c r="I17" s="213">
        <v>4</v>
      </c>
      <c r="J17" s="213">
        <v>5</v>
      </c>
      <c r="K17" s="213" t="s">
        <v>485</v>
      </c>
      <c r="L17" s="210"/>
      <c r="M17" s="214"/>
      <c r="N17" s="177"/>
      <c r="O17" s="214"/>
      <c r="P17" s="182"/>
      <c r="Q17" s="217" t="s">
        <v>576</v>
      </c>
      <c r="R17" s="218">
        <v>0</v>
      </c>
      <c r="S17" s="218">
        <v>0</v>
      </c>
      <c r="T17" s="219">
        <v>0</v>
      </c>
      <c r="U17" s="263">
        <v>0</v>
      </c>
      <c r="V17" s="263">
        <v>0</v>
      </c>
      <c r="W17" s="263">
        <v>0</v>
      </c>
      <c r="X17" s="263">
        <v>0</v>
      </c>
      <c r="Y17" s="263">
        <v>0</v>
      </c>
      <c r="Z17" s="263">
        <v>0</v>
      </c>
      <c r="AA17" s="220">
        <f t="shared" si="2"/>
        <v>0</v>
      </c>
      <c r="AB17" s="221">
        <f t="shared" si="3"/>
        <v>0</v>
      </c>
      <c r="AC17" s="177"/>
      <c r="AD17" s="177"/>
      <c r="AE17" s="214"/>
      <c r="AF17" s="182"/>
      <c r="AG17" s="241"/>
      <c r="AH17" s="242"/>
      <c r="AI17" s="242"/>
      <c r="AJ17" s="243"/>
      <c r="AK17" s="244"/>
      <c r="AL17" s="244"/>
      <c r="AM17" s="244"/>
      <c r="AN17" s="244"/>
      <c r="AO17" s="244"/>
      <c r="AP17" s="244"/>
      <c r="AQ17" s="245"/>
      <c r="AR17" s="246"/>
      <c r="AS17" s="247"/>
      <c r="AT17" s="247"/>
    </row>
    <row r="18" ht="21" customHeight="1" spans="1:46">
      <c r="A18" s="222">
        <v>1</v>
      </c>
      <c r="B18" s="223" t="str">
        <f t="shared" ref="B18:B20" si="8">B8</f>
        <v>II IT</v>
      </c>
      <c r="C18" s="226"/>
      <c r="D18" s="226"/>
      <c r="E18" s="225"/>
      <c r="F18" s="226"/>
      <c r="G18" s="226"/>
      <c r="H18" s="226"/>
      <c r="I18" s="226"/>
      <c r="J18" s="226"/>
      <c r="K18" s="226"/>
      <c r="L18" s="227">
        <f t="shared" ref="L18:L20" si="9">SUM(F18:K18)</f>
        <v>0</v>
      </c>
      <c r="M18" s="228" t="e">
        <f t="shared" ref="M18:M21" si="10">L18/C18</f>
        <v>#DIV/0!</v>
      </c>
      <c r="N18" s="177"/>
      <c r="O18" s="214"/>
      <c r="P18" s="182"/>
      <c r="Q18" s="217" t="s">
        <v>475</v>
      </c>
      <c r="R18" s="218">
        <v>0</v>
      </c>
      <c r="S18" s="218">
        <v>0</v>
      </c>
      <c r="T18" s="219">
        <v>0</v>
      </c>
      <c r="U18" s="263">
        <v>0</v>
      </c>
      <c r="V18" s="263">
        <v>0</v>
      </c>
      <c r="W18" s="263">
        <v>0</v>
      </c>
      <c r="X18" s="263">
        <v>0</v>
      </c>
      <c r="Y18" s="263">
        <v>0</v>
      </c>
      <c r="Z18" s="263">
        <v>0</v>
      </c>
      <c r="AA18" s="220">
        <f t="shared" si="2"/>
        <v>0</v>
      </c>
      <c r="AB18" s="221">
        <f t="shared" si="3"/>
        <v>0</v>
      </c>
      <c r="AC18" s="177"/>
      <c r="AD18" s="177"/>
      <c r="AE18" s="214"/>
      <c r="AF18" s="182"/>
      <c r="AG18" s="241"/>
      <c r="AH18" s="242"/>
      <c r="AI18" s="242"/>
      <c r="AJ18" s="243"/>
      <c r="AK18" s="244"/>
      <c r="AL18" s="244"/>
      <c r="AM18" s="244"/>
      <c r="AN18" s="244"/>
      <c r="AO18" s="244"/>
      <c r="AP18" s="244"/>
      <c r="AQ18" s="245"/>
      <c r="AR18" s="246"/>
      <c r="AS18" s="247"/>
      <c r="AT18" s="247"/>
    </row>
    <row r="19" ht="21" customHeight="1" spans="1:46">
      <c r="A19" s="222">
        <v>2</v>
      </c>
      <c r="B19" s="223" t="str">
        <f t="shared" si="8"/>
        <v>III IT</v>
      </c>
      <c r="C19" s="226">
        <f>'[3]IV IT'!G176</f>
        <v>67</v>
      </c>
      <c r="D19" s="226">
        <f>'[3]IV IT'!F176</f>
        <v>47</v>
      </c>
      <c r="E19" s="225">
        <f t="shared" ref="E19:E21" si="11">(D19/C19)</f>
        <v>0.701492537313433</v>
      </c>
      <c r="F19" s="226">
        <f>'[3]IV IT'!H176</f>
        <v>0</v>
      </c>
      <c r="G19" s="226">
        <f>'[3]IV IT'!I176</f>
        <v>0</v>
      </c>
      <c r="H19" s="226">
        <f>'[3]IV IT'!J176</f>
        <v>0</v>
      </c>
      <c r="I19" s="226">
        <f>'[3]IV IT'!K171</f>
        <v>0</v>
      </c>
      <c r="J19" s="226">
        <f>'[3]IV IT'!L176</f>
        <v>0</v>
      </c>
      <c r="K19" s="226">
        <f>'[3]IV IT'!M176</f>
        <v>67</v>
      </c>
      <c r="L19" s="227">
        <f t="shared" si="9"/>
        <v>67</v>
      </c>
      <c r="M19" s="228">
        <f t="shared" si="10"/>
        <v>1</v>
      </c>
      <c r="N19" s="177"/>
      <c r="O19" s="214"/>
      <c r="P19" s="182"/>
      <c r="Q19" s="217" t="s">
        <v>577</v>
      </c>
      <c r="R19" s="218">
        <v>0</v>
      </c>
      <c r="S19" s="218">
        <v>0</v>
      </c>
      <c r="T19" s="219">
        <v>0</v>
      </c>
      <c r="U19" s="263">
        <v>0</v>
      </c>
      <c r="V19" s="263">
        <v>0</v>
      </c>
      <c r="W19" s="263">
        <v>0</v>
      </c>
      <c r="X19" s="263">
        <v>0</v>
      </c>
      <c r="Y19" s="263">
        <v>0</v>
      </c>
      <c r="Z19" s="263">
        <v>0</v>
      </c>
      <c r="AA19" s="220">
        <f t="shared" si="2"/>
        <v>0</v>
      </c>
      <c r="AB19" s="221">
        <f t="shared" si="3"/>
        <v>0</v>
      </c>
      <c r="AC19" s="177"/>
      <c r="AD19" s="177"/>
      <c r="AE19" s="214"/>
      <c r="AF19" s="182"/>
      <c r="AG19" s="241"/>
      <c r="AH19" s="242"/>
      <c r="AI19" s="242"/>
      <c r="AJ19" s="243"/>
      <c r="AK19" s="244"/>
      <c r="AL19" s="244"/>
      <c r="AM19" s="244"/>
      <c r="AN19" s="244"/>
      <c r="AO19" s="244"/>
      <c r="AP19" s="244"/>
      <c r="AQ19" s="245"/>
      <c r="AR19" s="246"/>
      <c r="AS19" s="247"/>
      <c r="AT19" s="247"/>
    </row>
    <row r="20" ht="21" customHeight="1" spans="1:46">
      <c r="A20" s="222">
        <v>3</v>
      </c>
      <c r="B20" s="223" t="str">
        <f t="shared" si="8"/>
        <v>IV IT</v>
      </c>
      <c r="C20" s="226"/>
      <c r="D20" s="226"/>
      <c r="E20" s="225"/>
      <c r="F20" s="226"/>
      <c r="G20" s="226"/>
      <c r="H20" s="226"/>
      <c r="I20" s="226"/>
      <c r="J20" s="226"/>
      <c r="K20" s="226"/>
      <c r="L20" s="227">
        <f t="shared" si="9"/>
        <v>0</v>
      </c>
      <c r="M20" s="228" t="e">
        <f t="shared" si="10"/>
        <v>#DIV/0!</v>
      </c>
      <c r="N20" s="177"/>
      <c r="O20" s="214"/>
      <c r="P20" s="182"/>
      <c r="Q20" s="217" t="s">
        <v>578</v>
      </c>
      <c r="R20" s="218">
        <v>0</v>
      </c>
      <c r="S20" s="218">
        <v>0</v>
      </c>
      <c r="T20" s="219">
        <v>0</v>
      </c>
      <c r="U20" s="263">
        <v>0</v>
      </c>
      <c r="V20" s="263">
        <v>0</v>
      </c>
      <c r="W20" s="263">
        <v>0</v>
      </c>
      <c r="X20" s="263">
        <v>0</v>
      </c>
      <c r="Y20" s="263">
        <v>0</v>
      </c>
      <c r="Z20" s="263">
        <v>0</v>
      </c>
      <c r="AA20" s="220">
        <f t="shared" si="2"/>
        <v>0</v>
      </c>
      <c r="AB20" s="221">
        <f t="shared" si="3"/>
        <v>0</v>
      </c>
      <c r="AC20" s="177"/>
      <c r="AD20" s="177"/>
      <c r="AE20" s="214"/>
      <c r="AF20" s="182"/>
      <c r="AG20" s="241"/>
      <c r="AH20" s="242"/>
      <c r="AI20" s="242"/>
      <c r="AJ20" s="243"/>
      <c r="AK20" s="244"/>
      <c r="AL20" s="244"/>
      <c r="AM20" s="244"/>
      <c r="AN20" s="244"/>
      <c r="AO20" s="244"/>
      <c r="AP20" s="244"/>
      <c r="AQ20" s="245"/>
      <c r="AR20" s="246"/>
      <c r="AS20" s="247"/>
      <c r="AT20" s="247"/>
    </row>
    <row r="21" ht="21" customHeight="1" spans="1:46">
      <c r="A21" s="248" t="s">
        <v>994</v>
      </c>
      <c r="B21" s="176"/>
      <c r="C21" s="264">
        <f t="shared" ref="C21:L21" si="12">SUM(C18:C20)</f>
        <v>67</v>
      </c>
      <c r="D21" s="264">
        <f t="shared" si="12"/>
        <v>47</v>
      </c>
      <c r="E21" s="250">
        <f t="shared" si="11"/>
        <v>0.701492537313433</v>
      </c>
      <c r="F21" s="264">
        <f t="shared" si="12"/>
        <v>0</v>
      </c>
      <c r="G21" s="264">
        <f t="shared" si="12"/>
        <v>0</v>
      </c>
      <c r="H21" s="264">
        <f t="shared" si="12"/>
        <v>0</v>
      </c>
      <c r="I21" s="264">
        <f t="shared" si="12"/>
        <v>0</v>
      </c>
      <c r="J21" s="264">
        <f t="shared" si="12"/>
        <v>0</v>
      </c>
      <c r="K21" s="264">
        <f t="shared" si="12"/>
        <v>67</v>
      </c>
      <c r="L21" s="265">
        <f t="shared" si="12"/>
        <v>67</v>
      </c>
      <c r="M21" s="252">
        <f t="shared" si="10"/>
        <v>1</v>
      </c>
      <c r="N21" s="177"/>
      <c r="O21" s="214"/>
      <c r="P21" s="182"/>
      <c r="Q21" s="217" t="s">
        <v>475</v>
      </c>
      <c r="R21" s="218">
        <f t="shared" ref="R21:Z21" si="13">SUM(R19:R20)</f>
        <v>0</v>
      </c>
      <c r="S21" s="218">
        <f t="shared" si="13"/>
        <v>0</v>
      </c>
      <c r="T21" s="219">
        <v>0</v>
      </c>
      <c r="U21" s="263">
        <f t="shared" si="13"/>
        <v>0</v>
      </c>
      <c r="V21" s="263">
        <f t="shared" si="13"/>
        <v>0</v>
      </c>
      <c r="W21" s="263">
        <f t="shared" si="13"/>
        <v>0</v>
      </c>
      <c r="X21" s="263">
        <f t="shared" si="13"/>
        <v>0</v>
      </c>
      <c r="Y21" s="263">
        <f t="shared" si="13"/>
        <v>0</v>
      </c>
      <c r="Z21" s="263">
        <f t="shared" si="13"/>
        <v>0</v>
      </c>
      <c r="AA21" s="220">
        <f t="shared" si="2"/>
        <v>0</v>
      </c>
      <c r="AB21" s="221">
        <f t="shared" si="3"/>
        <v>0</v>
      </c>
      <c r="AC21" s="177"/>
      <c r="AD21" s="177"/>
      <c r="AE21" s="214"/>
      <c r="AF21" s="182"/>
      <c r="AG21" s="241"/>
      <c r="AH21" s="242"/>
      <c r="AI21" s="242"/>
      <c r="AJ21" s="243"/>
      <c r="AK21" s="244"/>
      <c r="AL21" s="244"/>
      <c r="AM21" s="244"/>
      <c r="AN21" s="244"/>
      <c r="AO21" s="244"/>
      <c r="AP21" s="244"/>
      <c r="AQ21" s="245"/>
      <c r="AR21" s="246"/>
      <c r="AS21" s="247"/>
      <c r="AT21" s="247"/>
    </row>
    <row r="22" ht="21" customHeight="1" spans="1:46">
      <c r="A22" s="177"/>
      <c r="B22" s="177"/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  <c r="N22" s="177"/>
      <c r="O22" s="210"/>
      <c r="P22" s="186"/>
      <c r="Q22" s="266" t="s">
        <v>475</v>
      </c>
      <c r="R22" s="267">
        <f t="shared" ref="R22:Z22" si="14">R7+R8</f>
        <v>64</v>
      </c>
      <c r="S22" s="267">
        <f t="shared" si="14"/>
        <v>55</v>
      </c>
      <c r="T22" s="268">
        <f t="shared" ref="T22:T41" si="15">S22/R22</f>
        <v>0.859375</v>
      </c>
      <c r="U22" s="267">
        <f t="shared" si="14"/>
        <v>3</v>
      </c>
      <c r="V22" s="267">
        <f t="shared" si="14"/>
        <v>2</v>
      </c>
      <c r="W22" s="267">
        <f t="shared" si="14"/>
        <v>2</v>
      </c>
      <c r="X22" s="267">
        <f t="shared" si="14"/>
        <v>1</v>
      </c>
      <c r="Y22" s="267">
        <f t="shared" si="14"/>
        <v>0</v>
      </c>
      <c r="Z22" s="267">
        <f t="shared" si="14"/>
        <v>0</v>
      </c>
      <c r="AA22" s="220">
        <f t="shared" si="2"/>
        <v>8</v>
      </c>
      <c r="AB22" s="221">
        <f t="shared" si="3"/>
        <v>0.125</v>
      </c>
      <c r="AC22" s="177"/>
      <c r="AD22" s="177"/>
      <c r="AE22" s="214"/>
      <c r="AF22" s="182"/>
      <c r="AG22" s="241"/>
      <c r="AH22" s="242"/>
      <c r="AI22" s="242"/>
      <c r="AJ22" s="243"/>
      <c r="AK22" s="244"/>
      <c r="AL22" s="244"/>
      <c r="AM22" s="244"/>
      <c r="AN22" s="244"/>
      <c r="AO22" s="244"/>
      <c r="AP22" s="244"/>
      <c r="AQ22" s="245"/>
      <c r="AR22" s="246"/>
      <c r="AS22" s="247"/>
      <c r="AT22" s="247"/>
    </row>
    <row r="23" ht="21" customHeight="1" spans="1:46">
      <c r="A23" s="177"/>
      <c r="B23" s="177"/>
      <c r="C23" s="269"/>
      <c r="D23" s="269"/>
      <c r="E23" s="270"/>
      <c r="F23" s="270"/>
      <c r="G23" s="270"/>
      <c r="H23" s="270"/>
      <c r="I23" s="270"/>
      <c r="J23" s="270"/>
      <c r="K23" s="270"/>
      <c r="L23" s="270"/>
      <c r="M23" s="270"/>
      <c r="N23" s="177"/>
      <c r="O23" s="215">
        <v>2</v>
      </c>
      <c r="P23" s="216" t="s">
        <v>579</v>
      </c>
      <c r="Q23" s="217" t="s">
        <v>41</v>
      </c>
      <c r="R23" s="218">
        <v>47</v>
      </c>
      <c r="S23" s="218">
        <v>0</v>
      </c>
      <c r="T23" s="219">
        <f t="shared" si="15"/>
        <v>0</v>
      </c>
      <c r="U23" s="218">
        <v>2</v>
      </c>
      <c r="V23" s="218">
        <v>5</v>
      </c>
      <c r="W23" s="218">
        <v>1</v>
      </c>
      <c r="X23" s="218">
        <v>0</v>
      </c>
      <c r="Y23" s="218">
        <v>0</v>
      </c>
      <c r="Z23" s="218">
        <v>0</v>
      </c>
      <c r="AA23" s="220">
        <f t="shared" si="2"/>
        <v>8</v>
      </c>
      <c r="AB23" s="221">
        <f t="shared" si="3"/>
        <v>0.170212765957447</v>
      </c>
      <c r="AC23" s="177"/>
      <c r="AD23" s="177"/>
      <c r="AE23" s="210"/>
      <c r="AF23" s="186"/>
      <c r="AG23" s="241"/>
      <c r="AH23" s="242"/>
      <c r="AI23" s="242"/>
      <c r="AJ23" s="243"/>
      <c r="AK23" s="244"/>
      <c r="AL23" s="244"/>
      <c r="AM23" s="244"/>
      <c r="AN23" s="244"/>
      <c r="AO23" s="244"/>
      <c r="AP23" s="244"/>
      <c r="AQ23" s="245"/>
      <c r="AR23" s="246"/>
      <c r="AS23" s="247"/>
      <c r="AT23" s="247"/>
    </row>
    <row r="24" ht="21" customHeight="1" spans="1:46">
      <c r="A24" s="271" t="s">
        <v>528</v>
      </c>
      <c r="B24" s="271"/>
      <c r="C24" s="271"/>
      <c r="D24" s="271"/>
      <c r="E24" s="271"/>
      <c r="F24" s="271" t="s">
        <v>497</v>
      </c>
      <c r="G24" s="271"/>
      <c r="H24" s="271"/>
      <c r="I24" s="271"/>
      <c r="J24" s="271"/>
      <c r="K24" s="271"/>
      <c r="L24" s="271" t="s">
        <v>529</v>
      </c>
      <c r="M24" s="271"/>
      <c r="N24" s="177"/>
      <c r="O24" s="214"/>
      <c r="P24" s="182"/>
      <c r="Q24" s="217" t="s">
        <v>42</v>
      </c>
      <c r="R24" s="218">
        <v>18</v>
      </c>
      <c r="S24" s="218">
        <v>0</v>
      </c>
      <c r="T24" s="219">
        <f t="shared" si="15"/>
        <v>0</v>
      </c>
      <c r="U24" s="218">
        <v>0</v>
      </c>
      <c r="V24" s="218">
        <v>0</v>
      </c>
      <c r="W24" s="218">
        <v>0</v>
      </c>
      <c r="X24" s="218">
        <v>0</v>
      </c>
      <c r="Y24" s="218">
        <v>0</v>
      </c>
      <c r="Z24" s="218">
        <v>0</v>
      </c>
      <c r="AA24" s="220">
        <f t="shared" si="2"/>
        <v>0</v>
      </c>
      <c r="AB24" s="221">
        <f t="shared" si="3"/>
        <v>0</v>
      </c>
      <c r="AC24" s="177"/>
      <c r="AD24" s="177"/>
      <c r="AE24" s="239">
        <v>2</v>
      </c>
      <c r="AF24" s="240" t="s">
        <v>580</v>
      </c>
      <c r="AG24" s="241"/>
      <c r="AH24" s="242"/>
      <c r="AI24" s="242"/>
      <c r="AJ24" s="243"/>
      <c r="AK24" s="244"/>
      <c r="AL24" s="244"/>
      <c r="AM24" s="244"/>
      <c r="AN24" s="244"/>
      <c r="AO24" s="244"/>
      <c r="AP24" s="244"/>
      <c r="AQ24" s="245"/>
      <c r="AR24" s="246"/>
      <c r="AS24" s="247"/>
      <c r="AT24" s="247"/>
    </row>
    <row r="25" ht="21" customHeight="1" spans="1:46">
      <c r="A25" s="177"/>
      <c r="B25" s="177"/>
      <c r="C25" s="177"/>
      <c r="D25" s="177"/>
      <c r="E25" s="177"/>
      <c r="F25" s="177"/>
      <c r="G25" s="177"/>
      <c r="H25" s="177"/>
      <c r="I25" s="177"/>
      <c r="J25" s="177"/>
      <c r="K25" s="177"/>
      <c r="L25" s="177"/>
      <c r="M25" s="177"/>
      <c r="N25" s="177"/>
      <c r="O25" s="214"/>
      <c r="P25" s="182"/>
      <c r="Q25" s="217" t="s">
        <v>475</v>
      </c>
      <c r="R25" s="218">
        <v>65</v>
      </c>
      <c r="S25" s="218">
        <v>0</v>
      </c>
      <c r="T25" s="219">
        <f t="shared" si="15"/>
        <v>0</v>
      </c>
      <c r="U25" s="218">
        <v>2</v>
      </c>
      <c r="V25" s="218">
        <v>5</v>
      </c>
      <c r="W25" s="218">
        <v>1</v>
      </c>
      <c r="X25" s="218">
        <v>0</v>
      </c>
      <c r="Y25" s="218">
        <v>0</v>
      </c>
      <c r="Z25" s="218">
        <v>0</v>
      </c>
      <c r="AA25" s="220">
        <f t="shared" si="2"/>
        <v>8</v>
      </c>
      <c r="AB25" s="221">
        <f t="shared" si="3"/>
        <v>0.123076923076923</v>
      </c>
      <c r="AC25" s="177"/>
      <c r="AD25" s="177"/>
      <c r="AE25" s="214"/>
      <c r="AF25" s="182"/>
      <c r="AG25" s="241"/>
      <c r="AH25" s="242"/>
      <c r="AI25" s="242"/>
      <c r="AJ25" s="243"/>
      <c r="AK25" s="244"/>
      <c r="AL25" s="244"/>
      <c r="AM25" s="244"/>
      <c r="AN25" s="244"/>
      <c r="AO25" s="244"/>
      <c r="AP25" s="244"/>
      <c r="AQ25" s="245"/>
      <c r="AR25" s="246"/>
      <c r="AS25" s="247"/>
      <c r="AT25" s="247"/>
    </row>
    <row r="26" ht="21" customHeight="1" spans="1:46">
      <c r="A26" s="177"/>
      <c r="B26" s="177"/>
      <c r="C26" s="177"/>
      <c r="D26" s="177"/>
      <c r="E26" s="177"/>
      <c r="F26" s="177"/>
      <c r="G26" s="177"/>
      <c r="H26" s="177"/>
      <c r="I26" s="177"/>
      <c r="J26" s="177"/>
      <c r="K26" s="177"/>
      <c r="L26" s="177"/>
      <c r="M26" s="177"/>
      <c r="N26" s="177"/>
      <c r="O26" s="214"/>
      <c r="P26" s="182"/>
      <c r="Q26" s="217" t="s">
        <v>38</v>
      </c>
      <c r="R26" s="218">
        <v>25</v>
      </c>
      <c r="S26" s="218">
        <v>0</v>
      </c>
      <c r="T26" s="219">
        <f t="shared" si="15"/>
        <v>0</v>
      </c>
      <c r="U26" s="218">
        <v>1</v>
      </c>
      <c r="V26" s="218">
        <v>1</v>
      </c>
      <c r="W26" s="218">
        <v>0</v>
      </c>
      <c r="X26" s="218">
        <v>0</v>
      </c>
      <c r="Y26" s="218">
        <v>0</v>
      </c>
      <c r="Z26" s="218">
        <v>0</v>
      </c>
      <c r="AA26" s="220">
        <f t="shared" si="2"/>
        <v>2</v>
      </c>
      <c r="AB26" s="221">
        <f t="shared" si="3"/>
        <v>0.08</v>
      </c>
      <c r="AC26" s="177"/>
      <c r="AD26" s="177"/>
      <c r="AE26" s="214"/>
      <c r="AF26" s="182"/>
      <c r="AG26" s="241"/>
      <c r="AH26" s="242"/>
      <c r="AI26" s="242"/>
      <c r="AJ26" s="243"/>
      <c r="AK26" s="244"/>
      <c r="AL26" s="244"/>
      <c r="AM26" s="244"/>
      <c r="AN26" s="244"/>
      <c r="AO26" s="244"/>
      <c r="AP26" s="244"/>
      <c r="AQ26" s="245"/>
      <c r="AR26" s="246"/>
      <c r="AS26" s="247"/>
      <c r="AT26" s="247"/>
    </row>
    <row r="27" ht="21" customHeight="1" spans="1:46">
      <c r="A27" s="177"/>
      <c r="B27" s="177"/>
      <c r="C27" s="177"/>
      <c r="D27" s="177"/>
      <c r="E27" s="177"/>
      <c r="F27" s="177"/>
      <c r="G27" s="177"/>
      <c r="H27" s="177"/>
      <c r="I27" s="177"/>
      <c r="J27" s="177"/>
      <c r="K27" s="177"/>
      <c r="L27" s="177"/>
      <c r="M27" s="177"/>
      <c r="N27" s="177"/>
      <c r="O27" s="214"/>
      <c r="P27" s="182"/>
      <c r="Q27" s="217" t="s">
        <v>39</v>
      </c>
      <c r="R27" s="218">
        <v>11</v>
      </c>
      <c r="S27" s="218">
        <v>0</v>
      </c>
      <c r="T27" s="219">
        <f t="shared" si="15"/>
        <v>0</v>
      </c>
      <c r="U27" s="218">
        <v>0</v>
      </c>
      <c r="V27" s="218">
        <v>0</v>
      </c>
      <c r="W27" s="218">
        <v>0</v>
      </c>
      <c r="X27" s="218">
        <v>0</v>
      </c>
      <c r="Y27" s="218">
        <v>0</v>
      </c>
      <c r="Z27" s="218">
        <v>0</v>
      </c>
      <c r="AA27" s="220">
        <f t="shared" si="2"/>
        <v>0</v>
      </c>
      <c r="AB27" s="221">
        <f t="shared" si="3"/>
        <v>0</v>
      </c>
      <c r="AC27" s="177"/>
      <c r="AD27" s="177"/>
      <c r="AE27" s="214"/>
      <c r="AF27" s="182"/>
      <c r="AG27" s="241"/>
      <c r="AH27" s="242"/>
      <c r="AI27" s="242"/>
      <c r="AJ27" s="243"/>
      <c r="AK27" s="244"/>
      <c r="AL27" s="244"/>
      <c r="AM27" s="244"/>
      <c r="AN27" s="244"/>
      <c r="AO27" s="244"/>
      <c r="AP27" s="244"/>
      <c r="AQ27" s="245"/>
      <c r="AR27" s="246"/>
      <c r="AS27" s="247"/>
      <c r="AT27" s="247"/>
    </row>
    <row r="28" ht="21" customHeight="1" spans="1:46">
      <c r="A28" s="177"/>
      <c r="B28" s="177"/>
      <c r="C28" s="177"/>
      <c r="D28" s="177"/>
      <c r="E28" s="177"/>
      <c r="F28" s="177"/>
      <c r="G28" s="177"/>
      <c r="H28" s="177"/>
      <c r="I28" s="177"/>
      <c r="J28" s="177"/>
      <c r="K28" s="177"/>
      <c r="L28" s="177"/>
      <c r="M28" s="177"/>
      <c r="N28" s="177"/>
      <c r="O28" s="214"/>
      <c r="P28" s="182"/>
      <c r="Q28" s="217" t="s">
        <v>475</v>
      </c>
      <c r="R28" s="218">
        <v>36</v>
      </c>
      <c r="S28" s="218">
        <v>0</v>
      </c>
      <c r="T28" s="219">
        <f t="shared" si="15"/>
        <v>0</v>
      </c>
      <c r="U28" s="218">
        <v>1</v>
      </c>
      <c r="V28" s="218">
        <v>1</v>
      </c>
      <c r="W28" s="218">
        <v>0</v>
      </c>
      <c r="X28" s="218">
        <v>0</v>
      </c>
      <c r="Y28" s="218">
        <v>0</v>
      </c>
      <c r="Z28" s="218">
        <v>0</v>
      </c>
      <c r="AA28" s="220">
        <f t="shared" si="2"/>
        <v>2</v>
      </c>
      <c r="AB28" s="221">
        <f t="shared" si="3"/>
        <v>0.0555555555555556</v>
      </c>
      <c r="AC28" s="177"/>
      <c r="AD28" s="177"/>
      <c r="AE28" s="214"/>
      <c r="AF28" s="182"/>
      <c r="AG28" s="241"/>
      <c r="AH28" s="242"/>
      <c r="AI28" s="242"/>
      <c r="AJ28" s="243"/>
      <c r="AK28" s="244"/>
      <c r="AL28" s="244"/>
      <c r="AM28" s="244"/>
      <c r="AN28" s="244"/>
      <c r="AO28" s="244"/>
      <c r="AP28" s="244"/>
      <c r="AQ28" s="245"/>
      <c r="AR28" s="246"/>
      <c r="AS28" s="247"/>
      <c r="AT28" s="247"/>
    </row>
    <row r="29" ht="21" customHeight="1" spans="1:46">
      <c r="A29" s="177"/>
      <c r="B29" s="177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214"/>
      <c r="P29" s="182"/>
      <c r="Q29" s="217" t="s">
        <v>36</v>
      </c>
      <c r="R29" s="218">
        <v>22</v>
      </c>
      <c r="S29" s="218">
        <v>0</v>
      </c>
      <c r="T29" s="219">
        <f t="shared" si="15"/>
        <v>0</v>
      </c>
      <c r="U29" s="218">
        <v>1</v>
      </c>
      <c r="V29" s="218">
        <v>4</v>
      </c>
      <c r="W29" s="218">
        <v>1</v>
      </c>
      <c r="X29" s="218">
        <v>0</v>
      </c>
      <c r="Y29" s="218">
        <v>0</v>
      </c>
      <c r="Z29" s="218">
        <v>0</v>
      </c>
      <c r="AA29" s="220">
        <f t="shared" si="2"/>
        <v>6</v>
      </c>
      <c r="AB29" s="221">
        <f t="shared" si="3"/>
        <v>0.272727272727273</v>
      </c>
      <c r="AC29" s="177"/>
      <c r="AD29" s="177"/>
      <c r="AE29" s="214"/>
      <c r="AF29" s="182"/>
      <c r="AG29" s="241"/>
      <c r="AH29" s="242"/>
      <c r="AI29" s="242"/>
      <c r="AJ29" s="243"/>
      <c r="AK29" s="244"/>
      <c r="AL29" s="244"/>
      <c r="AM29" s="244"/>
      <c r="AN29" s="244"/>
      <c r="AO29" s="244"/>
      <c r="AP29" s="244"/>
      <c r="AQ29" s="245"/>
      <c r="AR29" s="246"/>
      <c r="AS29" s="247"/>
      <c r="AT29" s="247"/>
    </row>
    <row r="30" ht="21" customHeight="1" spans="1:46">
      <c r="A30" s="177"/>
      <c r="B30" s="177"/>
      <c r="C30" s="177"/>
      <c r="D30" s="177"/>
      <c r="E30" s="177"/>
      <c r="F30" s="177"/>
      <c r="G30" s="177"/>
      <c r="H30" s="177"/>
      <c r="I30" s="177"/>
      <c r="J30" s="177"/>
      <c r="K30" s="177"/>
      <c r="L30" s="177"/>
      <c r="M30" s="177"/>
      <c r="N30" s="177"/>
      <c r="O30" s="214"/>
      <c r="P30" s="182"/>
      <c r="Q30" s="217" t="s">
        <v>40</v>
      </c>
      <c r="R30" s="218">
        <v>7</v>
      </c>
      <c r="S30" s="218">
        <v>0</v>
      </c>
      <c r="T30" s="219">
        <f t="shared" si="15"/>
        <v>0</v>
      </c>
      <c r="U30" s="218">
        <v>0</v>
      </c>
      <c r="V30" s="218">
        <v>0</v>
      </c>
      <c r="W30" s="218">
        <v>0</v>
      </c>
      <c r="X30" s="218">
        <v>0</v>
      </c>
      <c r="Y30" s="218">
        <v>0</v>
      </c>
      <c r="Z30" s="218">
        <v>0</v>
      </c>
      <c r="AA30" s="220">
        <f t="shared" si="2"/>
        <v>0</v>
      </c>
      <c r="AB30" s="221">
        <f t="shared" si="3"/>
        <v>0</v>
      </c>
      <c r="AC30" s="177"/>
      <c r="AD30" s="177"/>
      <c r="AE30" s="214"/>
      <c r="AF30" s="182"/>
      <c r="AG30" s="241"/>
      <c r="AH30" s="242"/>
      <c r="AI30" s="242"/>
      <c r="AJ30" s="243"/>
      <c r="AK30" s="244"/>
      <c r="AL30" s="244"/>
      <c r="AM30" s="244"/>
      <c r="AN30" s="244"/>
      <c r="AO30" s="244"/>
      <c r="AP30" s="244"/>
      <c r="AQ30" s="245"/>
      <c r="AR30" s="246"/>
      <c r="AS30" s="247"/>
      <c r="AT30" s="247"/>
    </row>
    <row r="31" ht="21" customHeight="1" spans="1:46">
      <c r="A31" s="177"/>
      <c r="B31" s="177"/>
      <c r="C31" s="177"/>
      <c r="D31" s="177"/>
      <c r="E31" s="177"/>
      <c r="F31" s="177"/>
      <c r="G31" s="177"/>
      <c r="H31" s="177"/>
      <c r="I31" s="177"/>
      <c r="J31" s="177"/>
      <c r="K31" s="177"/>
      <c r="L31" s="177"/>
      <c r="M31" s="177"/>
      <c r="N31" s="177"/>
      <c r="O31" s="214"/>
      <c r="P31" s="182"/>
      <c r="Q31" s="217" t="s">
        <v>475</v>
      </c>
      <c r="R31" s="218">
        <v>29</v>
      </c>
      <c r="S31" s="218">
        <v>0</v>
      </c>
      <c r="T31" s="219">
        <f t="shared" si="15"/>
        <v>0</v>
      </c>
      <c r="U31" s="218">
        <v>1</v>
      </c>
      <c r="V31" s="218">
        <v>4</v>
      </c>
      <c r="W31" s="218">
        <v>1</v>
      </c>
      <c r="X31" s="218">
        <v>0</v>
      </c>
      <c r="Y31" s="218">
        <v>0</v>
      </c>
      <c r="Z31" s="218">
        <v>0</v>
      </c>
      <c r="AA31" s="220">
        <f t="shared" si="2"/>
        <v>6</v>
      </c>
      <c r="AB31" s="221">
        <f t="shared" si="3"/>
        <v>0.206896551724138</v>
      </c>
      <c r="AC31" s="177"/>
      <c r="AD31" s="177"/>
      <c r="AE31" s="214"/>
      <c r="AF31" s="182"/>
      <c r="AG31" s="241"/>
      <c r="AH31" s="242"/>
      <c r="AI31" s="242"/>
      <c r="AJ31" s="243"/>
      <c r="AK31" s="244"/>
      <c r="AL31" s="244"/>
      <c r="AM31" s="244"/>
      <c r="AN31" s="244"/>
      <c r="AO31" s="244"/>
      <c r="AP31" s="244"/>
      <c r="AQ31" s="245"/>
      <c r="AR31" s="246"/>
      <c r="AS31" s="247"/>
      <c r="AT31" s="247"/>
    </row>
    <row r="32" ht="21" customHeight="1" spans="1:46">
      <c r="A32" s="177"/>
      <c r="B32" s="177"/>
      <c r="C32" s="177"/>
      <c r="D32" s="177"/>
      <c r="E32" s="177"/>
      <c r="F32" s="177"/>
      <c r="G32" s="177"/>
      <c r="H32" s="177"/>
      <c r="I32" s="177"/>
      <c r="J32" s="177"/>
      <c r="K32" s="177"/>
      <c r="L32" s="177"/>
      <c r="M32" s="177"/>
      <c r="N32" s="177"/>
      <c r="O32" s="214"/>
      <c r="P32" s="182"/>
      <c r="Q32" s="217" t="s">
        <v>575</v>
      </c>
      <c r="R32" s="218">
        <v>2</v>
      </c>
      <c r="S32" s="218">
        <v>2</v>
      </c>
      <c r="T32" s="219">
        <f t="shared" si="15"/>
        <v>1</v>
      </c>
      <c r="U32" s="263">
        <v>0</v>
      </c>
      <c r="V32" s="263">
        <v>0</v>
      </c>
      <c r="W32" s="263">
        <v>0</v>
      </c>
      <c r="X32" s="263">
        <v>0</v>
      </c>
      <c r="Y32" s="263">
        <v>0</v>
      </c>
      <c r="Z32" s="263">
        <v>0</v>
      </c>
      <c r="AA32" s="220">
        <f t="shared" si="2"/>
        <v>0</v>
      </c>
      <c r="AB32" s="221">
        <f t="shared" si="3"/>
        <v>0</v>
      </c>
      <c r="AC32" s="177"/>
      <c r="AD32" s="177"/>
      <c r="AE32" s="214"/>
      <c r="AF32" s="182"/>
      <c r="AG32" s="241"/>
      <c r="AH32" s="242"/>
      <c r="AI32" s="242"/>
      <c r="AJ32" s="243"/>
      <c r="AK32" s="244"/>
      <c r="AL32" s="244"/>
      <c r="AM32" s="244"/>
      <c r="AN32" s="244"/>
      <c r="AO32" s="244"/>
      <c r="AP32" s="244"/>
      <c r="AQ32" s="245"/>
      <c r="AR32" s="246"/>
      <c r="AS32" s="247"/>
      <c r="AT32" s="247"/>
    </row>
    <row r="33" ht="21" customHeight="1" spans="1:46">
      <c r="A33" s="177"/>
      <c r="B33" s="177"/>
      <c r="C33" s="177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N33" s="177"/>
      <c r="O33" s="214"/>
      <c r="P33" s="182"/>
      <c r="Q33" s="217" t="s">
        <v>576</v>
      </c>
      <c r="R33" s="218">
        <v>1</v>
      </c>
      <c r="S33" s="218">
        <v>1</v>
      </c>
      <c r="T33" s="219">
        <f t="shared" si="15"/>
        <v>1</v>
      </c>
      <c r="U33" s="263">
        <v>0</v>
      </c>
      <c r="V33" s="263">
        <v>0</v>
      </c>
      <c r="W33" s="263">
        <v>0</v>
      </c>
      <c r="X33" s="263">
        <v>0</v>
      </c>
      <c r="Y33" s="263">
        <v>0</v>
      </c>
      <c r="Z33" s="263">
        <v>0</v>
      </c>
      <c r="AA33" s="220">
        <f t="shared" si="2"/>
        <v>0</v>
      </c>
      <c r="AB33" s="221">
        <f t="shared" si="3"/>
        <v>0</v>
      </c>
      <c r="AC33" s="177"/>
      <c r="AD33" s="177"/>
      <c r="AE33" s="214"/>
      <c r="AF33" s="182"/>
      <c r="AG33" s="241"/>
      <c r="AH33" s="242"/>
      <c r="AI33" s="242"/>
      <c r="AJ33" s="243"/>
      <c r="AK33" s="244"/>
      <c r="AL33" s="244"/>
      <c r="AM33" s="244"/>
      <c r="AN33" s="244"/>
      <c r="AO33" s="244"/>
      <c r="AP33" s="244"/>
      <c r="AQ33" s="245"/>
      <c r="AR33" s="246"/>
      <c r="AS33" s="247"/>
      <c r="AT33" s="247"/>
    </row>
    <row r="34" ht="21" customHeight="1" spans="1:46">
      <c r="A34" s="177"/>
      <c r="B34" s="177"/>
      <c r="C34" s="177"/>
      <c r="D34" s="177"/>
      <c r="E34" s="177"/>
      <c r="F34" s="177"/>
      <c r="G34" s="177"/>
      <c r="H34" s="177"/>
      <c r="I34" s="177"/>
      <c r="J34" s="177"/>
      <c r="K34" s="177"/>
      <c r="L34" s="177"/>
      <c r="M34" s="177"/>
      <c r="N34" s="177"/>
      <c r="O34" s="214"/>
      <c r="P34" s="182"/>
      <c r="Q34" s="217" t="s">
        <v>475</v>
      </c>
      <c r="R34" s="218">
        <f t="shared" ref="R34:Z34" si="16">SUM(R32:R33)</f>
        <v>3</v>
      </c>
      <c r="S34" s="218">
        <f t="shared" si="16"/>
        <v>3</v>
      </c>
      <c r="T34" s="219">
        <f t="shared" si="15"/>
        <v>1</v>
      </c>
      <c r="U34" s="263">
        <f t="shared" si="16"/>
        <v>0</v>
      </c>
      <c r="V34" s="263">
        <f t="shared" si="16"/>
        <v>0</v>
      </c>
      <c r="W34" s="263">
        <f t="shared" si="16"/>
        <v>0</v>
      </c>
      <c r="X34" s="263">
        <f t="shared" si="16"/>
        <v>0</v>
      </c>
      <c r="Y34" s="263">
        <f t="shared" si="16"/>
        <v>0</v>
      </c>
      <c r="Z34" s="263">
        <f t="shared" si="16"/>
        <v>0</v>
      </c>
      <c r="AA34" s="220">
        <f t="shared" si="2"/>
        <v>0</v>
      </c>
      <c r="AB34" s="221">
        <f t="shared" si="3"/>
        <v>0</v>
      </c>
      <c r="AC34" s="177"/>
      <c r="AD34" s="177"/>
      <c r="AE34" s="214"/>
      <c r="AF34" s="182"/>
      <c r="AG34" s="241"/>
      <c r="AH34" s="272"/>
      <c r="AI34" s="272"/>
      <c r="AJ34" s="272"/>
      <c r="AK34" s="244"/>
      <c r="AL34" s="244"/>
      <c r="AM34" s="244"/>
      <c r="AN34" s="244"/>
      <c r="AO34" s="244"/>
      <c r="AP34" s="244"/>
      <c r="AQ34" s="245"/>
      <c r="AR34" s="246"/>
      <c r="AS34" s="247"/>
      <c r="AT34" s="247"/>
    </row>
    <row r="35" ht="21" customHeight="1" spans="1:46">
      <c r="A35" s="177"/>
      <c r="B35" s="177"/>
      <c r="C35" s="177"/>
      <c r="D35" s="177"/>
      <c r="E35" s="177"/>
      <c r="F35" s="177"/>
      <c r="G35" s="177"/>
      <c r="H35" s="177"/>
      <c r="I35" s="177"/>
      <c r="J35" s="177"/>
      <c r="K35" s="177"/>
      <c r="L35" s="177"/>
      <c r="M35" s="177"/>
      <c r="N35" s="177"/>
      <c r="O35" s="214"/>
      <c r="P35" s="182"/>
      <c r="Q35" s="217" t="s">
        <v>577</v>
      </c>
      <c r="R35" s="218">
        <v>8</v>
      </c>
      <c r="S35" s="218">
        <v>7</v>
      </c>
      <c r="T35" s="219">
        <f t="shared" si="15"/>
        <v>0.875</v>
      </c>
      <c r="U35" s="263">
        <v>0</v>
      </c>
      <c r="V35" s="263">
        <v>1</v>
      </c>
      <c r="W35" s="263">
        <v>0</v>
      </c>
      <c r="X35" s="263">
        <v>0</v>
      </c>
      <c r="Y35" s="263">
        <v>0</v>
      </c>
      <c r="Z35" s="263">
        <v>0</v>
      </c>
      <c r="AA35" s="220">
        <f t="shared" si="2"/>
        <v>1</v>
      </c>
      <c r="AB35" s="221">
        <f t="shared" si="3"/>
        <v>0.125</v>
      </c>
      <c r="AC35" s="177"/>
      <c r="AD35" s="177"/>
      <c r="AE35" s="214"/>
      <c r="AF35" s="182"/>
      <c r="AG35" s="241"/>
      <c r="AH35" s="272"/>
      <c r="AI35" s="272"/>
      <c r="AJ35" s="272"/>
      <c r="AK35" s="244"/>
      <c r="AL35" s="244"/>
      <c r="AM35" s="244"/>
      <c r="AN35" s="244"/>
      <c r="AO35" s="244"/>
      <c r="AP35" s="244"/>
      <c r="AQ35" s="245"/>
      <c r="AR35" s="246"/>
      <c r="AS35" s="247"/>
      <c r="AT35" s="247"/>
    </row>
    <row r="36" ht="21" customHeight="1" spans="1:46">
      <c r="A36" s="177"/>
      <c r="B36" s="177"/>
      <c r="C36" s="177"/>
      <c r="D36" s="177"/>
      <c r="E36" s="177"/>
      <c r="F36" s="177"/>
      <c r="G36" s="177"/>
      <c r="H36" s="177"/>
      <c r="I36" s="177"/>
      <c r="J36" s="177"/>
      <c r="K36" s="177"/>
      <c r="L36" s="177"/>
      <c r="M36" s="177"/>
      <c r="N36" s="177"/>
      <c r="O36" s="214"/>
      <c r="P36" s="182"/>
      <c r="Q36" s="217" t="s">
        <v>578</v>
      </c>
      <c r="R36" s="218">
        <v>1</v>
      </c>
      <c r="S36" s="218">
        <v>1</v>
      </c>
      <c r="T36" s="219">
        <f t="shared" si="15"/>
        <v>1</v>
      </c>
      <c r="U36" s="263">
        <v>1</v>
      </c>
      <c r="V36" s="263">
        <v>0</v>
      </c>
      <c r="W36" s="263">
        <v>0</v>
      </c>
      <c r="X36" s="263">
        <v>0</v>
      </c>
      <c r="Y36" s="263">
        <v>0</v>
      </c>
      <c r="Z36" s="263">
        <v>0</v>
      </c>
      <c r="AA36" s="220">
        <f t="shared" si="2"/>
        <v>1</v>
      </c>
      <c r="AB36" s="221">
        <f t="shared" si="3"/>
        <v>1</v>
      </c>
      <c r="AC36" s="177"/>
      <c r="AD36" s="177"/>
      <c r="AE36" s="214"/>
      <c r="AF36" s="182"/>
      <c r="AG36" s="241"/>
      <c r="AH36" s="272"/>
      <c r="AI36" s="272"/>
      <c r="AJ36" s="272"/>
      <c r="AK36" s="244"/>
      <c r="AL36" s="244"/>
      <c r="AM36" s="244"/>
      <c r="AN36" s="244"/>
      <c r="AO36" s="244"/>
      <c r="AP36" s="244"/>
      <c r="AQ36" s="245"/>
      <c r="AR36" s="246"/>
      <c r="AS36" s="247"/>
      <c r="AT36" s="247"/>
    </row>
    <row r="37" ht="21" customHeight="1" spans="1:46">
      <c r="A37" s="177"/>
      <c r="B37" s="177"/>
      <c r="C37" s="177"/>
      <c r="D37" s="177"/>
      <c r="E37" s="177"/>
      <c r="F37" s="177"/>
      <c r="G37" s="177"/>
      <c r="H37" s="177"/>
      <c r="I37" s="177"/>
      <c r="J37" s="177"/>
      <c r="K37" s="177"/>
      <c r="L37" s="177"/>
      <c r="M37" s="177"/>
      <c r="N37" s="177"/>
      <c r="O37" s="214"/>
      <c r="P37" s="182"/>
      <c r="Q37" s="217" t="s">
        <v>475</v>
      </c>
      <c r="R37" s="218">
        <f t="shared" ref="R37:Z37" si="17">SUM(R35:R36)</f>
        <v>9</v>
      </c>
      <c r="S37" s="218">
        <f t="shared" si="17"/>
        <v>8</v>
      </c>
      <c r="T37" s="219">
        <f t="shared" si="15"/>
        <v>0.888888888888889</v>
      </c>
      <c r="U37" s="263">
        <f t="shared" si="17"/>
        <v>1</v>
      </c>
      <c r="V37" s="263">
        <f t="shared" si="17"/>
        <v>1</v>
      </c>
      <c r="W37" s="263">
        <f t="shared" si="17"/>
        <v>0</v>
      </c>
      <c r="X37" s="263">
        <f t="shared" si="17"/>
        <v>0</v>
      </c>
      <c r="Y37" s="263">
        <f t="shared" si="17"/>
        <v>0</v>
      </c>
      <c r="Z37" s="263">
        <f t="shared" si="17"/>
        <v>0</v>
      </c>
      <c r="AA37" s="220">
        <f t="shared" si="2"/>
        <v>2</v>
      </c>
      <c r="AB37" s="221">
        <f t="shared" si="3"/>
        <v>0.222222222222222</v>
      </c>
      <c r="AC37" s="177"/>
      <c r="AD37" s="177"/>
      <c r="AE37" s="210"/>
      <c r="AF37" s="186"/>
      <c r="AG37" s="241"/>
      <c r="AH37" s="272"/>
      <c r="AI37" s="272"/>
      <c r="AJ37" s="272"/>
      <c r="AK37" s="244"/>
      <c r="AL37" s="244"/>
      <c r="AM37" s="244"/>
      <c r="AN37" s="244"/>
      <c r="AO37" s="244"/>
      <c r="AP37" s="244"/>
      <c r="AQ37" s="245"/>
      <c r="AR37" s="246"/>
      <c r="AS37" s="247"/>
      <c r="AT37" s="247"/>
    </row>
    <row r="38" ht="21" customHeight="1" spans="1:46">
      <c r="A38" s="177"/>
      <c r="B38" s="177"/>
      <c r="C38" s="177"/>
      <c r="D38" s="177"/>
      <c r="E38" s="177"/>
      <c r="F38" s="177"/>
      <c r="G38" s="177"/>
      <c r="H38" s="177"/>
      <c r="I38" s="177"/>
      <c r="J38" s="177"/>
      <c r="K38" s="177"/>
      <c r="L38" s="177"/>
      <c r="M38" s="177"/>
      <c r="N38" s="177"/>
      <c r="O38" s="210"/>
      <c r="P38" s="186"/>
      <c r="Q38" s="266" t="s">
        <v>475</v>
      </c>
      <c r="R38" s="267">
        <f t="shared" ref="R38:Z38" si="18">R23+R24</f>
        <v>65</v>
      </c>
      <c r="S38" s="267">
        <f t="shared" si="18"/>
        <v>0</v>
      </c>
      <c r="T38" s="268">
        <f t="shared" si="15"/>
        <v>0</v>
      </c>
      <c r="U38" s="267">
        <f t="shared" si="18"/>
        <v>2</v>
      </c>
      <c r="V38" s="267">
        <f t="shared" si="18"/>
        <v>5</v>
      </c>
      <c r="W38" s="267">
        <f t="shared" si="18"/>
        <v>1</v>
      </c>
      <c r="X38" s="267">
        <f t="shared" si="18"/>
        <v>0</v>
      </c>
      <c r="Y38" s="267">
        <f t="shared" si="18"/>
        <v>0</v>
      </c>
      <c r="Z38" s="267">
        <f t="shared" si="18"/>
        <v>0</v>
      </c>
      <c r="AA38" s="220">
        <f t="shared" si="2"/>
        <v>8</v>
      </c>
      <c r="AB38" s="221">
        <f t="shared" si="3"/>
        <v>0.123076923076923</v>
      </c>
      <c r="AC38" s="177"/>
      <c r="AD38" s="177"/>
      <c r="AE38" s="239">
        <v>3</v>
      </c>
      <c r="AF38" s="240" t="s">
        <v>581</v>
      </c>
      <c r="AG38" s="241"/>
      <c r="AH38" s="242"/>
      <c r="AI38" s="242"/>
      <c r="AJ38" s="243"/>
      <c r="AK38" s="244"/>
      <c r="AL38" s="244"/>
      <c r="AM38" s="244"/>
      <c r="AN38" s="244"/>
      <c r="AO38" s="244"/>
      <c r="AP38" s="244"/>
      <c r="AQ38" s="245"/>
      <c r="AR38" s="246"/>
      <c r="AS38" s="247"/>
      <c r="AT38" s="273"/>
    </row>
    <row r="39" ht="21" customHeight="1" spans="1:46">
      <c r="A39" s="177"/>
      <c r="B39" s="177"/>
      <c r="C39" s="177"/>
      <c r="D39" s="177"/>
      <c r="E39" s="177"/>
      <c r="F39" s="177"/>
      <c r="G39" s="177"/>
      <c r="H39" s="177"/>
      <c r="I39" s="177"/>
      <c r="J39" s="177"/>
      <c r="K39" s="177"/>
      <c r="L39" s="177"/>
      <c r="M39" s="177"/>
      <c r="N39" s="177"/>
      <c r="O39" s="215">
        <v>3</v>
      </c>
      <c r="P39" s="216" t="s">
        <v>582</v>
      </c>
      <c r="Q39" s="217" t="s">
        <v>41</v>
      </c>
      <c r="R39" s="218">
        <v>45</v>
      </c>
      <c r="S39" s="218">
        <v>0</v>
      </c>
      <c r="T39" s="219">
        <f t="shared" si="15"/>
        <v>0</v>
      </c>
      <c r="U39" s="218">
        <v>0</v>
      </c>
      <c r="V39" s="218">
        <v>1</v>
      </c>
      <c r="W39" s="218">
        <v>0</v>
      </c>
      <c r="X39" s="218">
        <v>0</v>
      </c>
      <c r="Y39" s="218">
        <v>0</v>
      </c>
      <c r="Z39" s="218">
        <v>0</v>
      </c>
      <c r="AA39" s="220">
        <f t="shared" si="2"/>
        <v>1</v>
      </c>
      <c r="AB39" s="221">
        <f t="shared" si="3"/>
        <v>0.0222222222222222</v>
      </c>
      <c r="AC39" s="177"/>
      <c r="AD39" s="177"/>
      <c r="AE39" s="214"/>
      <c r="AF39" s="182"/>
      <c r="AG39" s="241"/>
      <c r="AH39" s="242"/>
      <c r="AI39" s="242"/>
      <c r="AJ39" s="243"/>
      <c r="AK39" s="244"/>
      <c r="AL39" s="244"/>
      <c r="AM39" s="244"/>
      <c r="AN39" s="244"/>
      <c r="AO39" s="244"/>
      <c r="AP39" s="244"/>
      <c r="AQ39" s="245"/>
      <c r="AR39" s="246"/>
      <c r="AS39" s="247"/>
      <c r="AT39" s="273"/>
    </row>
    <row r="40" ht="21" customHeight="1" spans="1:46">
      <c r="A40" s="177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177"/>
      <c r="N40" s="177"/>
      <c r="O40" s="214"/>
      <c r="P40" s="182"/>
      <c r="Q40" s="217" t="s">
        <v>42</v>
      </c>
      <c r="R40" s="218">
        <v>20</v>
      </c>
      <c r="S40" s="218">
        <v>0</v>
      </c>
      <c r="T40" s="219">
        <f t="shared" si="15"/>
        <v>0</v>
      </c>
      <c r="U40" s="218">
        <v>0</v>
      </c>
      <c r="V40" s="218">
        <v>0</v>
      </c>
      <c r="W40" s="218">
        <v>0</v>
      </c>
      <c r="X40" s="218">
        <v>0</v>
      </c>
      <c r="Y40" s="218">
        <v>0</v>
      </c>
      <c r="Z40" s="218">
        <v>0</v>
      </c>
      <c r="AA40" s="220">
        <f t="shared" si="2"/>
        <v>0</v>
      </c>
      <c r="AB40" s="221">
        <f t="shared" si="3"/>
        <v>0</v>
      </c>
      <c r="AC40" s="177"/>
      <c r="AD40" s="177"/>
      <c r="AE40" s="214"/>
      <c r="AF40" s="182"/>
      <c r="AG40" s="241"/>
      <c r="AH40" s="242"/>
      <c r="AI40" s="242"/>
      <c r="AJ40" s="243"/>
      <c r="AK40" s="244"/>
      <c r="AL40" s="244"/>
      <c r="AM40" s="244"/>
      <c r="AN40" s="244"/>
      <c r="AO40" s="244"/>
      <c r="AP40" s="244"/>
      <c r="AQ40" s="245"/>
      <c r="AR40" s="246"/>
      <c r="AS40" s="247"/>
      <c r="AT40" s="273"/>
    </row>
    <row r="41" ht="21" customHeight="1" spans="1:46">
      <c r="A41" s="177"/>
      <c r="B41" s="177"/>
      <c r="C41" s="177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N41" s="177"/>
      <c r="O41" s="214"/>
      <c r="P41" s="182"/>
      <c r="Q41" s="217" t="s">
        <v>475</v>
      </c>
      <c r="R41" s="218">
        <v>65</v>
      </c>
      <c r="S41" s="218">
        <v>0</v>
      </c>
      <c r="T41" s="219">
        <f t="shared" si="15"/>
        <v>0</v>
      </c>
      <c r="U41" s="218">
        <v>0</v>
      </c>
      <c r="V41" s="218">
        <v>1</v>
      </c>
      <c r="W41" s="218">
        <v>0</v>
      </c>
      <c r="X41" s="218">
        <v>0</v>
      </c>
      <c r="Y41" s="218">
        <v>0</v>
      </c>
      <c r="Z41" s="218">
        <v>0</v>
      </c>
      <c r="AA41" s="220">
        <f t="shared" si="2"/>
        <v>1</v>
      </c>
      <c r="AB41" s="221">
        <f t="shared" si="3"/>
        <v>0.0153846153846154</v>
      </c>
      <c r="AC41" s="177"/>
      <c r="AD41" s="177"/>
      <c r="AE41" s="214"/>
      <c r="AF41" s="182"/>
      <c r="AG41" s="241"/>
      <c r="AH41" s="242"/>
      <c r="AI41" s="242"/>
      <c r="AJ41" s="243"/>
      <c r="AK41" s="244"/>
      <c r="AL41" s="244"/>
      <c r="AM41" s="244"/>
      <c r="AN41" s="244"/>
      <c r="AO41" s="244"/>
      <c r="AP41" s="244"/>
      <c r="AQ41" s="245"/>
      <c r="AR41" s="246"/>
      <c r="AS41" s="247"/>
      <c r="AT41" s="273"/>
    </row>
    <row r="42" ht="21" customHeight="1" spans="1:46">
      <c r="A42" s="177"/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214"/>
      <c r="P42" s="182"/>
      <c r="Q42" s="217" t="s">
        <v>38</v>
      </c>
      <c r="R42" s="218">
        <v>19</v>
      </c>
      <c r="S42" s="218">
        <v>0</v>
      </c>
      <c r="T42" s="219">
        <v>0</v>
      </c>
      <c r="U42" s="218">
        <v>0</v>
      </c>
      <c r="V42" s="218">
        <v>1</v>
      </c>
      <c r="W42" s="218">
        <v>0</v>
      </c>
      <c r="X42" s="218">
        <v>0</v>
      </c>
      <c r="Y42" s="218">
        <v>0</v>
      </c>
      <c r="Z42" s="218">
        <v>0</v>
      </c>
      <c r="AA42" s="220">
        <f t="shared" si="2"/>
        <v>1</v>
      </c>
      <c r="AB42" s="221">
        <f t="shared" si="3"/>
        <v>0.0526315789473684</v>
      </c>
      <c r="AC42" s="177"/>
      <c r="AD42" s="177"/>
      <c r="AE42" s="214"/>
      <c r="AF42" s="182"/>
      <c r="AG42" s="241"/>
      <c r="AH42" s="242"/>
      <c r="AI42" s="242"/>
      <c r="AJ42" s="243"/>
      <c r="AK42" s="244"/>
      <c r="AL42" s="244"/>
      <c r="AM42" s="244"/>
      <c r="AN42" s="244"/>
      <c r="AO42" s="244"/>
      <c r="AP42" s="244"/>
      <c r="AQ42" s="245"/>
      <c r="AR42" s="246"/>
      <c r="AS42" s="247"/>
      <c r="AT42" s="273"/>
    </row>
    <row r="43" ht="21" customHeight="1" spans="1:46">
      <c r="A43" s="274"/>
      <c r="B43" s="274"/>
      <c r="C43" s="274"/>
      <c r="D43" s="274"/>
      <c r="E43" s="274"/>
      <c r="F43" s="274"/>
      <c r="G43" s="274"/>
      <c r="H43" s="274"/>
      <c r="I43" s="274"/>
      <c r="J43" s="274"/>
      <c r="K43" s="274"/>
      <c r="L43" s="274"/>
      <c r="M43" s="274"/>
      <c r="N43" s="177"/>
      <c r="O43" s="214"/>
      <c r="P43" s="182"/>
      <c r="Q43" s="217" t="s">
        <v>39</v>
      </c>
      <c r="R43" s="218">
        <v>13</v>
      </c>
      <c r="S43" s="218">
        <v>0</v>
      </c>
      <c r="T43" s="219">
        <f t="shared" ref="T43:T50" si="19">S43/R43</f>
        <v>0</v>
      </c>
      <c r="U43" s="218">
        <v>0</v>
      </c>
      <c r="V43" s="218">
        <v>0</v>
      </c>
      <c r="W43" s="218">
        <v>0</v>
      </c>
      <c r="X43" s="218">
        <v>0</v>
      </c>
      <c r="Y43" s="218">
        <v>0</v>
      </c>
      <c r="Z43" s="218">
        <v>0</v>
      </c>
      <c r="AA43" s="220">
        <f t="shared" si="2"/>
        <v>0</v>
      </c>
      <c r="AB43" s="221">
        <f t="shared" si="3"/>
        <v>0</v>
      </c>
      <c r="AC43" s="177"/>
      <c r="AD43" s="177"/>
      <c r="AE43" s="214"/>
      <c r="AF43" s="182"/>
      <c r="AG43" s="241"/>
      <c r="AH43" s="242"/>
      <c r="AI43" s="242"/>
      <c r="AJ43" s="243"/>
      <c r="AK43" s="244"/>
      <c r="AL43" s="244"/>
      <c r="AM43" s="244"/>
      <c r="AN43" s="244"/>
      <c r="AO43" s="244"/>
      <c r="AP43" s="244"/>
      <c r="AQ43" s="245"/>
      <c r="AR43" s="246"/>
      <c r="AS43" s="247"/>
      <c r="AT43" s="273"/>
    </row>
    <row r="44" ht="21" customHeight="1" spans="1:46">
      <c r="A44" s="274"/>
      <c r="B44" s="274"/>
      <c r="C44" s="274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177"/>
      <c r="O44" s="214"/>
      <c r="P44" s="182"/>
      <c r="Q44" s="217" t="s">
        <v>475</v>
      </c>
      <c r="R44" s="218">
        <v>32</v>
      </c>
      <c r="S44" s="218">
        <v>0</v>
      </c>
      <c r="T44" s="219">
        <f t="shared" si="19"/>
        <v>0</v>
      </c>
      <c r="U44" s="218">
        <v>0</v>
      </c>
      <c r="V44" s="218">
        <v>1</v>
      </c>
      <c r="W44" s="218">
        <v>0</v>
      </c>
      <c r="X44" s="218">
        <v>0</v>
      </c>
      <c r="Y44" s="218">
        <v>0</v>
      </c>
      <c r="Z44" s="218">
        <v>0</v>
      </c>
      <c r="AA44" s="220">
        <f t="shared" si="2"/>
        <v>1</v>
      </c>
      <c r="AB44" s="221">
        <f t="shared" si="3"/>
        <v>0.03125</v>
      </c>
      <c r="AC44" s="177"/>
      <c r="AD44" s="177"/>
      <c r="AE44" s="214"/>
      <c r="AF44" s="182"/>
      <c r="AG44" s="241"/>
      <c r="AH44" s="242"/>
      <c r="AI44" s="242"/>
      <c r="AJ44" s="243"/>
      <c r="AK44" s="244"/>
      <c r="AL44" s="244"/>
      <c r="AM44" s="244"/>
      <c r="AN44" s="244"/>
      <c r="AO44" s="244"/>
      <c r="AP44" s="244"/>
      <c r="AQ44" s="245"/>
      <c r="AR44" s="246"/>
      <c r="AS44" s="247"/>
      <c r="AT44" s="273"/>
    </row>
    <row r="45" ht="21" customHeight="1" spans="1:46">
      <c r="A45" s="274"/>
      <c r="B45" s="274"/>
      <c r="C45" s="274"/>
      <c r="D45" s="274"/>
      <c r="E45" s="274"/>
      <c r="F45" s="274"/>
      <c r="G45" s="274"/>
      <c r="H45" s="274"/>
      <c r="I45" s="274"/>
      <c r="J45" s="274"/>
      <c r="K45" s="274"/>
      <c r="L45" s="274"/>
      <c r="M45" s="274"/>
      <c r="N45" s="274"/>
      <c r="O45" s="214"/>
      <c r="P45" s="182"/>
      <c r="Q45" s="217" t="s">
        <v>36</v>
      </c>
      <c r="R45" s="218">
        <v>26</v>
      </c>
      <c r="S45" s="218">
        <v>0</v>
      </c>
      <c r="T45" s="219">
        <f t="shared" si="19"/>
        <v>0</v>
      </c>
      <c r="U45" s="218">
        <v>0</v>
      </c>
      <c r="V45" s="218">
        <v>0</v>
      </c>
      <c r="W45" s="218">
        <v>0</v>
      </c>
      <c r="X45" s="218">
        <v>0</v>
      </c>
      <c r="Y45" s="218">
        <v>0</v>
      </c>
      <c r="Z45" s="218">
        <v>0</v>
      </c>
      <c r="AA45" s="220">
        <f t="shared" si="2"/>
        <v>0</v>
      </c>
      <c r="AB45" s="221">
        <f t="shared" si="3"/>
        <v>0</v>
      </c>
      <c r="AC45" s="274"/>
      <c r="AD45" s="274"/>
      <c r="AE45" s="214"/>
      <c r="AF45" s="182"/>
      <c r="AG45" s="241"/>
      <c r="AH45" s="242"/>
      <c r="AI45" s="242"/>
      <c r="AJ45" s="243"/>
      <c r="AK45" s="244"/>
      <c r="AL45" s="244"/>
      <c r="AM45" s="244"/>
      <c r="AN45" s="244"/>
      <c r="AO45" s="244"/>
      <c r="AP45" s="244"/>
      <c r="AQ45" s="245"/>
      <c r="AR45" s="246"/>
      <c r="AS45" s="247"/>
      <c r="AT45" s="273"/>
    </row>
    <row r="46" ht="21" customHeight="1" spans="1:46">
      <c r="A46" s="274"/>
      <c r="B46" s="274"/>
      <c r="C46" s="274"/>
      <c r="D46" s="274"/>
      <c r="E46" s="274"/>
      <c r="F46" s="274"/>
      <c r="G46" s="274"/>
      <c r="H46" s="274"/>
      <c r="I46" s="274"/>
      <c r="J46" s="274"/>
      <c r="K46" s="274"/>
      <c r="L46" s="274"/>
      <c r="M46" s="274"/>
      <c r="N46" s="274"/>
      <c r="O46" s="214"/>
      <c r="P46" s="182"/>
      <c r="Q46" s="217" t="s">
        <v>40</v>
      </c>
      <c r="R46" s="218">
        <v>7</v>
      </c>
      <c r="S46" s="218">
        <v>0</v>
      </c>
      <c r="T46" s="219">
        <f t="shared" si="19"/>
        <v>0</v>
      </c>
      <c r="U46" s="218">
        <v>0</v>
      </c>
      <c r="V46" s="218">
        <v>0</v>
      </c>
      <c r="W46" s="218">
        <v>0</v>
      </c>
      <c r="X46" s="218">
        <v>0</v>
      </c>
      <c r="Y46" s="218">
        <v>0</v>
      </c>
      <c r="Z46" s="218">
        <v>0</v>
      </c>
      <c r="AA46" s="220">
        <f t="shared" si="2"/>
        <v>0</v>
      </c>
      <c r="AB46" s="221">
        <f t="shared" si="3"/>
        <v>0</v>
      </c>
      <c r="AC46" s="274"/>
      <c r="AD46" s="274"/>
      <c r="AE46" s="214"/>
      <c r="AF46" s="182"/>
      <c r="AG46" s="241"/>
      <c r="AH46" s="242"/>
      <c r="AI46" s="242"/>
      <c r="AJ46" s="243"/>
      <c r="AK46" s="244"/>
      <c r="AL46" s="244"/>
      <c r="AM46" s="244"/>
      <c r="AN46" s="244"/>
      <c r="AO46" s="244"/>
      <c r="AP46" s="244"/>
      <c r="AQ46" s="245"/>
      <c r="AR46" s="246"/>
      <c r="AS46" s="247"/>
      <c r="AT46" s="273"/>
    </row>
    <row r="47" ht="21" customHeight="1" spans="1:46">
      <c r="A47" s="274"/>
      <c r="B47" s="274"/>
      <c r="C47" s="274"/>
      <c r="D47" s="274"/>
      <c r="E47" s="274"/>
      <c r="F47" s="274"/>
      <c r="G47" s="274"/>
      <c r="H47" s="274"/>
      <c r="I47" s="274"/>
      <c r="J47" s="274"/>
      <c r="K47" s="274"/>
      <c r="L47" s="274"/>
      <c r="M47" s="274"/>
      <c r="N47" s="274"/>
      <c r="O47" s="214"/>
      <c r="P47" s="182"/>
      <c r="Q47" s="217" t="s">
        <v>475</v>
      </c>
      <c r="R47" s="218">
        <v>33</v>
      </c>
      <c r="S47" s="218">
        <v>0</v>
      </c>
      <c r="T47" s="219">
        <f t="shared" si="19"/>
        <v>0</v>
      </c>
      <c r="U47" s="218">
        <v>0</v>
      </c>
      <c r="V47" s="218">
        <v>0</v>
      </c>
      <c r="W47" s="218">
        <v>0</v>
      </c>
      <c r="X47" s="218">
        <v>0</v>
      </c>
      <c r="Y47" s="218">
        <v>0</v>
      </c>
      <c r="Z47" s="218">
        <v>0</v>
      </c>
      <c r="AA47" s="220">
        <f t="shared" si="2"/>
        <v>0</v>
      </c>
      <c r="AB47" s="221">
        <f t="shared" si="3"/>
        <v>0</v>
      </c>
      <c r="AC47" s="274"/>
      <c r="AD47" s="274"/>
      <c r="AE47" s="214"/>
      <c r="AF47" s="182"/>
      <c r="AG47" s="241"/>
      <c r="AH47" s="242"/>
      <c r="AI47" s="242"/>
      <c r="AJ47" s="243"/>
      <c r="AK47" s="244"/>
      <c r="AL47" s="244"/>
      <c r="AM47" s="244"/>
      <c r="AN47" s="244"/>
      <c r="AO47" s="244"/>
      <c r="AP47" s="244"/>
      <c r="AQ47" s="245"/>
      <c r="AR47" s="246"/>
      <c r="AS47" s="247"/>
      <c r="AT47" s="273"/>
    </row>
    <row r="48" ht="21" customHeight="1" spans="1:46">
      <c r="A48" s="274"/>
      <c r="B48" s="274"/>
      <c r="C48" s="274"/>
      <c r="D48" s="274"/>
      <c r="E48" s="274"/>
      <c r="F48" s="274"/>
      <c r="G48" s="274"/>
      <c r="H48" s="274"/>
      <c r="I48" s="274"/>
      <c r="J48" s="274"/>
      <c r="K48" s="274"/>
      <c r="L48" s="274"/>
      <c r="M48" s="274"/>
      <c r="N48" s="274"/>
      <c r="O48" s="214"/>
      <c r="P48" s="182"/>
      <c r="Q48" s="217" t="s">
        <v>575</v>
      </c>
      <c r="R48" s="218">
        <v>4</v>
      </c>
      <c r="S48" s="218">
        <v>4</v>
      </c>
      <c r="T48" s="219">
        <f t="shared" si="19"/>
        <v>1</v>
      </c>
      <c r="U48" s="263">
        <v>0</v>
      </c>
      <c r="V48" s="263">
        <v>0</v>
      </c>
      <c r="W48" s="263">
        <v>0</v>
      </c>
      <c r="X48" s="263">
        <v>0</v>
      </c>
      <c r="Y48" s="263">
        <v>0</v>
      </c>
      <c r="Z48" s="263">
        <v>0</v>
      </c>
      <c r="AA48" s="220">
        <f t="shared" si="2"/>
        <v>0</v>
      </c>
      <c r="AB48" s="221">
        <f t="shared" si="3"/>
        <v>0</v>
      </c>
      <c r="AC48" s="274"/>
      <c r="AD48" s="274"/>
      <c r="AE48" s="214"/>
      <c r="AF48" s="182"/>
      <c r="AG48" s="241"/>
      <c r="AH48" s="242"/>
      <c r="AI48" s="242"/>
      <c r="AJ48" s="243"/>
      <c r="AK48" s="244"/>
      <c r="AL48" s="244"/>
      <c r="AM48" s="244"/>
      <c r="AN48" s="244"/>
      <c r="AO48" s="244"/>
      <c r="AP48" s="244"/>
      <c r="AQ48" s="245"/>
      <c r="AR48" s="246"/>
      <c r="AS48" s="247"/>
      <c r="AT48" s="273"/>
    </row>
    <row r="49" ht="21" customHeight="1" spans="1:46">
      <c r="A49" s="274"/>
      <c r="B49" s="274"/>
      <c r="C49" s="274"/>
      <c r="D49" s="274"/>
      <c r="E49" s="274"/>
      <c r="F49" s="274"/>
      <c r="G49" s="274"/>
      <c r="H49" s="274"/>
      <c r="I49" s="274"/>
      <c r="J49" s="274"/>
      <c r="K49" s="274"/>
      <c r="L49" s="274"/>
      <c r="M49" s="274"/>
      <c r="N49" s="274"/>
      <c r="O49" s="214"/>
      <c r="P49" s="182"/>
      <c r="Q49" s="217" t="s">
        <v>576</v>
      </c>
      <c r="R49" s="218">
        <v>1</v>
      </c>
      <c r="S49" s="218">
        <v>1</v>
      </c>
      <c r="T49" s="219">
        <f t="shared" si="19"/>
        <v>1</v>
      </c>
      <c r="U49" s="263">
        <v>0</v>
      </c>
      <c r="V49" s="263">
        <v>0</v>
      </c>
      <c r="W49" s="263">
        <v>0</v>
      </c>
      <c r="X49" s="263">
        <v>0</v>
      </c>
      <c r="Y49" s="263">
        <v>0</v>
      </c>
      <c r="Z49" s="263">
        <v>0</v>
      </c>
      <c r="AA49" s="220">
        <f t="shared" si="2"/>
        <v>0</v>
      </c>
      <c r="AB49" s="221">
        <f t="shared" si="3"/>
        <v>0</v>
      </c>
      <c r="AC49" s="274"/>
      <c r="AD49" s="274"/>
      <c r="AE49" s="214"/>
      <c r="AF49" s="182"/>
      <c r="AG49" s="241"/>
      <c r="AH49" s="242"/>
      <c r="AI49" s="242"/>
      <c r="AJ49" s="243"/>
      <c r="AK49" s="244"/>
      <c r="AL49" s="244"/>
      <c r="AM49" s="244"/>
      <c r="AN49" s="244"/>
      <c r="AO49" s="244"/>
      <c r="AP49" s="244"/>
      <c r="AQ49" s="245"/>
      <c r="AR49" s="246"/>
      <c r="AS49" s="247"/>
      <c r="AT49" s="273"/>
    </row>
    <row r="50" ht="21" customHeight="1" spans="1:46">
      <c r="A50" s="274"/>
      <c r="B50" s="274"/>
      <c r="C50" s="274"/>
      <c r="D50" s="274"/>
      <c r="E50" s="274"/>
      <c r="F50" s="274"/>
      <c r="G50" s="274"/>
      <c r="H50" s="274"/>
      <c r="I50" s="274"/>
      <c r="J50" s="274"/>
      <c r="K50" s="274"/>
      <c r="L50" s="274"/>
      <c r="M50" s="274"/>
      <c r="N50" s="274"/>
      <c r="O50" s="214"/>
      <c r="P50" s="182"/>
      <c r="Q50" s="217" t="s">
        <v>475</v>
      </c>
      <c r="R50" s="218">
        <f t="shared" ref="R50:Z50" si="20">SUM(R48:R49)</f>
        <v>5</v>
      </c>
      <c r="S50" s="218">
        <f t="shared" si="20"/>
        <v>5</v>
      </c>
      <c r="T50" s="219">
        <f t="shared" si="19"/>
        <v>1</v>
      </c>
      <c r="U50" s="263">
        <f t="shared" si="20"/>
        <v>0</v>
      </c>
      <c r="V50" s="263">
        <f t="shared" si="20"/>
        <v>0</v>
      </c>
      <c r="W50" s="263">
        <f t="shared" si="20"/>
        <v>0</v>
      </c>
      <c r="X50" s="263">
        <f t="shared" si="20"/>
        <v>0</v>
      </c>
      <c r="Y50" s="263">
        <f t="shared" si="20"/>
        <v>0</v>
      </c>
      <c r="Z50" s="263">
        <f t="shared" si="20"/>
        <v>0</v>
      </c>
      <c r="AA50" s="220">
        <f t="shared" si="2"/>
        <v>0</v>
      </c>
      <c r="AB50" s="221">
        <f t="shared" si="3"/>
        <v>0</v>
      </c>
      <c r="AC50" s="274"/>
      <c r="AD50" s="274"/>
      <c r="AE50" s="214"/>
      <c r="AF50" s="182"/>
      <c r="AG50" s="241"/>
      <c r="AH50" s="242"/>
      <c r="AI50" s="242"/>
      <c r="AJ50" s="243"/>
      <c r="AK50" s="244"/>
      <c r="AL50" s="244"/>
      <c r="AM50" s="244"/>
      <c r="AN50" s="244"/>
      <c r="AO50" s="244"/>
      <c r="AP50" s="244"/>
      <c r="AQ50" s="245"/>
      <c r="AR50" s="246"/>
      <c r="AS50" s="247"/>
      <c r="AT50" s="273"/>
    </row>
    <row r="51" ht="21" customHeight="1" spans="1:46">
      <c r="A51" s="274"/>
      <c r="B51" s="274"/>
      <c r="C51" s="274"/>
      <c r="D51" s="274"/>
      <c r="E51" s="274"/>
      <c r="F51" s="274"/>
      <c r="G51" s="274"/>
      <c r="H51" s="274"/>
      <c r="I51" s="274"/>
      <c r="J51" s="274"/>
      <c r="K51" s="274"/>
      <c r="L51" s="274"/>
      <c r="M51" s="274"/>
      <c r="N51" s="274"/>
      <c r="O51" s="214"/>
      <c r="P51" s="182"/>
      <c r="Q51" s="217" t="s">
        <v>577</v>
      </c>
      <c r="R51" s="218">
        <v>0</v>
      </c>
      <c r="S51" s="218">
        <v>0</v>
      </c>
      <c r="T51" s="219">
        <v>0</v>
      </c>
      <c r="U51" s="263">
        <v>0</v>
      </c>
      <c r="V51" s="263">
        <v>0</v>
      </c>
      <c r="W51" s="263">
        <v>0</v>
      </c>
      <c r="X51" s="263">
        <v>0</v>
      </c>
      <c r="Y51" s="263">
        <v>0</v>
      </c>
      <c r="Z51" s="263">
        <v>0</v>
      </c>
      <c r="AA51" s="220">
        <f t="shared" si="2"/>
        <v>0</v>
      </c>
      <c r="AB51" s="221">
        <f t="shared" si="3"/>
        <v>0</v>
      </c>
      <c r="AC51" s="274"/>
      <c r="AD51" s="274"/>
      <c r="AE51" s="210"/>
      <c r="AF51" s="186"/>
      <c r="AG51" s="241"/>
      <c r="AH51" s="242"/>
      <c r="AI51" s="242"/>
      <c r="AJ51" s="243"/>
      <c r="AK51" s="244"/>
      <c r="AL51" s="244"/>
      <c r="AM51" s="244"/>
      <c r="AN51" s="244"/>
      <c r="AO51" s="244"/>
      <c r="AP51" s="244"/>
      <c r="AQ51" s="245"/>
      <c r="AR51" s="246"/>
      <c r="AS51" s="247"/>
      <c r="AT51" s="273"/>
    </row>
    <row r="52" ht="21" customHeight="1" spans="1:46">
      <c r="A52" s="274"/>
      <c r="B52" s="274"/>
      <c r="C52" s="274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14"/>
      <c r="P52" s="182"/>
      <c r="Q52" s="217" t="s">
        <v>578</v>
      </c>
      <c r="R52" s="218">
        <v>3</v>
      </c>
      <c r="S52" s="218">
        <v>3</v>
      </c>
      <c r="T52" s="219">
        <f t="shared" ref="T52:T54" si="21">S52/R52</f>
        <v>1</v>
      </c>
      <c r="U52" s="263">
        <v>0</v>
      </c>
      <c r="V52" s="263">
        <v>0</v>
      </c>
      <c r="W52" s="263">
        <v>0</v>
      </c>
      <c r="X52" s="263">
        <v>0</v>
      </c>
      <c r="Y52" s="263">
        <v>0</v>
      </c>
      <c r="Z52" s="263">
        <v>0</v>
      </c>
      <c r="AA52" s="220">
        <f t="shared" si="2"/>
        <v>0</v>
      </c>
      <c r="AB52" s="221">
        <f t="shared" si="3"/>
        <v>0</v>
      </c>
      <c r="AC52" s="274"/>
      <c r="AD52" s="274"/>
      <c r="AE52" s="177"/>
      <c r="AF52" s="177"/>
      <c r="AG52" s="177"/>
      <c r="AH52" s="177"/>
      <c r="AI52" s="177"/>
      <c r="AJ52" s="177"/>
      <c r="AK52" s="177"/>
      <c r="AL52" s="177"/>
      <c r="AM52" s="177"/>
      <c r="AN52" s="177"/>
      <c r="AO52" s="177"/>
      <c r="AP52" s="177"/>
      <c r="AQ52" s="177"/>
      <c r="AR52" s="177"/>
      <c r="AS52" s="177"/>
      <c r="AT52" s="177"/>
    </row>
    <row r="53" ht="21" customHeight="1" spans="1:46">
      <c r="A53" s="274"/>
      <c r="B53" s="274"/>
      <c r="C53" s="274"/>
      <c r="D53" s="274"/>
      <c r="E53" s="274"/>
      <c r="F53" s="274"/>
      <c r="G53" s="274"/>
      <c r="H53" s="274"/>
      <c r="I53" s="274"/>
      <c r="J53" s="274"/>
      <c r="K53" s="274"/>
      <c r="L53" s="274"/>
      <c r="M53" s="274"/>
      <c r="N53" s="274"/>
      <c r="O53" s="214"/>
      <c r="P53" s="182"/>
      <c r="Q53" s="217" t="s">
        <v>475</v>
      </c>
      <c r="R53" s="218">
        <f t="shared" ref="R53:Z53" si="22">SUM(R51:R52)</f>
        <v>3</v>
      </c>
      <c r="S53" s="218">
        <f t="shared" si="22"/>
        <v>3</v>
      </c>
      <c r="T53" s="219">
        <f t="shared" si="21"/>
        <v>1</v>
      </c>
      <c r="U53" s="263">
        <f t="shared" si="22"/>
        <v>0</v>
      </c>
      <c r="V53" s="263">
        <f t="shared" si="22"/>
        <v>0</v>
      </c>
      <c r="W53" s="263">
        <f t="shared" si="22"/>
        <v>0</v>
      </c>
      <c r="X53" s="263">
        <f t="shared" si="22"/>
        <v>0</v>
      </c>
      <c r="Y53" s="263">
        <f t="shared" si="22"/>
        <v>0</v>
      </c>
      <c r="Z53" s="263">
        <f t="shared" si="22"/>
        <v>0</v>
      </c>
      <c r="AA53" s="220">
        <f t="shared" si="2"/>
        <v>0</v>
      </c>
      <c r="AB53" s="221">
        <f t="shared" si="3"/>
        <v>0</v>
      </c>
      <c r="AC53" s="274"/>
      <c r="AD53" s="274"/>
      <c r="AE53" s="177"/>
      <c r="AF53" s="177"/>
      <c r="AG53" s="177"/>
      <c r="AH53" s="177"/>
      <c r="AI53" s="177"/>
      <c r="AJ53" s="177"/>
      <c r="AK53" s="177"/>
      <c r="AL53" s="177"/>
      <c r="AM53" s="177"/>
      <c r="AN53" s="177"/>
      <c r="AO53" s="177"/>
      <c r="AP53" s="177"/>
      <c r="AQ53" s="177"/>
      <c r="AR53" s="177"/>
      <c r="AS53" s="177"/>
      <c r="AT53" s="177"/>
    </row>
    <row r="54" ht="21" customHeight="1" spans="1:46">
      <c r="A54" s="274"/>
      <c r="B54" s="274"/>
      <c r="C54" s="274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10"/>
      <c r="P54" s="186"/>
      <c r="Q54" s="266" t="s">
        <v>475</v>
      </c>
      <c r="R54" s="267">
        <f t="shared" ref="R54:Z54" si="23">R39+R40</f>
        <v>65</v>
      </c>
      <c r="S54" s="267">
        <f t="shared" si="23"/>
        <v>0</v>
      </c>
      <c r="T54" s="268">
        <f t="shared" si="21"/>
        <v>0</v>
      </c>
      <c r="U54" s="267">
        <f t="shared" si="23"/>
        <v>0</v>
      </c>
      <c r="V54" s="267">
        <f t="shared" si="23"/>
        <v>1</v>
      </c>
      <c r="W54" s="267">
        <f t="shared" si="23"/>
        <v>0</v>
      </c>
      <c r="X54" s="267">
        <f t="shared" si="23"/>
        <v>0</v>
      </c>
      <c r="Y54" s="267">
        <f t="shared" si="23"/>
        <v>0</v>
      </c>
      <c r="Z54" s="267">
        <f t="shared" si="23"/>
        <v>0</v>
      </c>
      <c r="AA54" s="220">
        <f t="shared" si="2"/>
        <v>1</v>
      </c>
      <c r="AB54" s="221">
        <f t="shared" si="3"/>
        <v>0.0153846153846154</v>
      </c>
      <c r="AC54" s="274"/>
      <c r="AD54" s="274"/>
      <c r="AE54" s="177"/>
      <c r="AF54" s="177"/>
      <c r="AG54" s="177"/>
      <c r="AH54" s="177"/>
      <c r="AI54" s="177"/>
      <c r="AJ54" s="177"/>
      <c r="AK54" s="177"/>
      <c r="AL54" s="177"/>
      <c r="AM54" s="177"/>
      <c r="AN54" s="177"/>
      <c r="AO54" s="177"/>
      <c r="AP54" s="177"/>
      <c r="AQ54" s="177"/>
      <c r="AR54" s="177"/>
      <c r="AS54" s="177"/>
      <c r="AT54" s="177"/>
    </row>
    <row r="55" ht="21" customHeight="1" spans="1:46">
      <c r="A55" s="274"/>
      <c r="B55" s="274"/>
      <c r="C55" s="274"/>
      <c r="D55" s="274"/>
      <c r="E55" s="274"/>
      <c r="F55" s="274"/>
      <c r="G55" s="274"/>
      <c r="H55" s="274"/>
      <c r="I55" s="274"/>
      <c r="J55" s="274"/>
      <c r="K55" s="274"/>
      <c r="L55" s="274"/>
      <c r="M55" s="274"/>
      <c r="N55" s="274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274"/>
      <c r="AD55" s="274"/>
      <c r="AE55" s="275"/>
      <c r="AF55" s="204"/>
      <c r="AG55" s="276"/>
      <c r="AH55" s="204"/>
      <c r="AI55" s="204"/>
      <c r="AJ55" s="204"/>
      <c r="AK55" s="204"/>
      <c r="AL55" s="204"/>
      <c r="AM55" s="204"/>
      <c r="AN55" s="204"/>
      <c r="AO55" s="204"/>
      <c r="AP55" s="204"/>
      <c r="AQ55" s="204"/>
      <c r="AR55" s="204"/>
      <c r="AS55" s="277"/>
      <c r="AT55" s="277"/>
    </row>
    <row r="56" ht="21" customHeight="1" spans="1:46">
      <c r="A56" s="274"/>
      <c r="B56" s="274"/>
      <c r="C56" s="274"/>
      <c r="D56" s="274"/>
      <c r="E56" s="274"/>
      <c r="F56" s="274"/>
      <c r="G56" s="274"/>
      <c r="H56" s="274"/>
      <c r="I56" s="274"/>
      <c r="J56" s="274"/>
      <c r="K56" s="274"/>
      <c r="L56" s="274"/>
      <c r="M56" s="274"/>
      <c r="N56" s="274"/>
      <c r="O56" s="177"/>
      <c r="P56" s="177"/>
      <c r="Q56" s="177"/>
      <c r="R56" s="177"/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274"/>
      <c r="AD56" s="274"/>
      <c r="AE56" s="204"/>
      <c r="AF56" s="204"/>
      <c r="AG56" s="278"/>
      <c r="AH56" s="204"/>
      <c r="AI56" s="204"/>
      <c r="AJ56" s="204"/>
      <c r="AK56" s="204"/>
      <c r="AL56" s="204"/>
      <c r="AM56" s="204"/>
      <c r="AN56" s="204"/>
      <c r="AO56" s="204"/>
      <c r="AP56" s="204"/>
      <c r="AQ56" s="204"/>
      <c r="AR56" s="204"/>
      <c r="AS56" s="277"/>
      <c r="AT56" s="277"/>
    </row>
    <row r="57" ht="21" customHeight="1" spans="1:46">
      <c r="A57" s="274"/>
      <c r="B57" s="274"/>
      <c r="C57" s="274"/>
      <c r="D57" s="274"/>
      <c r="E57" s="274"/>
      <c r="F57" s="274"/>
      <c r="G57" s="274"/>
      <c r="H57" s="274"/>
      <c r="I57" s="274"/>
      <c r="J57" s="274"/>
      <c r="K57" s="274"/>
      <c r="L57" s="274"/>
      <c r="M57" s="274"/>
      <c r="N57" s="274"/>
      <c r="O57" s="271" t="s">
        <v>528</v>
      </c>
      <c r="P57" s="271"/>
      <c r="Q57" s="271"/>
      <c r="R57" s="271"/>
      <c r="S57" s="271"/>
      <c r="T57" s="279" t="s">
        <v>497</v>
      </c>
      <c r="W57" s="271"/>
      <c r="X57" s="271"/>
      <c r="Y57" s="271"/>
      <c r="Z57" s="279" t="s">
        <v>529</v>
      </c>
      <c r="AC57" s="274"/>
      <c r="AD57" s="274"/>
      <c r="AE57" s="204"/>
      <c r="AF57" s="204"/>
      <c r="AG57" s="280"/>
      <c r="AH57" s="204"/>
      <c r="AI57" s="204"/>
      <c r="AJ57" s="204"/>
      <c r="AK57" s="204"/>
      <c r="AL57" s="204"/>
      <c r="AM57" s="204"/>
      <c r="AN57" s="204"/>
      <c r="AO57" s="204"/>
      <c r="AP57" s="204"/>
      <c r="AQ57" s="204"/>
      <c r="AR57" s="204"/>
      <c r="AS57" s="277"/>
      <c r="AT57" s="277"/>
    </row>
    <row r="58" ht="34.5" customHeight="1" spans="1:46">
      <c r="A58" s="274"/>
      <c r="B58" s="274"/>
      <c r="C58" s="274"/>
      <c r="D58" s="274"/>
      <c r="E58" s="274"/>
      <c r="F58" s="274"/>
      <c r="G58" s="274"/>
      <c r="H58" s="274"/>
      <c r="I58" s="274"/>
      <c r="J58" s="274"/>
      <c r="K58" s="274"/>
      <c r="L58" s="274"/>
      <c r="M58" s="274"/>
      <c r="N58" s="274"/>
      <c r="O58" s="172"/>
      <c r="P58" s="173"/>
      <c r="Q58" s="281" t="str">
        <f>C1</f>
        <v>CHENNAI INSTITUTE OF TECHNOLOGY</v>
      </c>
      <c r="R58" s="175"/>
      <c r="S58" s="175"/>
      <c r="T58" s="175"/>
      <c r="U58" s="175"/>
      <c r="V58" s="175"/>
      <c r="W58" s="175"/>
      <c r="X58" s="175"/>
      <c r="Y58" s="175"/>
      <c r="Z58" s="175"/>
      <c r="AA58" s="175"/>
      <c r="AB58" s="176"/>
      <c r="AC58" s="274"/>
      <c r="AD58" s="274"/>
      <c r="AE58" s="274"/>
      <c r="AF58" s="274"/>
      <c r="AG58" s="274"/>
      <c r="AH58" s="274"/>
      <c r="AI58" s="274"/>
      <c r="AJ58" s="274"/>
      <c r="AK58" s="274"/>
      <c r="AL58" s="274"/>
      <c r="AM58" s="274"/>
      <c r="AN58" s="274"/>
      <c r="AO58" s="274"/>
      <c r="AP58" s="274"/>
      <c r="AQ58" s="274"/>
      <c r="AR58" s="274"/>
      <c r="AS58" s="274"/>
      <c r="AT58" s="274"/>
    </row>
    <row r="59" ht="34.5" customHeight="1" spans="1:46">
      <c r="A59" s="274"/>
      <c r="B59" s="274"/>
      <c r="C59" s="274"/>
      <c r="D59" s="274"/>
      <c r="E59" s="274"/>
      <c r="F59" s="274"/>
      <c r="G59" s="274"/>
      <c r="H59" s="274"/>
      <c r="I59" s="274"/>
      <c r="J59" s="274"/>
      <c r="K59" s="274"/>
      <c r="L59" s="274"/>
      <c r="M59" s="274"/>
      <c r="N59" s="274"/>
      <c r="O59" s="182"/>
      <c r="P59" s="183"/>
      <c r="Q59" s="184" t="str">
        <f>C2</f>
        <v>Sarathy Nagar, Pudupedu, Chennai– 600 069.</v>
      </c>
      <c r="R59" s="175"/>
      <c r="S59" s="175"/>
      <c r="T59" s="175"/>
      <c r="U59" s="175"/>
      <c r="V59" s="175"/>
      <c r="W59" s="175"/>
      <c r="X59" s="175"/>
      <c r="Y59" s="175"/>
      <c r="Z59" s="175"/>
      <c r="AA59" s="175"/>
      <c r="AB59" s="176"/>
      <c r="AC59" s="274"/>
      <c r="AD59" s="274"/>
      <c r="AE59" s="274"/>
      <c r="AF59" s="274"/>
      <c r="AG59" s="274"/>
      <c r="AH59" s="274"/>
      <c r="AI59" s="274"/>
      <c r="AJ59" s="274"/>
      <c r="AK59" s="274"/>
      <c r="AL59" s="274"/>
      <c r="AM59" s="274"/>
      <c r="AN59" s="274"/>
      <c r="AO59" s="274"/>
      <c r="AP59" s="274"/>
      <c r="AQ59" s="274"/>
      <c r="AR59" s="274"/>
      <c r="AS59" s="274"/>
      <c r="AT59" s="274"/>
    </row>
    <row r="60" ht="34.5" customHeight="1" spans="1:46">
      <c r="A60" s="274"/>
      <c r="B60" s="274"/>
      <c r="C60" s="274"/>
      <c r="D60" s="274"/>
      <c r="E60" s="274"/>
      <c r="F60" s="274"/>
      <c r="G60" s="274"/>
      <c r="H60" s="274"/>
      <c r="I60" s="274"/>
      <c r="J60" s="274"/>
      <c r="K60" s="274"/>
      <c r="L60" s="274"/>
      <c r="M60" s="274"/>
      <c r="N60" s="274"/>
      <c r="O60" s="186"/>
      <c r="P60" s="187"/>
      <c r="Q60" s="188" t="str">
        <f>C3</f>
        <v>End Semester Result Analysis OCT/NOV 2025</v>
      </c>
      <c r="R60" s="175"/>
      <c r="S60" s="175"/>
      <c r="T60" s="175"/>
      <c r="U60" s="175"/>
      <c r="V60" s="175"/>
      <c r="W60" s="175"/>
      <c r="X60" s="175"/>
      <c r="Y60" s="175"/>
      <c r="Z60" s="175"/>
      <c r="AA60" s="175"/>
      <c r="AB60" s="176"/>
      <c r="AC60" s="274"/>
      <c r="AD60" s="274"/>
      <c r="AE60" s="274"/>
      <c r="AF60" s="274"/>
      <c r="AG60" s="274"/>
      <c r="AH60" s="274"/>
      <c r="AI60" s="274"/>
      <c r="AJ60" s="274"/>
      <c r="AK60" s="274"/>
      <c r="AL60" s="274"/>
      <c r="AM60" s="274"/>
      <c r="AN60" s="274"/>
      <c r="AO60" s="274"/>
      <c r="AP60" s="274"/>
      <c r="AQ60" s="274"/>
      <c r="AR60" s="274"/>
      <c r="AS60" s="274"/>
      <c r="AT60" s="274"/>
    </row>
    <row r="61" ht="34.5" customHeight="1" spans="1:46">
      <c r="A61" s="274"/>
      <c r="B61" s="274"/>
      <c r="C61" s="274"/>
      <c r="D61" s="274"/>
      <c r="E61" s="274"/>
      <c r="F61" s="274"/>
      <c r="G61" s="274"/>
      <c r="H61" s="274"/>
      <c r="I61" s="274"/>
      <c r="J61" s="274"/>
      <c r="K61" s="274"/>
      <c r="L61" s="274"/>
      <c r="M61" s="274"/>
      <c r="N61" s="274"/>
      <c r="O61" s="282" t="s">
        <v>583</v>
      </c>
      <c r="P61" s="173"/>
      <c r="Q61" s="283" t="str">
        <f>C4</f>
        <v>Department of Information Technology</v>
      </c>
      <c r="R61" s="175"/>
      <c r="S61" s="175"/>
      <c r="T61" s="175"/>
      <c r="U61" s="175"/>
      <c r="V61" s="175"/>
      <c r="W61" s="175"/>
      <c r="X61" s="175"/>
      <c r="Y61" s="175"/>
      <c r="Z61" s="175"/>
      <c r="AA61" s="175"/>
      <c r="AB61" s="176"/>
      <c r="AC61" s="274"/>
      <c r="AD61" s="274"/>
      <c r="AE61" s="274"/>
      <c r="AF61" s="274"/>
      <c r="AG61" s="274"/>
      <c r="AH61" s="274"/>
      <c r="AI61" s="274"/>
      <c r="AJ61" s="274"/>
      <c r="AK61" s="274"/>
      <c r="AL61" s="274"/>
      <c r="AM61" s="274"/>
      <c r="AN61" s="274"/>
      <c r="AO61" s="274"/>
      <c r="AP61" s="274"/>
      <c r="AQ61" s="274"/>
      <c r="AR61" s="274"/>
      <c r="AS61" s="274"/>
      <c r="AT61" s="274"/>
    </row>
    <row r="62" ht="34.5" customHeight="1" spans="1:46">
      <c r="A62" s="274"/>
      <c r="B62" s="274"/>
      <c r="C62" s="274"/>
      <c r="D62" s="274"/>
      <c r="E62" s="274"/>
      <c r="F62" s="274"/>
      <c r="G62" s="274"/>
      <c r="H62" s="274"/>
      <c r="I62" s="274"/>
      <c r="J62" s="274"/>
      <c r="K62" s="274"/>
      <c r="L62" s="274"/>
      <c r="M62" s="274"/>
      <c r="N62" s="274"/>
      <c r="O62" s="284" t="s">
        <v>5</v>
      </c>
      <c r="P62" s="285" t="s">
        <v>584</v>
      </c>
      <c r="Q62" s="286" t="s">
        <v>585</v>
      </c>
      <c r="R62" s="287" t="s">
        <v>463</v>
      </c>
      <c r="S62" s="288" t="str">
        <f>D6</f>
        <v>PASS</v>
      </c>
      <c r="T62" s="200" t="str">
        <f>E6</f>
        <v>PASS%</v>
      </c>
      <c r="U62" s="289" t="s">
        <v>512</v>
      </c>
      <c r="V62" s="190"/>
      <c r="W62" s="190"/>
      <c r="X62" s="190"/>
      <c r="Y62" s="190"/>
      <c r="Z62" s="187"/>
      <c r="AA62" s="199" t="s">
        <v>51</v>
      </c>
      <c r="AB62" s="200" t="s">
        <v>566</v>
      </c>
      <c r="AC62" s="274"/>
      <c r="AD62" s="274"/>
      <c r="AE62" s="274"/>
      <c r="AF62" s="274"/>
      <c r="AG62" s="274"/>
      <c r="AH62" s="274"/>
      <c r="AI62" s="274"/>
      <c r="AJ62" s="274"/>
      <c r="AK62" s="274"/>
      <c r="AL62" s="274"/>
      <c r="AM62" s="274"/>
      <c r="AN62" s="274"/>
      <c r="AO62" s="274"/>
      <c r="AP62" s="274"/>
      <c r="AQ62" s="274"/>
      <c r="AR62" s="274"/>
      <c r="AS62" s="274"/>
      <c r="AT62" s="274"/>
    </row>
    <row r="63" ht="34.5" customHeight="1" spans="1:46">
      <c r="A63" s="274"/>
      <c r="B63" s="274"/>
      <c r="C63" s="274"/>
      <c r="D63" s="274"/>
      <c r="E63" s="274"/>
      <c r="F63" s="274"/>
      <c r="G63" s="274"/>
      <c r="H63" s="274"/>
      <c r="I63" s="274"/>
      <c r="J63" s="274"/>
      <c r="K63" s="274"/>
      <c r="L63" s="274"/>
      <c r="M63" s="274"/>
      <c r="N63" s="274"/>
      <c r="O63" s="210"/>
      <c r="P63" s="290"/>
      <c r="Q63" s="291"/>
      <c r="R63" s="291"/>
      <c r="S63" s="187"/>
      <c r="T63" s="210"/>
      <c r="U63" s="211">
        <v>1</v>
      </c>
      <c r="V63" s="211">
        <v>2</v>
      </c>
      <c r="W63" s="211">
        <v>3</v>
      </c>
      <c r="X63" s="211">
        <v>4</v>
      </c>
      <c r="Y63" s="211">
        <v>5</v>
      </c>
      <c r="Z63" s="211" t="s">
        <v>485</v>
      </c>
      <c r="AA63" s="210"/>
      <c r="AB63" s="210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274"/>
    </row>
    <row r="64" ht="34.5" customHeight="1" spans="1:46">
      <c r="A64" s="274"/>
      <c r="B64" s="274"/>
      <c r="C64" s="274"/>
      <c r="D64" s="274"/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92">
        <f>A8</f>
        <v>1</v>
      </c>
      <c r="P64" s="292" t="str">
        <f>B8</f>
        <v>II IT</v>
      </c>
      <c r="Q64" s="293" t="s">
        <v>54</v>
      </c>
      <c r="R64" s="294">
        <f t="shared" ref="R64:Z64" si="24">C8</f>
        <v>0</v>
      </c>
      <c r="S64" s="218">
        <f t="shared" si="24"/>
        <v>0</v>
      </c>
      <c r="T64" s="295" t="e">
        <f t="shared" ref="T64:T70" si="25">(S64/R64)</f>
        <v>#DIV/0!</v>
      </c>
      <c r="U64" s="296">
        <f t="shared" si="24"/>
        <v>0</v>
      </c>
      <c r="V64" s="296">
        <f t="shared" si="24"/>
        <v>0</v>
      </c>
      <c r="W64" s="296">
        <f t="shared" si="24"/>
        <v>0</v>
      </c>
      <c r="X64" s="296">
        <f t="shared" si="24"/>
        <v>0</v>
      </c>
      <c r="Y64" s="296">
        <f t="shared" si="24"/>
        <v>0</v>
      </c>
      <c r="Z64" s="296">
        <f t="shared" si="24"/>
        <v>0</v>
      </c>
      <c r="AA64" s="220">
        <f t="shared" ref="AA64:AA69" si="26">U64+V64+W64+X64+Y64+Z64</f>
        <v>0</v>
      </c>
      <c r="AB64" s="221" t="e">
        <f t="shared" ref="AB64:AB70" si="27">AA64/R64</f>
        <v>#DIV/0!</v>
      </c>
      <c r="AC64" s="274"/>
      <c r="AD64" s="274"/>
      <c r="AE64" s="274"/>
      <c r="AF64" s="274"/>
      <c r="AG64" s="274"/>
      <c r="AH64" s="274"/>
      <c r="AI64" s="274"/>
      <c r="AJ64" s="274"/>
      <c r="AK64" s="274"/>
      <c r="AL64" s="274"/>
      <c r="AM64" s="274"/>
      <c r="AN64" s="274"/>
      <c r="AO64" s="274"/>
      <c r="AP64" s="274"/>
      <c r="AQ64" s="274"/>
      <c r="AR64" s="274"/>
      <c r="AS64" s="274"/>
      <c r="AT64" s="274"/>
    </row>
    <row r="65" ht="34.5" customHeight="1" spans="1:46">
      <c r="A65" s="274"/>
      <c r="B65" s="274"/>
      <c r="C65" s="274"/>
      <c r="D65" s="274"/>
      <c r="E65" s="274"/>
      <c r="F65" s="274"/>
      <c r="G65" s="274"/>
      <c r="H65" s="274"/>
      <c r="I65" s="274"/>
      <c r="J65" s="274"/>
      <c r="K65" s="274"/>
      <c r="L65" s="274"/>
      <c r="M65" s="274"/>
      <c r="N65" s="274"/>
      <c r="O65" s="210"/>
      <c r="P65" s="210"/>
      <c r="Q65" s="217" t="s">
        <v>55</v>
      </c>
      <c r="R65" s="218">
        <f t="shared" ref="R65:Z65" si="28">C18</f>
        <v>0</v>
      </c>
      <c r="S65" s="218">
        <f t="shared" si="28"/>
        <v>0</v>
      </c>
      <c r="T65" s="295" t="e">
        <f t="shared" si="25"/>
        <v>#DIV/0!</v>
      </c>
      <c r="U65" s="296">
        <f t="shared" si="28"/>
        <v>0</v>
      </c>
      <c r="V65" s="296">
        <f t="shared" si="28"/>
        <v>0</v>
      </c>
      <c r="W65" s="296">
        <f t="shared" si="28"/>
        <v>0</v>
      </c>
      <c r="X65" s="296">
        <f t="shared" si="28"/>
        <v>0</v>
      </c>
      <c r="Y65" s="296">
        <f t="shared" si="28"/>
        <v>0</v>
      </c>
      <c r="Z65" s="296">
        <f t="shared" si="28"/>
        <v>0</v>
      </c>
      <c r="AA65" s="220">
        <f t="shared" si="26"/>
        <v>0</v>
      </c>
      <c r="AB65" s="221" t="e">
        <f t="shared" si="27"/>
        <v>#DIV/0!</v>
      </c>
      <c r="AC65" s="274"/>
      <c r="AD65" s="274"/>
      <c r="AE65" s="274"/>
      <c r="AF65" s="274"/>
      <c r="AG65" s="274"/>
      <c r="AH65" s="274"/>
      <c r="AI65" s="274"/>
      <c r="AJ65" s="274"/>
      <c r="AK65" s="274"/>
      <c r="AL65" s="274"/>
      <c r="AM65" s="274"/>
      <c r="AN65" s="274"/>
      <c r="AO65" s="274"/>
      <c r="AP65" s="274"/>
      <c r="AQ65" s="274"/>
      <c r="AR65" s="274"/>
      <c r="AS65" s="274"/>
      <c r="AT65" s="274"/>
    </row>
    <row r="66" ht="34.5" customHeight="1" spans="1:46">
      <c r="A66" s="274"/>
      <c r="B66" s="274"/>
      <c r="C66" s="274"/>
      <c r="D66" s="274"/>
      <c r="E66" s="274"/>
      <c r="F66" s="274"/>
      <c r="G66" s="274"/>
      <c r="H66" s="274"/>
      <c r="I66" s="274"/>
      <c r="J66" s="274"/>
      <c r="K66" s="274"/>
      <c r="L66" s="274"/>
      <c r="M66" s="274"/>
      <c r="N66" s="274"/>
      <c r="O66" s="215">
        <f>A9</f>
        <v>2</v>
      </c>
      <c r="P66" s="215" t="str">
        <f>B9</f>
        <v>III IT</v>
      </c>
      <c r="Q66" s="217" t="s">
        <v>54</v>
      </c>
      <c r="R66" s="218">
        <f t="shared" ref="R66:Z66" si="29">C9</f>
        <v>56</v>
      </c>
      <c r="S66" s="218">
        <f t="shared" si="29"/>
        <v>104</v>
      </c>
      <c r="T66" s="295">
        <f t="shared" si="25"/>
        <v>1.85714285714286</v>
      </c>
      <c r="U66" s="296">
        <f t="shared" si="29"/>
        <v>0</v>
      </c>
      <c r="V66" s="296">
        <f t="shared" si="29"/>
        <v>0</v>
      </c>
      <c r="W66" s="296">
        <f t="shared" si="29"/>
        <v>0</v>
      </c>
      <c r="X66" s="296">
        <f t="shared" si="29"/>
        <v>0</v>
      </c>
      <c r="Y66" s="296">
        <f t="shared" si="29"/>
        <v>0</v>
      </c>
      <c r="Z66" s="296">
        <f t="shared" si="29"/>
        <v>56</v>
      </c>
      <c r="AA66" s="220">
        <f t="shared" si="26"/>
        <v>56</v>
      </c>
      <c r="AB66" s="221">
        <f t="shared" si="27"/>
        <v>1</v>
      </c>
      <c r="AC66" s="274"/>
      <c r="AD66" s="274"/>
      <c r="AE66" s="274"/>
      <c r="AF66" s="274"/>
      <c r="AG66" s="274"/>
      <c r="AH66" s="274"/>
      <c r="AI66" s="274"/>
      <c r="AJ66" s="274"/>
      <c r="AK66" s="274"/>
      <c r="AL66" s="274"/>
      <c r="AM66" s="274"/>
      <c r="AN66" s="274"/>
      <c r="AO66" s="274"/>
      <c r="AP66" s="274"/>
      <c r="AQ66" s="274"/>
      <c r="AR66" s="274"/>
      <c r="AS66" s="274"/>
      <c r="AT66" s="274"/>
    </row>
    <row r="67" ht="34.5" customHeight="1" spans="1:46">
      <c r="A67" s="274"/>
      <c r="B67" s="274"/>
      <c r="C67" s="274"/>
      <c r="D67" s="274"/>
      <c r="E67" s="274"/>
      <c r="F67" s="274"/>
      <c r="G67" s="274"/>
      <c r="H67" s="274"/>
      <c r="I67" s="274"/>
      <c r="J67" s="274"/>
      <c r="K67" s="274"/>
      <c r="L67" s="274"/>
      <c r="M67" s="274"/>
      <c r="N67" s="274"/>
      <c r="O67" s="210"/>
      <c r="P67" s="210"/>
      <c r="Q67" s="217" t="s">
        <v>55</v>
      </c>
      <c r="R67" s="218">
        <f t="shared" ref="R67:Z67" si="30">C19</f>
        <v>67</v>
      </c>
      <c r="S67" s="218">
        <f t="shared" si="30"/>
        <v>47</v>
      </c>
      <c r="T67" s="295">
        <f t="shared" si="25"/>
        <v>0.701492537313433</v>
      </c>
      <c r="U67" s="296">
        <f t="shared" si="30"/>
        <v>0</v>
      </c>
      <c r="V67" s="296">
        <f t="shared" si="30"/>
        <v>0</v>
      </c>
      <c r="W67" s="296">
        <f t="shared" si="30"/>
        <v>0</v>
      </c>
      <c r="X67" s="296">
        <f t="shared" si="30"/>
        <v>0</v>
      </c>
      <c r="Y67" s="296">
        <f t="shared" si="30"/>
        <v>0</v>
      </c>
      <c r="Z67" s="296">
        <f t="shared" si="30"/>
        <v>67</v>
      </c>
      <c r="AA67" s="220">
        <f t="shared" si="26"/>
        <v>67</v>
      </c>
      <c r="AB67" s="221">
        <f t="shared" si="27"/>
        <v>1</v>
      </c>
      <c r="AC67" s="274"/>
      <c r="AD67" s="274"/>
      <c r="AE67" s="274"/>
      <c r="AF67" s="274"/>
      <c r="AG67" s="274"/>
      <c r="AH67" s="274"/>
      <c r="AI67" s="274"/>
      <c r="AJ67" s="274"/>
      <c r="AK67" s="274"/>
      <c r="AL67" s="274"/>
      <c r="AM67" s="274"/>
      <c r="AN67" s="274"/>
      <c r="AO67" s="274"/>
      <c r="AP67" s="274"/>
      <c r="AQ67" s="274"/>
      <c r="AR67" s="274"/>
      <c r="AS67" s="274"/>
      <c r="AT67" s="274"/>
    </row>
    <row r="68" ht="34.5" customHeight="1" spans="1:46">
      <c r="A68" s="274"/>
      <c r="B68" s="274"/>
      <c r="C68" s="274"/>
      <c r="D68" s="274"/>
      <c r="E68" s="274"/>
      <c r="F68" s="274"/>
      <c r="G68" s="274"/>
      <c r="H68" s="274"/>
      <c r="I68" s="274"/>
      <c r="J68" s="274"/>
      <c r="K68" s="274"/>
      <c r="L68" s="274"/>
      <c r="M68" s="274"/>
      <c r="N68" s="274"/>
      <c r="O68" s="215">
        <f>A10</f>
        <v>3</v>
      </c>
      <c r="P68" s="215" t="str">
        <f>B10</f>
        <v>IV IT</v>
      </c>
      <c r="Q68" s="217" t="s">
        <v>54</v>
      </c>
      <c r="R68" s="218">
        <f t="shared" ref="R68:Z68" si="31">C10</f>
        <v>0</v>
      </c>
      <c r="S68" s="218">
        <f t="shared" si="31"/>
        <v>0</v>
      </c>
      <c r="T68" s="295" t="e">
        <f t="shared" si="25"/>
        <v>#DIV/0!</v>
      </c>
      <c r="U68" s="296">
        <f>G10</f>
        <v>0</v>
      </c>
      <c r="V68" s="296">
        <f>H10</f>
        <v>0</v>
      </c>
      <c r="W68" s="296">
        <f t="shared" si="31"/>
        <v>0</v>
      </c>
      <c r="X68" s="296">
        <f t="shared" si="31"/>
        <v>0</v>
      </c>
      <c r="Y68" s="296">
        <f t="shared" si="31"/>
        <v>0</v>
      </c>
      <c r="Z68" s="296">
        <f t="shared" si="31"/>
        <v>0</v>
      </c>
      <c r="AA68" s="220">
        <f t="shared" si="26"/>
        <v>0</v>
      </c>
      <c r="AB68" s="221" t="e">
        <f t="shared" si="27"/>
        <v>#DIV/0!</v>
      </c>
      <c r="AC68" s="274"/>
      <c r="AD68" s="274"/>
      <c r="AE68" s="274"/>
      <c r="AF68" s="274"/>
      <c r="AG68" s="274"/>
      <c r="AH68" s="274"/>
      <c r="AI68" s="274"/>
      <c r="AJ68" s="274"/>
      <c r="AK68" s="274"/>
      <c r="AL68" s="274"/>
      <c r="AM68" s="274"/>
      <c r="AN68" s="274"/>
      <c r="AO68" s="274"/>
      <c r="AP68" s="274"/>
      <c r="AQ68" s="274"/>
      <c r="AR68" s="274"/>
      <c r="AS68" s="274"/>
      <c r="AT68" s="274"/>
    </row>
    <row r="69" ht="34.5" customHeight="1" spans="1:46">
      <c r="A69" s="274"/>
      <c r="B69" s="274"/>
      <c r="C69" s="274"/>
      <c r="D69" s="274"/>
      <c r="E69" s="274"/>
      <c r="F69" s="274"/>
      <c r="G69" s="274"/>
      <c r="H69" s="274"/>
      <c r="I69" s="274"/>
      <c r="J69" s="274"/>
      <c r="K69" s="274"/>
      <c r="L69" s="274"/>
      <c r="M69" s="274"/>
      <c r="N69" s="274"/>
      <c r="O69" s="210"/>
      <c r="P69" s="210"/>
      <c r="Q69" s="217" t="s">
        <v>55</v>
      </c>
      <c r="R69" s="218">
        <f t="shared" ref="R69:Z69" si="32">C20</f>
        <v>0</v>
      </c>
      <c r="S69" s="218">
        <f t="shared" si="32"/>
        <v>0</v>
      </c>
      <c r="T69" s="295" t="e">
        <f t="shared" si="25"/>
        <v>#DIV/0!</v>
      </c>
      <c r="U69" s="296">
        <f t="shared" si="32"/>
        <v>0</v>
      </c>
      <c r="V69" s="296">
        <f t="shared" si="32"/>
        <v>0</v>
      </c>
      <c r="W69" s="296">
        <f t="shared" si="32"/>
        <v>0</v>
      </c>
      <c r="X69" s="296">
        <f t="shared" si="32"/>
        <v>0</v>
      </c>
      <c r="Y69" s="296">
        <f t="shared" si="32"/>
        <v>0</v>
      </c>
      <c r="Z69" s="296">
        <f t="shared" si="32"/>
        <v>0</v>
      </c>
      <c r="AA69" s="220">
        <f t="shared" si="26"/>
        <v>0</v>
      </c>
      <c r="AB69" s="221" t="e">
        <f t="shared" si="27"/>
        <v>#DIV/0!</v>
      </c>
      <c r="AC69" s="274"/>
      <c r="AD69" s="274"/>
      <c r="AE69" s="274"/>
      <c r="AF69" s="274"/>
      <c r="AG69" s="274"/>
      <c r="AH69" s="274"/>
      <c r="AI69" s="274"/>
      <c r="AJ69" s="274"/>
      <c r="AK69" s="274"/>
      <c r="AL69" s="274"/>
      <c r="AM69" s="274"/>
      <c r="AN69" s="274"/>
      <c r="AO69" s="274"/>
      <c r="AP69" s="274"/>
      <c r="AQ69" s="274"/>
      <c r="AR69" s="274"/>
      <c r="AS69" s="274"/>
      <c r="AT69" s="274"/>
    </row>
    <row r="70" ht="34.5" customHeight="1" spans="1:46">
      <c r="A70" s="274"/>
      <c r="B70" s="274"/>
      <c r="C70" s="274"/>
      <c r="D70" s="274"/>
      <c r="E70" s="274"/>
      <c r="F70" s="274"/>
      <c r="G70" s="274"/>
      <c r="H70" s="274"/>
      <c r="I70" s="274"/>
      <c r="J70" s="274"/>
      <c r="K70" s="274"/>
      <c r="L70" s="274"/>
      <c r="M70" s="274"/>
      <c r="N70" s="274"/>
      <c r="O70" s="297" t="s">
        <v>586</v>
      </c>
      <c r="P70" s="176"/>
      <c r="Q70" s="298" t="s">
        <v>585</v>
      </c>
      <c r="R70" s="299">
        <f t="shared" ref="R70:AA70" si="33">SUM(R64:R69)</f>
        <v>123</v>
      </c>
      <c r="S70" s="299">
        <f t="shared" si="33"/>
        <v>151</v>
      </c>
      <c r="T70" s="300">
        <f t="shared" si="25"/>
        <v>1.22764227642276</v>
      </c>
      <c r="U70" s="299">
        <f t="shared" si="33"/>
        <v>0</v>
      </c>
      <c r="V70" s="299">
        <f t="shared" si="33"/>
        <v>0</v>
      </c>
      <c r="W70" s="299">
        <f t="shared" si="33"/>
        <v>0</v>
      </c>
      <c r="X70" s="299">
        <f t="shared" si="33"/>
        <v>0</v>
      </c>
      <c r="Y70" s="299">
        <f t="shared" si="33"/>
        <v>0</v>
      </c>
      <c r="Z70" s="299">
        <f t="shared" si="33"/>
        <v>123</v>
      </c>
      <c r="AA70" s="299">
        <f t="shared" si="33"/>
        <v>123</v>
      </c>
      <c r="AB70" s="300">
        <f t="shared" si="27"/>
        <v>1</v>
      </c>
      <c r="AC70" s="274"/>
      <c r="AD70" s="274"/>
      <c r="AE70" s="274"/>
      <c r="AF70" s="274"/>
      <c r="AG70" s="274"/>
      <c r="AH70" s="274"/>
      <c r="AI70" s="274"/>
      <c r="AJ70" s="274"/>
      <c r="AK70" s="274"/>
      <c r="AL70" s="274"/>
      <c r="AM70" s="274"/>
      <c r="AN70" s="274"/>
      <c r="AO70" s="274"/>
      <c r="AP70" s="274"/>
      <c r="AQ70" s="274"/>
      <c r="AR70" s="274"/>
      <c r="AS70" s="274"/>
      <c r="AT70" s="274"/>
    </row>
    <row r="71" ht="34.5" customHeight="1" spans="1:46">
      <c r="A71" s="274"/>
      <c r="B71" s="274"/>
      <c r="C71" s="274"/>
      <c r="D71" s="274"/>
      <c r="E71" s="274"/>
      <c r="F71" s="274"/>
      <c r="G71" s="274"/>
      <c r="H71" s="274"/>
      <c r="I71" s="274"/>
      <c r="J71" s="274"/>
      <c r="K71" s="274"/>
      <c r="L71" s="274"/>
      <c r="M71" s="274"/>
      <c r="N71" s="274"/>
      <c r="O71" s="177"/>
      <c r="P71" s="177"/>
      <c r="Q71" s="177"/>
      <c r="R71" s="177"/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274"/>
      <c r="AD71" s="274"/>
      <c r="AE71" s="274"/>
      <c r="AF71" s="274"/>
      <c r="AG71" s="274"/>
      <c r="AH71" s="274"/>
      <c r="AI71" s="274"/>
      <c r="AJ71" s="274"/>
      <c r="AK71" s="274"/>
      <c r="AL71" s="274"/>
      <c r="AM71" s="274"/>
      <c r="AN71" s="274"/>
      <c r="AO71" s="274"/>
      <c r="AP71" s="274"/>
      <c r="AQ71" s="274"/>
      <c r="AR71" s="274"/>
      <c r="AS71" s="274"/>
      <c r="AT71" s="274"/>
    </row>
    <row r="72" ht="34.5" customHeight="1" spans="1:46">
      <c r="A72" s="274"/>
      <c r="B72" s="274"/>
      <c r="C72" s="274"/>
      <c r="D72" s="274"/>
      <c r="E72" s="274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  <c r="AT72" s="274"/>
    </row>
    <row r="73" ht="34.5" customHeight="1" spans="1:46">
      <c r="A73" s="274"/>
      <c r="B73" s="274"/>
      <c r="C73" s="274"/>
      <c r="D73" s="274"/>
      <c r="E73" s="274"/>
      <c r="F73" s="274"/>
      <c r="G73" s="274"/>
      <c r="H73" s="274"/>
      <c r="I73" s="274"/>
      <c r="J73" s="274"/>
      <c r="K73" s="274"/>
      <c r="L73" s="274"/>
      <c r="M73" s="274"/>
      <c r="N73" s="274"/>
      <c r="O73" s="274"/>
      <c r="P73" s="274"/>
      <c r="Q73" s="274"/>
      <c r="R73" s="274"/>
      <c r="S73" s="274"/>
      <c r="T73" s="274"/>
      <c r="U73" s="274"/>
      <c r="V73" s="274"/>
      <c r="W73" s="274"/>
      <c r="X73" s="274"/>
      <c r="Y73" s="274"/>
      <c r="Z73" s="274"/>
      <c r="AA73" s="274"/>
      <c r="AB73" s="274"/>
      <c r="AC73" s="274"/>
      <c r="AD73" s="274"/>
      <c r="AE73" s="274"/>
      <c r="AF73" s="274"/>
      <c r="AG73" s="274"/>
      <c r="AH73" s="274"/>
      <c r="AI73" s="274"/>
      <c r="AJ73" s="274"/>
      <c r="AK73" s="274"/>
      <c r="AL73" s="274"/>
      <c r="AM73" s="274"/>
      <c r="AN73" s="274"/>
      <c r="AO73" s="274"/>
      <c r="AP73" s="274"/>
      <c r="AQ73" s="274"/>
      <c r="AR73" s="274"/>
      <c r="AS73" s="274"/>
      <c r="AT73" s="274"/>
    </row>
    <row r="74" ht="34.5" customHeight="1" spans="1:46">
      <c r="A74" s="274"/>
      <c r="B74" s="274"/>
      <c r="C74" s="274"/>
      <c r="D74" s="274"/>
      <c r="E74" s="274"/>
      <c r="F74" s="274"/>
      <c r="G74" s="274"/>
      <c r="H74" s="274"/>
      <c r="I74" s="274"/>
      <c r="J74" s="274"/>
      <c r="K74" s="274"/>
      <c r="L74" s="274"/>
      <c r="M74" s="274"/>
      <c r="N74" s="274"/>
      <c r="O74" s="274" t="s">
        <v>528</v>
      </c>
      <c r="P74" s="274"/>
      <c r="Q74" s="274"/>
      <c r="R74" s="274"/>
      <c r="S74" s="274"/>
      <c r="T74" s="301" t="s">
        <v>497</v>
      </c>
      <c r="W74" s="274"/>
      <c r="X74" s="274"/>
      <c r="Y74" s="274"/>
      <c r="Z74" s="301" t="s">
        <v>529</v>
      </c>
      <c r="AC74" s="274"/>
      <c r="AD74" s="274"/>
      <c r="AE74" s="274"/>
      <c r="AF74" s="274"/>
      <c r="AG74" s="274"/>
      <c r="AH74" s="274"/>
      <c r="AI74" s="274"/>
      <c r="AJ74" s="274"/>
      <c r="AK74" s="274"/>
      <c r="AL74" s="274"/>
      <c r="AM74" s="274"/>
      <c r="AN74" s="274"/>
      <c r="AO74" s="274"/>
      <c r="AP74" s="274"/>
      <c r="AQ74" s="274"/>
      <c r="AR74" s="274"/>
      <c r="AS74" s="274"/>
      <c r="AT74" s="274"/>
    </row>
    <row r="75" ht="14.25" customHeight="1" spans="1:46">
      <c r="A75" s="274"/>
      <c r="B75" s="274"/>
      <c r="C75" s="274"/>
      <c r="D75" s="274"/>
      <c r="E75" s="274"/>
      <c r="F75" s="274"/>
      <c r="G75" s="274"/>
      <c r="H75" s="274"/>
      <c r="I75" s="274"/>
      <c r="J75" s="274"/>
      <c r="K75" s="274"/>
      <c r="L75" s="274"/>
      <c r="M75" s="274"/>
      <c r="N75" s="274"/>
      <c r="O75" s="274"/>
      <c r="P75" s="274"/>
      <c r="Q75" s="274"/>
      <c r="R75" s="274"/>
      <c r="S75" s="274"/>
      <c r="T75" s="274"/>
      <c r="U75" s="274"/>
      <c r="V75" s="274"/>
      <c r="W75" s="274"/>
      <c r="X75" s="274"/>
      <c r="Y75" s="274"/>
      <c r="Z75" s="274"/>
      <c r="AA75" s="274"/>
      <c r="AB75" s="274"/>
      <c r="AC75" s="274"/>
      <c r="AD75" s="274"/>
      <c r="AE75" s="274"/>
      <c r="AF75" s="274"/>
      <c r="AG75" s="274"/>
      <c r="AH75" s="274"/>
      <c r="AI75" s="274"/>
      <c r="AJ75" s="274"/>
      <c r="AK75" s="274"/>
      <c r="AL75" s="274"/>
      <c r="AM75" s="274"/>
      <c r="AN75" s="274"/>
      <c r="AO75" s="274"/>
      <c r="AP75" s="274"/>
      <c r="AQ75" s="274"/>
      <c r="AR75" s="274"/>
      <c r="AS75" s="274"/>
      <c r="AT75" s="274"/>
    </row>
    <row r="76" ht="14.25" customHeight="1" spans="1:46">
      <c r="A76" s="274"/>
      <c r="B76" s="274"/>
      <c r="C76" s="274"/>
      <c r="D76" s="274"/>
      <c r="E76" s="274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  <c r="W76" s="274"/>
      <c r="X76" s="274"/>
      <c r="Y76" s="274"/>
      <c r="Z76" s="274"/>
      <c r="AA76" s="274"/>
      <c r="AB76" s="274"/>
      <c r="AC76" s="274"/>
      <c r="AD76" s="274"/>
      <c r="AE76" s="274"/>
      <c r="AF76" s="274"/>
      <c r="AG76" s="274"/>
      <c r="AH76" s="274"/>
      <c r="AI76" s="274"/>
      <c r="AJ76" s="274"/>
      <c r="AK76" s="274"/>
      <c r="AL76" s="274"/>
      <c r="AM76" s="274"/>
      <c r="AN76" s="274"/>
      <c r="AO76" s="274"/>
      <c r="AP76" s="274"/>
      <c r="AQ76" s="274"/>
      <c r="AR76" s="274"/>
      <c r="AS76" s="274"/>
      <c r="AT76" s="274"/>
    </row>
    <row r="77" ht="14.25" customHeight="1" spans="1:46">
      <c r="A77" s="274"/>
      <c r="B77" s="274"/>
      <c r="C77" s="274"/>
      <c r="D77" s="274"/>
      <c r="E77" s="274"/>
      <c r="F77" s="274"/>
      <c r="G77" s="274"/>
      <c r="H77" s="274"/>
      <c r="I77" s="274"/>
      <c r="J77" s="274"/>
      <c r="K77" s="274"/>
      <c r="L77" s="274"/>
      <c r="M77" s="274"/>
      <c r="N77" s="274"/>
      <c r="O77" s="274"/>
      <c r="P77" s="274"/>
      <c r="Q77" s="274"/>
      <c r="R77" s="274"/>
      <c r="S77" s="274"/>
      <c r="T77" s="274"/>
      <c r="U77" s="274"/>
      <c r="V77" s="274"/>
      <c r="W77" s="274"/>
      <c r="X77" s="274"/>
      <c r="Y77" s="274"/>
      <c r="Z77" s="274"/>
      <c r="AA77" s="274"/>
      <c r="AB77" s="274"/>
      <c r="AC77" s="274"/>
      <c r="AD77" s="274"/>
      <c r="AE77" s="274"/>
      <c r="AF77" s="274"/>
      <c r="AG77" s="274"/>
      <c r="AH77" s="274"/>
      <c r="AI77" s="274"/>
      <c r="AJ77" s="274"/>
      <c r="AK77" s="274"/>
      <c r="AL77" s="274"/>
      <c r="AM77" s="274"/>
      <c r="AN77" s="274"/>
      <c r="AO77" s="274"/>
      <c r="AP77" s="274"/>
      <c r="AQ77" s="274"/>
      <c r="AR77" s="274"/>
      <c r="AS77" s="274"/>
      <c r="AT77" s="274"/>
    </row>
    <row r="78" ht="14.25" customHeight="1" spans="1:46">
      <c r="A78" s="274"/>
      <c r="B78" s="274"/>
      <c r="C78" s="274"/>
      <c r="D78" s="274"/>
      <c r="E78" s="274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  <c r="W78" s="274"/>
      <c r="X78" s="274"/>
      <c r="Y78" s="274"/>
      <c r="Z78" s="274"/>
      <c r="AA78" s="274"/>
      <c r="AB78" s="274"/>
      <c r="AC78" s="274"/>
      <c r="AD78" s="274"/>
      <c r="AE78" s="274"/>
      <c r="AF78" s="274"/>
      <c r="AG78" s="274"/>
      <c r="AH78" s="274"/>
      <c r="AI78" s="274"/>
      <c r="AJ78" s="274"/>
      <c r="AK78" s="274"/>
      <c r="AL78" s="274"/>
      <c r="AM78" s="274"/>
      <c r="AN78" s="274"/>
      <c r="AO78" s="274"/>
      <c r="AP78" s="274"/>
      <c r="AQ78" s="274"/>
      <c r="AR78" s="274"/>
      <c r="AS78" s="274"/>
      <c r="AT78" s="274"/>
    </row>
    <row r="79" ht="14.25" customHeight="1" spans="1:46">
      <c r="A79" s="274"/>
      <c r="B79" s="274"/>
      <c r="C79" s="274"/>
      <c r="D79" s="274"/>
      <c r="E79" s="274"/>
      <c r="F79" s="274"/>
      <c r="G79" s="274"/>
      <c r="H79" s="274"/>
      <c r="I79" s="274"/>
      <c r="J79" s="274"/>
      <c r="K79" s="274"/>
      <c r="L79" s="274"/>
      <c r="M79" s="274"/>
      <c r="N79" s="274"/>
      <c r="O79" s="274"/>
      <c r="P79" s="274"/>
      <c r="Q79" s="274"/>
      <c r="R79" s="274"/>
      <c r="S79" s="274"/>
      <c r="T79" s="274"/>
      <c r="U79" s="274"/>
      <c r="V79" s="274"/>
      <c r="W79" s="274"/>
      <c r="X79" s="274"/>
      <c r="Y79" s="274"/>
      <c r="Z79" s="274"/>
      <c r="AA79" s="274"/>
      <c r="AB79" s="274"/>
      <c r="AC79" s="274"/>
      <c r="AD79" s="274"/>
      <c r="AE79" s="274"/>
      <c r="AF79" s="274"/>
      <c r="AG79" s="274"/>
      <c r="AH79" s="274"/>
      <c r="AI79" s="274"/>
      <c r="AJ79" s="274"/>
      <c r="AK79" s="274"/>
      <c r="AL79" s="274"/>
      <c r="AM79" s="274"/>
      <c r="AN79" s="274"/>
      <c r="AO79" s="274"/>
      <c r="AP79" s="274"/>
      <c r="AQ79" s="274"/>
      <c r="AR79" s="274"/>
      <c r="AS79" s="274"/>
      <c r="AT79" s="274"/>
    </row>
    <row r="80" ht="14.25" customHeight="1" spans="1:46">
      <c r="A80" s="274"/>
      <c r="B80" s="274"/>
      <c r="C80" s="274"/>
      <c r="D80" s="274"/>
      <c r="E80" s="274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  <c r="W80" s="274"/>
      <c r="X80" s="274"/>
      <c r="Y80" s="274"/>
      <c r="Z80" s="274"/>
      <c r="AA80" s="274"/>
      <c r="AB80" s="274"/>
      <c r="AC80" s="274"/>
      <c r="AD80" s="274"/>
      <c r="AE80" s="274"/>
      <c r="AF80" s="274"/>
      <c r="AG80" s="274"/>
      <c r="AH80" s="274"/>
      <c r="AI80" s="274"/>
      <c r="AJ80" s="274"/>
      <c r="AK80" s="274"/>
      <c r="AL80" s="274"/>
      <c r="AM80" s="274"/>
      <c r="AN80" s="274"/>
      <c r="AO80" s="274"/>
      <c r="AP80" s="274"/>
      <c r="AQ80" s="274"/>
      <c r="AR80" s="274"/>
      <c r="AS80" s="274"/>
      <c r="AT80" s="274"/>
    </row>
    <row r="81" ht="14.25" customHeight="1" spans="1:46">
      <c r="A81" s="274"/>
      <c r="B81" s="274"/>
      <c r="C81" s="274"/>
      <c r="D81" s="274"/>
      <c r="E81" s="274"/>
      <c r="F81" s="274"/>
      <c r="G81" s="274"/>
      <c r="H81" s="274"/>
      <c r="I81" s="274"/>
      <c r="J81" s="274"/>
      <c r="K81" s="274"/>
      <c r="L81" s="274"/>
      <c r="M81" s="274"/>
      <c r="N81" s="274"/>
      <c r="O81" s="274"/>
      <c r="P81" s="274"/>
      <c r="Q81" s="274"/>
      <c r="R81" s="274"/>
      <c r="S81" s="274"/>
      <c r="T81" s="274"/>
      <c r="U81" s="274"/>
      <c r="V81" s="274"/>
      <c r="W81" s="274"/>
      <c r="X81" s="274"/>
      <c r="Y81" s="274"/>
      <c r="Z81" s="274"/>
      <c r="AA81" s="274"/>
      <c r="AB81" s="274"/>
      <c r="AC81" s="274"/>
      <c r="AD81" s="274"/>
      <c r="AE81" s="274"/>
      <c r="AF81" s="274"/>
      <c r="AG81" s="274"/>
      <c r="AH81" s="274"/>
      <c r="AI81" s="274"/>
      <c r="AJ81" s="274"/>
      <c r="AK81" s="274"/>
      <c r="AL81" s="274"/>
      <c r="AM81" s="274"/>
      <c r="AN81" s="274"/>
      <c r="AO81" s="274"/>
      <c r="AP81" s="274"/>
      <c r="AQ81" s="274"/>
      <c r="AR81" s="274"/>
      <c r="AS81" s="274"/>
      <c r="AT81" s="274"/>
    </row>
    <row r="82" ht="14.25" customHeight="1" spans="1:46">
      <c r="A82" s="274"/>
      <c r="B82" s="274"/>
      <c r="C82" s="274"/>
      <c r="D82" s="274"/>
      <c r="E82" s="274"/>
      <c r="F82" s="274"/>
      <c r="G82" s="274"/>
      <c r="H82" s="274"/>
      <c r="I82" s="274"/>
      <c r="J82" s="274"/>
      <c r="K82" s="274"/>
      <c r="L82" s="274"/>
      <c r="M82" s="274"/>
      <c r="N82" s="274"/>
      <c r="O82" s="274"/>
      <c r="P82" s="274"/>
      <c r="Q82" s="274"/>
      <c r="R82" s="274"/>
      <c r="S82" s="274"/>
      <c r="T82" s="274"/>
      <c r="U82" s="274"/>
      <c r="V82" s="274"/>
      <c r="W82" s="274"/>
      <c r="X82" s="274"/>
      <c r="Y82" s="274"/>
      <c r="Z82" s="274"/>
      <c r="AA82" s="274"/>
      <c r="AB82" s="274"/>
      <c r="AC82" s="274"/>
      <c r="AD82" s="274"/>
      <c r="AE82" s="274"/>
      <c r="AF82" s="274"/>
      <c r="AG82" s="274"/>
      <c r="AH82" s="274"/>
      <c r="AI82" s="274"/>
      <c r="AJ82" s="274"/>
      <c r="AK82" s="274"/>
      <c r="AL82" s="274"/>
      <c r="AM82" s="274"/>
      <c r="AN82" s="274"/>
      <c r="AO82" s="274"/>
      <c r="AP82" s="274"/>
      <c r="AQ82" s="274"/>
      <c r="AR82" s="274"/>
      <c r="AS82" s="274"/>
      <c r="AT82" s="274"/>
    </row>
    <row r="83" ht="14.25" customHeight="1" spans="1:46">
      <c r="A83" s="274"/>
      <c r="B83" s="274"/>
      <c r="C83" s="274"/>
      <c r="D83" s="274"/>
      <c r="E83" s="274"/>
      <c r="F83" s="274"/>
      <c r="G83" s="274"/>
      <c r="H83" s="274"/>
      <c r="I83" s="274"/>
      <c r="J83" s="274"/>
      <c r="K83" s="274"/>
      <c r="L83" s="274"/>
      <c r="M83" s="274"/>
      <c r="N83" s="274"/>
      <c r="O83" s="274"/>
      <c r="P83" s="274"/>
      <c r="Q83" s="274"/>
      <c r="R83" s="274"/>
      <c r="S83" s="274"/>
      <c r="T83" s="274"/>
      <c r="U83" s="274"/>
      <c r="V83" s="274"/>
      <c r="W83" s="274"/>
      <c r="X83" s="274"/>
      <c r="Y83" s="274"/>
      <c r="Z83" s="274"/>
      <c r="AA83" s="274"/>
      <c r="AB83" s="274"/>
      <c r="AC83" s="274"/>
      <c r="AD83" s="274"/>
      <c r="AE83" s="274"/>
      <c r="AF83" s="274"/>
      <c r="AG83" s="274"/>
      <c r="AH83" s="274"/>
      <c r="AI83" s="274"/>
      <c r="AJ83" s="274"/>
      <c r="AK83" s="274"/>
      <c r="AL83" s="274"/>
      <c r="AM83" s="274"/>
      <c r="AN83" s="274"/>
      <c r="AO83" s="274"/>
      <c r="AP83" s="274"/>
      <c r="AQ83" s="274"/>
      <c r="AR83" s="274"/>
      <c r="AS83" s="274"/>
      <c r="AT83" s="274"/>
    </row>
    <row r="84" ht="14.25" customHeight="1" spans="1:46">
      <c r="A84" s="274"/>
      <c r="B84" s="274"/>
      <c r="C84" s="274"/>
      <c r="D84" s="274"/>
      <c r="E84" s="274"/>
      <c r="F84" s="274"/>
      <c r="G84" s="274"/>
      <c r="H84" s="274"/>
      <c r="I84" s="274"/>
      <c r="J84" s="274"/>
      <c r="K84" s="274"/>
      <c r="L84" s="274"/>
      <c r="M84" s="274"/>
      <c r="N84" s="274"/>
      <c r="O84" s="274"/>
      <c r="P84" s="274"/>
      <c r="Q84" s="274"/>
      <c r="R84" s="274"/>
      <c r="S84" s="274"/>
      <c r="T84" s="274"/>
      <c r="U84" s="274"/>
      <c r="V84" s="274"/>
      <c r="W84" s="274"/>
      <c r="X84" s="274"/>
      <c r="Y84" s="274"/>
      <c r="Z84" s="274"/>
      <c r="AA84" s="274"/>
      <c r="AB84" s="274"/>
      <c r="AC84" s="274"/>
      <c r="AD84" s="274"/>
      <c r="AE84" s="274"/>
      <c r="AF84" s="274"/>
      <c r="AG84" s="274"/>
      <c r="AH84" s="274"/>
      <c r="AI84" s="274"/>
      <c r="AJ84" s="274"/>
      <c r="AK84" s="274"/>
      <c r="AL84" s="274"/>
      <c r="AM84" s="274"/>
      <c r="AN84" s="274"/>
      <c r="AO84" s="274"/>
      <c r="AP84" s="274"/>
      <c r="AQ84" s="274"/>
      <c r="AR84" s="274"/>
      <c r="AS84" s="274"/>
      <c r="AT84" s="274"/>
    </row>
    <row r="85" ht="14.25" customHeight="1" spans="1:46">
      <c r="A85" s="274"/>
      <c r="B85" s="274"/>
      <c r="C85" s="274"/>
      <c r="D85" s="274"/>
      <c r="E85" s="274"/>
      <c r="F85" s="274"/>
      <c r="G85" s="274"/>
      <c r="H85" s="274"/>
      <c r="I85" s="274"/>
      <c r="J85" s="274"/>
      <c r="K85" s="274"/>
      <c r="L85" s="274"/>
      <c r="M85" s="274"/>
      <c r="N85" s="274"/>
      <c r="O85" s="274"/>
      <c r="P85" s="274"/>
      <c r="Q85" s="274"/>
      <c r="R85" s="274"/>
      <c r="S85" s="274"/>
      <c r="T85" s="274"/>
      <c r="U85" s="274"/>
      <c r="V85" s="274"/>
      <c r="W85" s="274"/>
      <c r="X85" s="274"/>
      <c r="Y85" s="274"/>
      <c r="Z85" s="274"/>
      <c r="AA85" s="274"/>
      <c r="AB85" s="274"/>
      <c r="AC85" s="274"/>
      <c r="AD85" s="274"/>
      <c r="AE85" s="274"/>
      <c r="AF85" s="274"/>
      <c r="AG85" s="274"/>
      <c r="AH85" s="274"/>
      <c r="AI85" s="274"/>
      <c r="AJ85" s="274"/>
      <c r="AK85" s="274"/>
      <c r="AL85" s="274"/>
      <c r="AM85" s="274"/>
      <c r="AN85" s="274"/>
      <c r="AO85" s="274"/>
      <c r="AP85" s="274"/>
      <c r="AQ85" s="274"/>
      <c r="AR85" s="274"/>
      <c r="AS85" s="274"/>
      <c r="AT85" s="274"/>
    </row>
    <row r="86" ht="14.25" customHeight="1" spans="1:46">
      <c r="A86" s="274"/>
      <c r="B86" s="274"/>
      <c r="C86" s="274"/>
      <c r="D86" s="274"/>
      <c r="E86" s="274"/>
      <c r="F86" s="274"/>
      <c r="G86" s="274"/>
      <c r="H86" s="274"/>
      <c r="I86" s="274"/>
      <c r="J86" s="274"/>
      <c r="K86" s="274"/>
      <c r="L86" s="274"/>
      <c r="M86" s="274"/>
      <c r="N86" s="274"/>
      <c r="O86" s="274"/>
      <c r="P86" s="274"/>
      <c r="Q86" s="274"/>
      <c r="R86" s="274"/>
      <c r="S86" s="274"/>
      <c r="T86" s="274"/>
      <c r="U86" s="274"/>
      <c r="V86" s="274"/>
      <c r="W86" s="274"/>
      <c r="X86" s="274"/>
      <c r="Y86" s="274"/>
      <c r="Z86" s="274"/>
      <c r="AA86" s="274"/>
      <c r="AB86" s="274"/>
      <c r="AC86" s="274"/>
      <c r="AD86" s="274"/>
      <c r="AE86" s="274"/>
      <c r="AF86" s="274"/>
      <c r="AG86" s="274"/>
      <c r="AH86" s="274"/>
      <c r="AI86" s="274"/>
      <c r="AJ86" s="274"/>
      <c r="AK86" s="274"/>
      <c r="AL86" s="274"/>
      <c r="AM86" s="274"/>
      <c r="AN86" s="274"/>
      <c r="AO86" s="274"/>
      <c r="AP86" s="274"/>
      <c r="AQ86" s="274"/>
      <c r="AR86" s="274"/>
      <c r="AS86" s="274"/>
      <c r="AT86" s="274"/>
    </row>
    <row r="87" ht="14.25" customHeight="1" spans="1:46">
      <c r="A87" s="274"/>
      <c r="B87" s="274"/>
      <c r="C87" s="274"/>
      <c r="D87" s="274"/>
      <c r="E87" s="274"/>
      <c r="F87" s="274"/>
      <c r="G87" s="274"/>
      <c r="H87" s="274"/>
      <c r="I87" s="274"/>
      <c r="J87" s="274"/>
      <c r="K87" s="274"/>
      <c r="L87" s="274"/>
      <c r="M87" s="274"/>
      <c r="N87" s="274"/>
      <c r="O87" s="274"/>
      <c r="P87" s="274"/>
      <c r="Q87" s="274"/>
      <c r="R87" s="274"/>
      <c r="S87" s="274"/>
      <c r="T87" s="274"/>
      <c r="U87" s="274"/>
      <c r="V87" s="274"/>
      <c r="W87" s="274"/>
      <c r="X87" s="274"/>
      <c r="Y87" s="274"/>
      <c r="Z87" s="274"/>
      <c r="AA87" s="274"/>
      <c r="AB87" s="274"/>
      <c r="AC87" s="274"/>
      <c r="AD87" s="274"/>
      <c r="AE87" s="274"/>
      <c r="AF87" s="274"/>
      <c r="AG87" s="274"/>
      <c r="AH87" s="274"/>
      <c r="AI87" s="274"/>
      <c r="AJ87" s="274"/>
      <c r="AK87" s="274"/>
      <c r="AL87" s="274"/>
      <c r="AM87" s="274"/>
      <c r="AN87" s="274"/>
      <c r="AO87" s="274"/>
      <c r="AP87" s="274"/>
      <c r="AQ87" s="274"/>
      <c r="AR87" s="274"/>
      <c r="AS87" s="274"/>
      <c r="AT87" s="274"/>
    </row>
    <row r="88" ht="14.25" customHeight="1" spans="1:46">
      <c r="A88" s="274"/>
      <c r="B88" s="274"/>
      <c r="C88" s="274"/>
      <c r="D88" s="274"/>
      <c r="E88" s="274"/>
      <c r="F88" s="274"/>
      <c r="G88" s="274"/>
      <c r="H88" s="274"/>
      <c r="I88" s="274"/>
      <c r="J88" s="274"/>
      <c r="K88" s="274"/>
      <c r="L88" s="274"/>
      <c r="M88" s="274"/>
      <c r="N88" s="274"/>
      <c r="O88" s="274"/>
      <c r="P88" s="274"/>
      <c r="Q88" s="274"/>
      <c r="R88" s="274"/>
      <c r="S88" s="274"/>
      <c r="T88" s="274"/>
      <c r="U88" s="274"/>
      <c r="V88" s="274"/>
      <c r="W88" s="274"/>
      <c r="X88" s="274"/>
      <c r="Y88" s="274"/>
      <c r="Z88" s="274"/>
      <c r="AA88" s="274"/>
      <c r="AB88" s="274"/>
      <c r="AC88" s="274"/>
      <c r="AD88" s="274"/>
      <c r="AE88" s="274"/>
      <c r="AF88" s="274"/>
      <c r="AG88" s="274"/>
      <c r="AH88" s="274"/>
      <c r="AI88" s="274"/>
      <c r="AJ88" s="274"/>
      <c r="AK88" s="274"/>
      <c r="AL88" s="274"/>
      <c r="AM88" s="274"/>
      <c r="AN88" s="274"/>
      <c r="AO88" s="274"/>
      <c r="AP88" s="274"/>
      <c r="AQ88" s="274"/>
      <c r="AR88" s="274"/>
      <c r="AS88" s="274"/>
      <c r="AT88" s="274"/>
    </row>
    <row r="89" ht="14.25" customHeight="1" spans="1:46">
      <c r="A89" s="274"/>
      <c r="B89" s="274"/>
      <c r="C89" s="274"/>
      <c r="D89" s="274"/>
      <c r="E89" s="274"/>
      <c r="F89" s="274"/>
      <c r="G89" s="274"/>
      <c r="H89" s="274"/>
      <c r="I89" s="274"/>
      <c r="J89" s="274"/>
      <c r="K89" s="274"/>
      <c r="L89" s="274"/>
      <c r="M89" s="274"/>
      <c r="N89" s="274"/>
      <c r="O89" s="274"/>
      <c r="P89" s="274"/>
      <c r="Q89" s="274"/>
      <c r="R89" s="274"/>
      <c r="S89" s="274"/>
      <c r="T89" s="274"/>
      <c r="U89" s="274"/>
      <c r="V89" s="274"/>
      <c r="W89" s="274"/>
      <c r="X89" s="274"/>
      <c r="Y89" s="274"/>
      <c r="Z89" s="274"/>
      <c r="AA89" s="274"/>
      <c r="AB89" s="274"/>
      <c r="AC89" s="274"/>
      <c r="AD89" s="274"/>
      <c r="AE89" s="274"/>
      <c r="AF89" s="274"/>
      <c r="AG89" s="274"/>
      <c r="AH89" s="274"/>
      <c r="AI89" s="274"/>
      <c r="AJ89" s="274"/>
      <c r="AK89" s="274"/>
      <c r="AL89" s="274"/>
      <c r="AM89" s="274"/>
      <c r="AN89" s="274"/>
      <c r="AO89" s="274"/>
      <c r="AP89" s="274"/>
      <c r="AQ89" s="274"/>
      <c r="AR89" s="274"/>
      <c r="AS89" s="274"/>
      <c r="AT89" s="274"/>
    </row>
    <row r="90" ht="14.25" customHeight="1" spans="1:46">
      <c r="A90" s="274"/>
      <c r="B90" s="274"/>
      <c r="C90" s="274"/>
      <c r="D90" s="274"/>
      <c r="E90" s="274"/>
      <c r="F90" s="274"/>
      <c r="G90" s="274"/>
      <c r="H90" s="274"/>
      <c r="I90" s="274"/>
      <c r="J90" s="274"/>
      <c r="K90" s="274"/>
      <c r="L90" s="274"/>
      <c r="M90" s="274"/>
      <c r="N90" s="274"/>
      <c r="O90" s="274"/>
      <c r="P90" s="274"/>
      <c r="Q90" s="274"/>
      <c r="R90" s="274"/>
      <c r="S90" s="274"/>
      <c r="T90" s="274"/>
      <c r="U90" s="274"/>
      <c r="V90" s="274"/>
      <c r="W90" s="274"/>
      <c r="X90" s="274"/>
      <c r="Y90" s="274"/>
      <c r="Z90" s="274"/>
      <c r="AA90" s="274"/>
      <c r="AB90" s="274"/>
      <c r="AC90" s="274"/>
      <c r="AD90" s="274"/>
      <c r="AE90" s="274"/>
      <c r="AF90" s="274"/>
      <c r="AG90" s="274"/>
      <c r="AH90" s="274"/>
      <c r="AI90" s="274"/>
      <c r="AJ90" s="274"/>
      <c r="AK90" s="274"/>
      <c r="AL90" s="274"/>
      <c r="AM90" s="274"/>
      <c r="AN90" s="274"/>
      <c r="AO90" s="274"/>
      <c r="AP90" s="274"/>
      <c r="AQ90" s="274"/>
      <c r="AR90" s="274"/>
      <c r="AS90" s="274"/>
      <c r="AT90" s="274"/>
    </row>
    <row r="91" ht="14.25" customHeight="1" spans="1:46">
      <c r="A91" s="274"/>
      <c r="B91" s="274"/>
      <c r="C91" s="274"/>
      <c r="D91" s="274"/>
      <c r="E91" s="274"/>
      <c r="F91" s="274"/>
      <c r="G91" s="274"/>
      <c r="H91" s="274"/>
      <c r="I91" s="274"/>
      <c r="J91" s="274"/>
      <c r="K91" s="274"/>
      <c r="L91" s="274"/>
      <c r="M91" s="274"/>
      <c r="N91" s="274"/>
      <c r="O91" s="274"/>
      <c r="P91" s="274"/>
      <c r="Q91" s="274"/>
      <c r="R91" s="274"/>
      <c r="S91" s="274"/>
      <c r="T91" s="274"/>
      <c r="U91" s="274"/>
      <c r="V91" s="274"/>
      <c r="W91" s="274"/>
      <c r="X91" s="274"/>
      <c r="Y91" s="274"/>
      <c r="Z91" s="274"/>
      <c r="AA91" s="274"/>
      <c r="AB91" s="274"/>
      <c r="AC91" s="274"/>
      <c r="AD91" s="274"/>
      <c r="AE91" s="274"/>
      <c r="AF91" s="274"/>
      <c r="AG91" s="274"/>
      <c r="AH91" s="274"/>
      <c r="AI91" s="274"/>
      <c r="AJ91" s="274"/>
      <c r="AK91" s="274"/>
      <c r="AL91" s="274"/>
      <c r="AM91" s="274"/>
      <c r="AN91" s="274"/>
      <c r="AO91" s="274"/>
      <c r="AP91" s="274"/>
      <c r="AQ91" s="274"/>
      <c r="AR91" s="274"/>
      <c r="AS91" s="274"/>
      <c r="AT91" s="274"/>
    </row>
    <row r="92" ht="14.25" customHeight="1" spans="1:46">
      <c r="A92" s="274"/>
      <c r="B92" s="274"/>
      <c r="C92" s="274"/>
      <c r="D92" s="274"/>
      <c r="E92" s="274"/>
      <c r="F92" s="274"/>
      <c r="G92" s="274"/>
      <c r="H92" s="274"/>
      <c r="I92" s="274"/>
      <c r="J92" s="274"/>
      <c r="K92" s="274"/>
      <c r="L92" s="274"/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274"/>
      <c r="X92" s="274"/>
      <c r="Y92" s="274"/>
      <c r="Z92" s="274"/>
      <c r="AA92" s="274"/>
      <c r="AB92" s="274"/>
      <c r="AC92" s="274"/>
      <c r="AD92" s="274"/>
      <c r="AE92" s="274"/>
      <c r="AF92" s="274"/>
      <c r="AG92" s="274"/>
      <c r="AH92" s="274"/>
      <c r="AI92" s="274"/>
      <c r="AJ92" s="274"/>
      <c r="AK92" s="274"/>
      <c r="AL92" s="274"/>
      <c r="AM92" s="274"/>
      <c r="AN92" s="274"/>
      <c r="AO92" s="274"/>
      <c r="AP92" s="274"/>
      <c r="AQ92" s="274"/>
      <c r="AR92" s="274"/>
      <c r="AS92" s="274"/>
      <c r="AT92" s="274"/>
    </row>
    <row r="93" ht="14.25" customHeight="1" spans="1:46">
      <c r="A93" s="274"/>
      <c r="B93" s="274"/>
      <c r="C93" s="274"/>
      <c r="D93" s="274"/>
      <c r="E93" s="274"/>
      <c r="F93" s="274"/>
      <c r="G93" s="274"/>
      <c r="H93" s="274"/>
      <c r="I93" s="274"/>
      <c r="J93" s="274"/>
      <c r="K93" s="274"/>
      <c r="L93" s="274"/>
      <c r="M93" s="274"/>
      <c r="N93" s="274"/>
      <c r="O93" s="274"/>
      <c r="P93" s="274"/>
      <c r="Q93" s="274"/>
      <c r="R93" s="274"/>
      <c r="S93" s="274"/>
      <c r="T93" s="274"/>
      <c r="U93" s="274"/>
      <c r="V93" s="274"/>
      <c r="W93" s="274"/>
      <c r="X93" s="274"/>
      <c r="Y93" s="274"/>
      <c r="Z93" s="274"/>
      <c r="AA93" s="274"/>
      <c r="AB93" s="274"/>
      <c r="AC93" s="274"/>
      <c r="AD93" s="274"/>
      <c r="AE93" s="274"/>
      <c r="AF93" s="274"/>
      <c r="AG93" s="274"/>
      <c r="AH93" s="274"/>
      <c r="AI93" s="274"/>
      <c r="AJ93" s="274"/>
      <c r="AK93" s="274"/>
      <c r="AL93" s="274"/>
      <c r="AM93" s="274"/>
      <c r="AN93" s="274"/>
      <c r="AO93" s="274"/>
      <c r="AP93" s="274"/>
      <c r="AQ93" s="274"/>
      <c r="AR93" s="274"/>
      <c r="AS93" s="274"/>
      <c r="AT93" s="274"/>
    </row>
    <row r="94" ht="14.25" customHeight="1" spans="1:46">
      <c r="A94" s="274"/>
      <c r="B94" s="274"/>
      <c r="C94" s="274"/>
      <c r="D94" s="274"/>
      <c r="E94" s="274"/>
      <c r="F94" s="274"/>
      <c r="G94" s="274"/>
      <c r="H94" s="274"/>
      <c r="I94" s="274"/>
      <c r="J94" s="274"/>
      <c r="K94" s="274"/>
      <c r="L94" s="274"/>
      <c r="M94" s="274"/>
      <c r="N94" s="274"/>
      <c r="O94" s="274"/>
      <c r="P94" s="274"/>
      <c r="Q94" s="274"/>
      <c r="R94" s="274"/>
      <c r="S94" s="274"/>
      <c r="T94" s="274"/>
      <c r="U94" s="274"/>
      <c r="V94" s="274"/>
      <c r="W94" s="274"/>
      <c r="X94" s="274"/>
      <c r="Y94" s="274"/>
      <c r="Z94" s="274"/>
      <c r="AA94" s="274"/>
      <c r="AB94" s="274"/>
      <c r="AC94" s="274"/>
      <c r="AD94" s="274"/>
      <c r="AE94" s="274"/>
      <c r="AF94" s="274"/>
      <c r="AG94" s="274"/>
      <c r="AH94" s="274"/>
      <c r="AI94" s="274"/>
      <c r="AJ94" s="274"/>
      <c r="AK94" s="274"/>
      <c r="AL94" s="274"/>
      <c r="AM94" s="274"/>
      <c r="AN94" s="274"/>
      <c r="AO94" s="274"/>
      <c r="AP94" s="274"/>
      <c r="AQ94" s="274"/>
      <c r="AR94" s="274"/>
      <c r="AS94" s="274"/>
      <c r="AT94" s="274"/>
    </row>
    <row r="95" ht="14.25" customHeight="1" spans="1:46">
      <c r="A95" s="274"/>
      <c r="B95" s="274"/>
      <c r="C95" s="274"/>
      <c r="D95" s="274"/>
      <c r="E95" s="274"/>
      <c r="F95" s="274"/>
      <c r="G95" s="274"/>
      <c r="H95" s="274"/>
      <c r="I95" s="274"/>
      <c r="J95" s="274"/>
      <c r="K95" s="274"/>
      <c r="L95" s="274"/>
      <c r="M95" s="274"/>
      <c r="N95" s="274"/>
      <c r="O95" s="274"/>
      <c r="P95" s="274"/>
      <c r="Q95" s="274"/>
      <c r="R95" s="274"/>
      <c r="S95" s="274"/>
      <c r="T95" s="274"/>
      <c r="U95" s="274"/>
      <c r="V95" s="274"/>
      <c r="W95" s="274"/>
      <c r="X95" s="274"/>
      <c r="Y95" s="274"/>
      <c r="Z95" s="274"/>
      <c r="AA95" s="274"/>
      <c r="AB95" s="274"/>
      <c r="AC95" s="274"/>
      <c r="AD95" s="274"/>
      <c r="AE95" s="274"/>
      <c r="AF95" s="274"/>
      <c r="AG95" s="274"/>
      <c r="AH95" s="274"/>
      <c r="AI95" s="274"/>
      <c r="AJ95" s="274"/>
      <c r="AK95" s="274"/>
      <c r="AL95" s="274"/>
      <c r="AM95" s="274"/>
      <c r="AN95" s="274"/>
      <c r="AO95" s="274"/>
      <c r="AP95" s="274"/>
      <c r="AQ95" s="274"/>
      <c r="AR95" s="274"/>
      <c r="AS95" s="274"/>
      <c r="AT95" s="274"/>
    </row>
    <row r="96" ht="14.25" customHeight="1" spans="1:46">
      <c r="A96" s="274"/>
      <c r="B96" s="274"/>
      <c r="C96" s="274"/>
      <c r="D96" s="274"/>
      <c r="E96" s="274"/>
      <c r="F96" s="274"/>
      <c r="G96" s="274"/>
      <c r="H96" s="274"/>
      <c r="I96" s="274"/>
      <c r="J96" s="274"/>
      <c r="K96" s="274"/>
      <c r="L96" s="274"/>
      <c r="M96" s="274"/>
      <c r="N96" s="274"/>
      <c r="O96" s="274"/>
      <c r="P96" s="274"/>
      <c r="Q96" s="274"/>
      <c r="R96" s="274"/>
      <c r="S96" s="274"/>
      <c r="T96" s="274"/>
      <c r="U96" s="274"/>
      <c r="V96" s="274"/>
      <c r="W96" s="274"/>
      <c r="X96" s="274"/>
      <c r="Y96" s="274"/>
      <c r="Z96" s="274"/>
      <c r="AA96" s="274"/>
      <c r="AB96" s="274"/>
      <c r="AC96" s="274"/>
      <c r="AD96" s="274"/>
      <c r="AE96" s="274"/>
      <c r="AF96" s="274"/>
      <c r="AG96" s="274"/>
      <c r="AH96" s="274"/>
      <c r="AI96" s="274"/>
      <c r="AJ96" s="274"/>
      <c r="AK96" s="274"/>
      <c r="AL96" s="274"/>
      <c r="AM96" s="274"/>
      <c r="AN96" s="274"/>
      <c r="AO96" s="274"/>
      <c r="AP96" s="274"/>
      <c r="AQ96" s="274"/>
      <c r="AR96" s="274"/>
      <c r="AS96" s="274"/>
      <c r="AT96" s="274"/>
    </row>
    <row r="97" ht="14.25" customHeight="1" spans="1:46">
      <c r="A97" s="274"/>
      <c r="B97" s="274"/>
      <c r="C97" s="274"/>
      <c r="D97" s="274"/>
      <c r="E97" s="274"/>
      <c r="F97" s="274"/>
      <c r="G97" s="274"/>
      <c r="H97" s="274"/>
      <c r="I97" s="274"/>
      <c r="J97" s="274"/>
      <c r="K97" s="274"/>
      <c r="L97" s="274"/>
      <c r="M97" s="274"/>
      <c r="N97" s="274"/>
      <c r="O97" s="274"/>
      <c r="P97" s="274"/>
      <c r="Q97" s="274"/>
      <c r="R97" s="274"/>
      <c r="S97" s="274"/>
      <c r="T97" s="274"/>
      <c r="U97" s="274"/>
      <c r="V97" s="274"/>
      <c r="W97" s="274"/>
      <c r="X97" s="274"/>
      <c r="Y97" s="274"/>
      <c r="Z97" s="274"/>
      <c r="AA97" s="274"/>
      <c r="AB97" s="274"/>
      <c r="AC97" s="274"/>
      <c r="AD97" s="274"/>
      <c r="AE97" s="274"/>
      <c r="AF97" s="274"/>
      <c r="AG97" s="274"/>
      <c r="AH97" s="274"/>
      <c r="AI97" s="274"/>
      <c r="AJ97" s="274"/>
      <c r="AK97" s="274"/>
      <c r="AL97" s="274"/>
      <c r="AM97" s="274"/>
      <c r="AN97" s="274"/>
      <c r="AO97" s="274"/>
      <c r="AP97" s="274"/>
      <c r="AQ97" s="274"/>
      <c r="AR97" s="274"/>
      <c r="AS97" s="274"/>
      <c r="AT97" s="274"/>
    </row>
    <row r="98" ht="14.25" customHeight="1" spans="1:46">
      <c r="A98" s="274"/>
      <c r="B98" s="274"/>
      <c r="C98" s="274"/>
      <c r="D98" s="274"/>
      <c r="E98" s="274"/>
      <c r="F98" s="274"/>
      <c r="G98" s="274"/>
      <c r="H98" s="274"/>
      <c r="I98" s="274"/>
      <c r="J98" s="274"/>
      <c r="K98" s="274"/>
      <c r="L98" s="274"/>
      <c r="M98" s="274"/>
      <c r="N98" s="274"/>
      <c r="O98" s="274"/>
      <c r="P98" s="274"/>
      <c r="Q98" s="274"/>
      <c r="R98" s="274"/>
      <c r="S98" s="274"/>
      <c r="T98" s="274"/>
      <c r="U98" s="274"/>
      <c r="V98" s="274"/>
      <c r="W98" s="274"/>
      <c r="X98" s="274"/>
      <c r="Y98" s="274"/>
      <c r="Z98" s="274"/>
      <c r="AA98" s="274"/>
      <c r="AB98" s="274"/>
      <c r="AC98" s="274"/>
      <c r="AD98" s="274"/>
      <c r="AE98" s="274"/>
      <c r="AF98" s="274"/>
      <c r="AG98" s="274"/>
      <c r="AH98" s="274"/>
      <c r="AI98" s="274"/>
      <c r="AJ98" s="274"/>
      <c r="AK98" s="274"/>
      <c r="AL98" s="274"/>
      <c r="AM98" s="274"/>
      <c r="AN98" s="274"/>
      <c r="AO98" s="274"/>
      <c r="AP98" s="274"/>
      <c r="AQ98" s="274"/>
      <c r="AR98" s="274"/>
      <c r="AS98" s="274"/>
      <c r="AT98" s="274"/>
    </row>
    <row r="99" ht="14.25" customHeight="1" spans="1:46">
      <c r="A99" s="274"/>
      <c r="B99" s="274"/>
      <c r="C99" s="274"/>
      <c r="D99" s="274"/>
      <c r="E99" s="274"/>
      <c r="F99" s="274"/>
      <c r="G99" s="274"/>
      <c r="H99" s="274"/>
      <c r="I99" s="274"/>
      <c r="J99" s="274"/>
      <c r="K99" s="274"/>
      <c r="L99" s="274"/>
      <c r="M99" s="274"/>
      <c r="N99" s="274"/>
      <c r="O99" s="274"/>
      <c r="P99" s="274"/>
      <c r="Q99" s="274"/>
      <c r="R99" s="274"/>
      <c r="S99" s="274"/>
      <c r="T99" s="274"/>
      <c r="U99" s="274"/>
      <c r="V99" s="274"/>
      <c r="W99" s="274"/>
      <c r="X99" s="274"/>
      <c r="Y99" s="274"/>
      <c r="Z99" s="274"/>
      <c r="AA99" s="274"/>
      <c r="AB99" s="274"/>
      <c r="AC99" s="274"/>
      <c r="AD99" s="274"/>
      <c r="AE99" s="274"/>
      <c r="AF99" s="274"/>
      <c r="AG99" s="274"/>
      <c r="AH99" s="274"/>
      <c r="AI99" s="274"/>
      <c r="AJ99" s="274"/>
      <c r="AK99" s="274"/>
      <c r="AL99" s="274"/>
      <c r="AM99" s="274"/>
      <c r="AN99" s="274"/>
      <c r="AO99" s="274"/>
      <c r="AP99" s="274"/>
      <c r="AQ99" s="274"/>
      <c r="AR99" s="274"/>
      <c r="AS99" s="274"/>
      <c r="AT99" s="274"/>
    </row>
    <row r="100" ht="14.25" customHeight="1" spans="1:46">
      <c r="A100" s="274"/>
      <c r="B100" s="274"/>
      <c r="C100" s="274"/>
      <c r="D100" s="274"/>
      <c r="E100" s="274"/>
      <c r="F100" s="274"/>
      <c r="G100" s="274"/>
      <c r="H100" s="274"/>
      <c r="I100" s="274"/>
      <c r="J100" s="274"/>
      <c r="K100" s="274"/>
      <c r="L100" s="274"/>
      <c r="M100" s="274"/>
      <c r="N100" s="274"/>
      <c r="O100" s="274"/>
      <c r="P100" s="274"/>
      <c r="Q100" s="274"/>
      <c r="R100" s="274"/>
      <c r="S100" s="274"/>
      <c r="T100" s="274"/>
      <c r="U100" s="274"/>
      <c r="V100" s="274"/>
      <c r="W100" s="274"/>
      <c r="X100" s="274"/>
      <c r="Y100" s="274"/>
      <c r="Z100" s="274"/>
      <c r="AA100" s="274"/>
      <c r="AB100" s="274"/>
      <c r="AC100" s="274"/>
      <c r="AD100" s="274"/>
      <c r="AE100" s="274"/>
      <c r="AF100" s="274"/>
      <c r="AG100" s="274"/>
      <c r="AH100" s="274"/>
      <c r="AI100" s="274"/>
      <c r="AJ100" s="274"/>
      <c r="AK100" s="274"/>
      <c r="AL100" s="274"/>
      <c r="AM100" s="274"/>
      <c r="AN100" s="274"/>
      <c r="AO100" s="274"/>
      <c r="AP100" s="274"/>
      <c r="AQ100" s="274"/>
      <c r="AR100" s="274"/>
      <c r="AS100" s="274"/>
      <c r="AT100" s="274"/>
    </row>
    <row r="101" ht="14.25" customHeight="1" spans="1:46">
      <c r="A101" s="274"/>
      <c r="B101" s="274"/>
      <c r="C101" s="274"/>
      <c r="D101" s="274"/>
      <c r="E101" s="274"/>
      <c r="F101" s="274"/>
      <c r="G101" s="274"/>
      <c r="H101" s="274"/>
      <c r="I101" s="274"/>
      <c r="J101" s="274"/>
      <c r="K101" s="274"/>
      <c r="L101" s="274"/>
      <c r="M101" s="274"/>
      <c r="N101" s="274"/>
      <c r="O101" s="274"/>
      <c r="P101" s="274"/>
      <c r="Q101" s="274"/>
      <c r="R101" s="274"/>
      <c r="S101" s="274"/>
      <c r="T101" s="274"/>
      <c r="U101" s="274"/>
      <c r="V101" s="274"/>
      <c r="W101" s="274"/>
      <c r="X101" s="274"/>
      <c r="Y101" s="274"/>
      <c r="Z101" s="274"/>
      <c r="AA101" s="274"/>
      <c r="AB101" s="274"/>
      <c r="AC101" s="274"/>
      <c r="AD101" s="274"/>
      <c r="AE101" s="274"/>
      <c r="AF101" s="274"/>
      <c r="AG101" s="274"/>
      <c r="AH101" s="274"/>
      <c r="AI101" s="274"/>
      <c r="AJ101" s="274"/>
      <c r="AK101" s="274"/>
      <c r="AL101" s="274"/>
      <c r="AM101" s="274"/>
      <c r="AN101" s="274"/>
      <c r="AO101" s="274"/>
      <c r="AP101" s="274"/>
      <c r="AQ101" s="274"/>
      <c r="AR101" s="274"/>
      <c r="AS101" s="274"/>
      <c r="AT101" s="274"/>
    </row>
    <row r="102" ht="14.25" customHeight="1" spans="1:46">
      <c r="A102" s="274"/>
      <c r="B102" s="274"/>
      <c r="C102" s="274"/>
      <c r="D102" s="274"/>
      <c r="E102" s="274"/>
      <c r="F102" s="274"/>
      <c r="G102" s="274"/>
      <c r="H102" s="274"/>
      <c r="I102" s="274"/>
      <c r="J102" s="274"/>
      <c r="K102" s="274"/>
      <c r="L102" s="274"/>
      <c r="M102" s="274"/>
      <c r="N102" s="274"/>
      <c r="O102" s="274"/>
      <c r="P102" s="274"/>
      <c r="Q102" s="274"/>
      <c r="R102" s="274"/>
      <c r="S102" s="274"/>
      <c r="T102" s="274"/>
      <c r="U102" s="274"/>
      <c r="V102" s="274"/>
      <c r="W102" s="274"/>
      <c r="X102" s="274"/>
      <c r="Y102" s="274"/>
      <c r="Z102" s="274"/>
      <c r="AA102" s="274"/>
      <c r="AB102" s="274"/>
      <c r="AC102" s="274"/>
      <c r="AD102" s="274"/>
      <c r="AE102" s="274"/>
      <c r="AF102" s="274"/>
      <c r="AG102" s="274"/>
      <c r="AH102" s="274"/>
      <c r="AI102" s="274"/>
      <c r="AJ102" s="274"/>
      <c r="AK102" s="274"/>
      <c r="AL102" s="274"/>
      <c r="AM102" s="274"/>
      <c r="AN102" s="274"/>
      <c r="AO102" s="274"/>
      <c r="AP102" s="274"/>
      <c r="AQ102" s="274"/>
      <c r="AR102" s="274"/>
      <c r="AS102" s="274"/>
      <c r="AT102" s="274"/>
    </row>
    <row r="103" ht="14.25" customHeight="1" spans="1:46">
      <c r="A103" s="274"/>
      <c r="B103" s="274"/>
      <c r="C103" s="274"/>
      <c r="D103" s="274"/>
      <c r="E103" s="274"/>
      <c r="F103" s="274"/>
      <c r="G103" s="274"/>
      <c r="H103" s="274"/>
      <c r="I103" s="274"/>
      <c r="J103" s="274"/>
      <c r="K103" s="274"/>
      <c r="L103" s="274"/>
      <c r="M103" s="274"/>
      <c r="N103" s="274"/>
      <c r="O103" s="274"/>
      <c r="P103" s="274"/>
      <c r="Q103" s="274"/>
      <c r="R103" s="274"/>
      <c r="S103" s="274"/>
      <c r="T103" s="274"/>
      <c r="U103" s="274"/>
      <c r="V103" s="274"/>
      <c r="W103" s="274"/>
      <c r="X103" s="274"/>
      <c r="Y103" s="274"/>
      <c r="Z103" s="274"/>
      <c r="AA103" s="274"/>
      <c r="AB103" s="274"/>
      <c r="AC103" s="274"/>
      <c r="AD103" s="274"/>
      <c r="AE103" s="274"/>
      <c r="AF103" s="274"/>
      <c r="AG103" s="274"/>
      <c r="AH103" s="274"/>
      <c r="AI103" s="274"/>
      <c r="AJ103" s="274"/>
      <c r="AK103" s="274"/>
      <c r="AL103" s="274"/>
      <c r="AM103" s="274"/>
      <c r="AN103" s="274"/>
      <c r="AO103" s="274"/>
      <c r="AP103" s="274"/>
      <c r="AQ103" s="274"/>
      <c r="AR103" s="274"/>
      <c r="AS103" s="274"/>
      <c r="AT103" s="274"/>
    </row>
    <row r="104" ht="14.25" customHeight="1" spans="1:46">
      <c r="A104" s="274"/>
      <c r="B104" s="274"/>
      <c r="C104" s="274"/>
      <c r="D104" s="274"/>
      <c r="E104" s="274"/>
      <c r="F104" s="274"/>
      <c r="G104" s="274"/>
      <c r="H104" s="274"/>
      <c r="I104" s="274"/>
      <c r="J104" s="274"/>
      <c r="K104" s="274"/>
      <c r="L104" s="274"/>
      <c r="M104" s="274"/>
      <c r="N104" s="274"/>
      <c r="O104" s="274"/>
      <c r="P104" s="274"/>
      <c r="Q104" s="274"/>
      <c r="R104" s="274"/>
      <c r="S104" s="274"/>
      <c r="T104" s="274"/>
      <c r="U104" s="274"/>
      <c r="V104" s="274"/>
      <c r="W104" s="274"/>
      <c r="X104" s="274"/>
      <c r="Y104" s="274"/>
      <c r="Z104" s="274"/>
      <c r="AA104" s="274"/>
      <c r="AB104" s="274"/>
      <c r="AC104" s="274"/>
      <c r="AD104" s="274"/>
      <c r="AE104" s="274"/>
      <c r="AF104" s="274"/>
      <c r="AG104" s="274"/>
      <c r="AH104" s="274"/>
      <c r="AI104" s="274"/>
      <c r="AJ104" s="274"/>
      <c r="AK104" s="274"/>
      <c r="AL104" s="274"/>
      <c r="AM104" s="274"/>
      <c r="AN104" s="274"/>
      <c r="AO104" s="274"/>
      <c r="AP104" s="274"/>
      <c r="AQ104" s="274"/>
      <c r="AR104" s="274"/>
      <c r="AS104" s="274"/>
      <c r="AT104" s="274"/>
    </row>
    <row r="105" ht="14.25" customHeight="1" spans="1:46">
      <c r="A105" s="274"/>
      <c r="B105" s="274"/>
      <c r="C105" s="274"/>
      <c r="D105" s="274"/>
      <c r="E105" s="274"/>
      <c r="F105" s="274"/>
      <c r="G105" s="274"/>
      <c r="H105" s="274"/>
      <c r="I105" s="274"/>
      <c r="J105" s="274"/>
      <c r="K105" s="274"/>
      <c r="L105" s="274"/>
      <c r="M105" s="274"/>
      <c r="N105" s="274"/>
      <c r="O105" s="274"/>
      <c r="P105" s="274"/>
      <c r="Q105" s="274"/>
      <c r="R105" s="274"/>
      <c r="S105" s="274"/>
      <c r="T105" s="274"/>
      <c r="U105" s="274"/>
      <c r="V105" s="274"/>
      <c r="W105" s="274"/>
      <c r="X105" s="274"/>
      <c r="Y105" s="274"/>
      <c r="Z105" s="274"/>
      <c r="AA105" s="274"/>
      <c r="AB105" s="274"/>
      <c r="AC105" s="274"/>
      <c r="AD105" s="274"/>
      <c r="AE105" s="274"/>
      <c r="AF105" s="274"/>
      <c r="AG105" s="274"/>
      <c r="AH105" s="274"/>
      <c r="AI105" s="274"/>
      <c r="AJ105" s="274"/>
      <c r="AK105" s="274"/>
      <c r="AL105" s="274"/>
      <c r="AM105" s="274"/>
      <c r="AN105" s="274"/>
      <c r="AO105" s="274"/>
      <c r="AP105" s="274"/>
      <c r="AQ105" s="274"/>
      <c r="AR105" s="274"/>
      <c r="AS105" s="274"/>
      <c r="AT105" s="274"/>
    </row>
    <row r="106" ht="14.25" customHeight="1" spans="1:46">
      <c r="A106" s="274"/>
      <c r="B106" s="274"/>
      <c r="C106" s="274"/>
      <c r="D106" s="274"/>
      <c r="E106" s="274"/>
      <c r="F106" s="274"/>
      <c r="G106" s="274"/>
      <c r="H106" s="274"/>
      <c r="I106" s="274"/>
      <c r="J106" s="274"/>
      <c r="K106" s="274"/>
      <c r="L106" s="274"/>
      <c r="M106" s="274"/>
      <c r="N106" s="274"/>
      <c r="O106" s="274"/>
      <c r="P106" s="274"/>
      <c r="Q106" s="274"/>
      <c r="R106" s="274"/>
      <c r="S106" s="274"/>
      <c r="T106" s="274"/>
      <c r="U106" s="274"/>
      <c r="V106" s="274"/>
      <c r="W106" s="274"/>
      <c r="X106" s="274"/>
      <c r="Y106" s="274"/>
      <c r="Z106" s="274"/>
      <c r="AA106" s="274"/>
      <c r="AB106" s="274"/>
      <c r="AC106" s="274"/>
      <c r="AD106" s="274"/>
      <c r="AE106" s="274"/>
      <c r="AF106" s="274"/>
      <c r="AG106" s="274"/>
      <c r="AH106" s="274"/>
      <c r="AI106" s="274"/>
      <c r="AJ106" s="274"/>
      <c r="AK106" s="274"/>
      <c r="AL106" s="274"/>
      <c r="AM106" s="274"/>
      <c r="AN106" s="274"/>
      <c r="AO106" s="274"/>
      <c r="AP106" s="274"/>
      <c r="AQ106" s="274"/>
      <c r="AR106" s="274"/>
      <c r="AS106" s="274"/>
      <c r="AT106" s="274"/>
    </row>
    <row r="107" ht="14.25" customHeight="1" spans="1:46">
      <c r="A107" s="274"/>
      <c r="B107" s="274"/>
      <c r="C107" s="274"/>
      <c r="D107" s="274"/>
      <c r="E107" s="274"/>
      <c r="F107" s="274"/>
      <c r="G107" s="274"/>
      <c r="H107" s="274"/>
      <c r="I107" s="274"/>
      <c r="J107" s="274"/>
      <c r="K107" s="274"/>
      <c r="L107" s="274"/>
      <c r="M107" s="274"/>
      <c r="N107" s="274"/>
      <c r="O107" s="274"/>
      <c r="P107" s="274"/>
      <c r="Q107" s="274"/>
      <c r="R107" s="274"/>
      <c r="S107" s="274"/>
      <c r="T107" s="274"/>
      <c r="U107" s="274"/>
      <c r="V107" s="274"/>
      <c r="W107" s="274"/>
      <c r="X107" s="274"/>
      <c r="Y107" s="274"/>
      <c r="Z107" s="274"/>
      <c r="AA107" s="274"/>
      <c r="AB107" s="274"/>
      <c r="AC107" s="274"/>
      <c r="AD107" s="274"/>
      <c r="AE107" s="274"/>
      <c r="AF107" s="274"/>
      <c r="AG107" s="274"/>
      <c r="AH107" s="274"/>
      <c r="AI107" s="274"/>
      <c r="AJ107" s="274"/>
      <c r="AK107" s="274"/>
      <c r="AL107" s="274"/>
      <c r="AM107" s="274"/>
      <c r="AN107" s="274"/>
      <c r="AO107" s="274"/>
      <c r="AP107" s="274"/>
      <c r="AQ107" s="274"/>
      <c r="AR107" s="274"/>
      <c r="AS107" s="274"/>
      <c r="AT107" s="274"/>
    </row>
    <row r="108" ht="14.25" customHeight="1" spans="1:46">
      <c r="A108" s="274"/>
      <c r="B108" s="274"/>
      <c r="C108" s="274"/>
      <c r="D108" s="274"/>
      <c r="E108" s="274"/>
      <c r="F108" s="274"/>
      <c r="G108" s="274"/>
      <c r="H108" s="274"/>
      <c r="I108" s="274"/>
      <c r="J108" s="274"/>
      <c r="K108" s="274"/>
      <c r="L108" s="274"/>
      <c r="M108" s="274"/>
      <c r="N108" s="274"/>
      <c r="O108" s="274"/>
      <c r="P108" s="274"/>
      <c r="Q108" s="274"/>
      <c r="R108" s="274"/>
      <c r="S108" s="274"/>
      <c r="T108" s="274"/>
      <c r="U108" s="274"/>
      <c r="V108" s="274"/>
      <c r="W108" s="274"/>
      <c r="X108" s="274"/>
      <c r="Y108" s="274"/>
      <c r="Z108" s="274"/>
      <c r="AA108" s="274"/>
      <c r="AB108" s="274"/>
      <c r="AC108" s="274"/>
      <c r="AD108" s="274"/>
      <c r="AE108" s="274"/>
      <c r="AF108" s="274"/>
      <c r="AG108" s="274"/>
      <c r="AH108" s="274"/>
      <c r="AI108" s="274"/>
      <c r="AJ108" s="274"/>
      <c r="AK108" s="274"/>
      <c r="AL108" s="274"/>
      <c r="AM108" s="274"/>
      <c r="AN108" s="274"/>
      <c r="AO108" s="274"/>
      <c r="AP108" s="274"/>
      <c r="AQ108" s="274"/>
      <c r="AR108" s="274"/>
      <c r="AS108" s="274"/>
      <c r="AT108" s="274"/>
    </row>
    <row r="109" ht="14.25" customHeight="1" spans="1:46">
      <c r="A109" s="274"/>
      <c r="B109" s="274"/>
      <c r="C109" s="274"/>
      <c r="D109" s="274"/>
      <c r="E109" s="274"/>
      <c r="F109" s="274"/>
      <c r="G109" s="274"/>
      <c r="H109" s="274"/>
      <c r="I109" s="274"/>
      <c r="J109" s="274"/>
      <c r="K109" s="274"/>
      <c r="L109" s="274"/>
      <c r="M109" s="274"/>
      <c r="N109" s="274"/>
      <c r="O109" s="274"/>
      <c r="P109" s="274"/>
      <c r="Q109" s="274"/>
      <c r="R109" s="274"/>
      <c r="S109" s="274"/>
      <c r="T109" s="274"/>
      <c r="U109" s="274"/>
      <c r="V109" s="274"/>
      <c r="W109" s="274"/>
      <c r="X109" s="274"/>
      <c r="Y109" s="274"/>
      <c r="Z109" s="274"/>
      <c r="AA109" s="274"/>
      <c r="AB109" s="274"/>
      <c r="AC109" s="274"/>
      <c r="AD109" s="274"/>
      <c r="AE109" s="274"/>
      <c r="AF109" s="274"/>
      <c r="AG109" s="274"/>
      <c r="AH109" s="274"/>
      <c r="AI109" s="274"/>
      <c r="AJ109" s="274"/>
      <c r="AK109" s="274"/>
      <c r="AL109" s="274"/>
      <c r="AM109" s="274"/>
      <c r="AN109" s="274"/>
      <c r="AO109" s="274"/>
      <c r="AP109" s="274"/>
      <c r="AQ109" s="274"/>
      <c r="AR109" s="274"/>
      <c r="AS109" s="274"/>
      <c r="AT109" s="274"/>
    </row>
    <row r="110" ht="14.25" customHeight="1" spans="1:46">
      <c r="A110" s="274"/>
      <c r="B110" s="274"/>
      <c r="C110" s="274"/>
      <c r="D110" s="274"/>
      <c r="E110" s="274"/>
      <c r="F110" s="274"/>
      <c r="G110" s="274"/>
      <c r="H110" s="274"/>
      <c r="I110" s="274"/>
      <c r="J110" s="274"/>
      <c r="K110" s="274"/>
      <c r="L110" s="274"/>
      <c r="M110" s="274"/>
      <c r="N110" s="274"/>
      <c r="O110" s="274"/>
      <c r="P110" s="274"/>
      <c r="Q110" s="274"/>
      <c r="R110" s="274"/>
      <c r="S110" s="274"/>
      <c r="T110" s="274"/>
      <c r="U110" s="274"/>
      <c r="V110" s="274"/>
      <c r="W110" s="274"/>
      <c r="X110" s="274"/>
      <c r="Y110" s="274"/>
      <c r="Z110" s="274"/>
      <c r="AA110" s="274"/>
      <c r="AB110" s="274"/>
      <c r="AC110" s="274"/>
      <c r="AD110" s="274"/>
      <c r="AE110" s="274"/>
      <c r="AF110" s="274"/>
      <c r="AG110" s="274"/>
      <c r="AH110" s="274"/>
      <c r="AI110" s="274"/>
      <c r="AJ110" s="274"/>
      <c r="AK110" s="274"/>
      <c r="AL110" s="274"/>
      <c r="AM110" s="274"/>
      <c r="AN110" s="274"/>
      <c r="AO110" s="274"/>
      <c r="AP110" s="274"/>
      <c r="AQ110" s="274"/>
      <c r="AR110" s="274"/>
      <c r="AS110" s="274"/>
      <c r="AT110" s="274"/>
    </row>
    <row r="111" ht="14.25" customHeight="1" spans="1:46">
      <c r="A111" s="274"/>
      <c r="B111" s="274"/>
      <c r="C111" s="274"/>
      <c r="D111" s="274"/>
      <c r="E111" s="274"/>
      <c r="F111" s="274"/>
      <c r="G111" s="274"/>
      <c r="H111" s="274"/>
      <c r="I111" s="274"/>
      <c r="J111" s="274"/>
      <c r="K111" s="274"/>
      <c r="L111" s="274"/>
      <c r="M111" s="274"/>
      <c r="N111" s="274"/>
      <c r="O111" s="274"/>
      <c r="P111" s="274"/>
      <c r="Q111" s="274"/>
      <c r="R111" s="274"/>
      <c r="S111" s="274"/>
      <c r="T111" s="274"/>
      <c r="U111" s="274"/>
      <c r="V111" s="274"/>
      <c r="W111" s="274"/>
      <c r="X111" s="274"/>
      <c r="Y111" s="274"/>
      <c r="Z111" s="274"/>
      <c r="AA111" s="274"/>
      <c r="AB111" s="274"/>
      <c r="AC111" s="274"/>
      <c r="AD111" s="274"/>
      <c r="AE111" s="274"/>
      <c r="AF111" s="274"/>
      <c r="AG111" s="274"/>
      <c r="AH111" s="274"/>
      <c r="AI111" s="274"/>
      <c r="AJ111" s="274"/>
      <c r="AK111" s="274"/>
      <c r="AL111" s="274"/>
      <c r="AM111" s="274"/>
      <c r="AN111" s="274"/>
      <c r="AO111" s="274"/>
      <c r="AP111" s="274"/>
      <c r="AQ111" s="274"/>
      <c r="AR111" s="274"/>
      <c r="AS111" s="274"/>
      <c r="AT111" s="274"/>
    </row>
    <row r="112" ht="14.25" customHeight="1" spans="1:46">
      <c r="A112" s="274"/>
      <c r="B112" s="274"/>
      <c r="C112" s="274"/>
      <c r="D112" s="274"/>
      <c r="E112" s="274"/>
      <c r="F112" s="274"/>
      <c r="G112" s="274"/>
      <c r="H112" s="274"/>
      <c r="I112" s="274"/>
      <c r="J112" s="274"/>
      <c r="K112" s="274"/>
      <c r="L112" s="274"/>
      <c r="M112" s="274"/>
      <c r="N112" s="274"/>
      <c r="O112" s="274"/>
      <c r="P112" s="274"/>
      <c r="Q112" s="274"/>
      <c r="R112" s="274"/>
      <c r="S112" s="274"/>
      <c r="T112" s="274"/>
      <c r="U112" s="274"/>
      <c r="V112" s="274"/>
      <c r="W112" s="274"/>
      <c r="X112" s="274"/>
      <c r="Y112" s="274"/>
      <c r="Z112" s="274"/>
      <c r="AA112" s="274"/>
      <c r="AB112" s="274"/>
      <c r="AC112" s="274"/>
      <c r="AD112" s="274"/>
      <c r="AE112" s="274"/>
      <c r="AF112" s="274"/>
      <c r="AG112" s="274"/>
      <c r="AH112" s="274"/>
      <c r="AI112" s="274"/>
      <c r="AJ112" s="274"/>
      <c r="AK112" s="274"/>
      <c r="AL112" s="274"/>
      <c r="AM112" s="274"/>
      <c r="AN112" s="274"/>
      <c r="AO112" s="274"/>
      <c r="AP112" s="274"/>
      <c r="AQ112" s="274"/>
      <c r="AR112" s="274"/>
      <c r="AS112" s="274"/>
      <c r="AT112" s="274"/>
    </row>
    <row r="113" ht="14.25" customHeight="1" spans="1:46">
      <c r="A113" s="274"/>
      <c r="B113" s="274"/>
      <c r="C113" s="274"/>
      <c r="D113" s="274"/>
      <c r="E113" s="274"/>
      <c r="F113" s="274"/>
      <c r="G113" s="274"/>
      <c r="H113" s="274"/>
      <c r="I113" s="274"/>
      <c r="J113" s="274"/>
      <c r="K113" s="274"/>
      <c r="L113" s="274"/>
      <c r="M113" s="274"/>
      <c r="N113" s="274"/>
      <c r="O113" s="274"/>
      <c r="P113" s="274"/>
      <c r="Q113" s="274"/>
      <c r="R113" s="274"/>
      <c r="S113" s="274"/>
      <c r="T113" s="274"/>
      <c r="U113" s="274"/>
      <c r="V113" s="274"/>
      <c r="W113" s="274"/>
      <c r="X113" s="274"/>
      <c r="Y113" s="274"/>
      <c r="Z113" s="274"/>
      <c r="AA113" s="274"/>
      <c r="AB113" s="274"/>
      <c r="AC113" s="274"/>
      <c r="AD113" s="274"/>
      <c r="AE113" s="274"/>
      <c r="AF113" s="274"/>
      <c r="AG113" s="274"/>
      <c r="AH113" s="274"/>
      <c r="AI113" s="274"/>
      <c r="AJ113" s="274"/>
      <c r="AK113" s="274"/>
      <c r="AL113" s="274"/>
      <c r="AM113" s="274"/>
      <c r="AN113" s="274"/>
      <c r="AO113" s="274"/>
      <c r="AP113" s="274"/>
      <c r="AQ113" s="274"/>
      <c r="AR113" s="274"/>
      <c r="AS113" s="274"/>
      <c r="AT113" s="274"/>
    </row>
    <row r="114" ht="14.25" customHeight="1" spans="1:46">
      <c r="A114" s="274"/>
      <c r="B114" s="274"/>
      <c r="C114" s="274"/>
      <c r="D114" s="274"/>
      <c r="E114" s="274"/>
      <c r="F114" s="274"/>
      <c r="G114" s="274"/>
      <c r="H114" s="274"/>
      <c r="I114" s="274"/>
      <c r="J114" s="274"/>
      <c r="K114" s="274"/>
      <c r="L114" s="274"/>
      <c r="M114" s="274"/>
      <c r="N114" s="274"/>
      <c r="O114" s="274"/>
      <c r="P114" s="274"/>
      <c r="Q114" s="274"/>
      <c r="R114" s="274"/>
      <c r="S114" s="274"/>
      <c r="T114" s="274"/>
      <c r="U114" s="274"/>
      <c r="V114" s="274"/>
      <c r="W114" s="274"/>
      <c r="X114" s="274"/>
      <c r="Y114" s="274"/>
      <c r="Z114" s="274"/>
      <c r="AA114" s="274"/>
      <c r="AB114" s="274"/>
      <c r="AC114" s="274"/>
      <c r="AD114" s="274"/>
      <c r="AE114" s="274"/>
      <c r="AF114" s="274"/>
      <c r="AG114" s="274"/>
      <c r="AH114" s="274"/>
      <c r="AI114" s="274"/>
      <c r="AJ114" s="274"/>
      <c r="AK114" s="274"/>
      <c r="AL114" s="274"/>
      <c r="AM114" s="274"/>
      <c r="AN114" s="274"/>
      <c r="AO114" s="274"/>
      <c r="AP114" s="274"/>
      <c r="AQ114" s="274"/>
      <c r="AR114" s="274"/>
      <c r="AS114" s="274"/>
      <c r="AT114" s="274"/>
    </row>
    <row r="115" ht="14.25" customHeight="1" spans="1:46">
      <c r="A115" s="274"/>
      <c r="B115" s="274"/>
      <c r="C115" s="274"/>
      <c r="D115" s="274"/>
      <c r="E115" s="274"/>
      <c r="F115" s="274"/>
      <c r="G115" s="274"/>
      <c r="H115" s="274"/>
      <c r="I115" s="274"/>
      <c r="J115" s="274"/>
      <c r="K115" s="274"/>
      <c r="L115" s="274"/>
      <c r="M115" s="274"/>
      <c r="N115" s="274"/>
      <c r="O115" s="274"/>
      <c r="P115" s="274"/>
      <c r="Q115" s="274"/>
      <c r="R115" s="274"/>
      <c r="S115" s="274"/>
      <c r="T115" s="274"/>
      <c r="U115" s="274"/>
      <c r="V115" s="274"/>
      <c r="W115" s="274"/>
      <c r="X115" s="274"/>
      <c r="Y115" s="274"/>
      <c r="Z115" s="274"/>
      <c r="AA115" s="274"/>
      <c r="AB115" s="274"/>
      <c r="AC115" s="274"/>
      <c r="AD115" s="274"/>
      <c r="AE115" s="274"/>
      <c r="AF115" s="274"/>
      <c r="AG115" s="274"/>
      <c r="AH115" s="274"/>
      <c r="AI115" s="274"/>
      <c r="AJ115" s="274"/>
      <c r="AK115" s="274"/>
      <c r="AL115" s="274"/>
      <c r="AM115" s="274"/>
      <c r="AN115" s="274"/>
      <c r="AO115" s="274"/>
      <c r="AP115" s="274"/>
      <c r="AQ115" s="274"/>
      <c r="AR115" s="274"/>
      <c r="AS115" s="274"/>
      <c r="AT115" s="274"/>
    </row>
    <row r="116" ht="14.25" customHeight="1" spans="1:46">
      <c r="A116" s="274"/>
      <c r="B116" s="274"/>
      <c r="C116" s="274"/>
      <c r="D116" s="274"/>
      <c r="E116" s="274"/>
      <c r="F116" s="274"/>
      <c r="G116" s="274"/>
      <c r="H116" s="274"/>
      <c r="I116" s="274"/>
      <c r="J116" s="274"/>
      <c r="K116" s="274"/>
      <c r="L116" s="274"/>
      <c r="M116" s="274"/>
      <c r="N116" s="274"/>
      <c r="O116" s="274"/>
      <c r="P116" s="274"/>
      <c r="Q116" s="274"/>
      <c r="R116" s="274"/>
      <c r="S116" s="274"/>
      <c r="T116" s="274"/>
      <c r="U116" s="274"/>
      <c r="V116" s="274"/>
      <c r="W116" s="274"/>
      <c r="X116" s="274"/>
      <c r="Y116" s="274"/>
      <c r="Z116" s="274"/>
      <c r="AA116" s="274"/>
      <c r="AB116" s="274"/>
      <c r="AC116" s="274"/>
      <c r="AD116" s="274"/>
      <c r="AE116" s="274"/>
      <c r="AF116" s="274"/>
      <c r="AG116" s="274"/>
      <c r="AH116" s="274"/>
      <c r="AI116" s="274"/>
      <c r="AJ116" s="274"/>
      <c r="AK116" s="274"/>
      <c r="AL116" s="274"/>
      <c r="AM116" s="274"/>
      <c r="AN116" s="274"/>
      <c r="AO116" s="274"/>
      <c r="AP116" s="274"/>
      <c r="AQ116" s="274"/>
      <c r="AR116" s="274"/>
      <c r="AS116" s="274"/>
      <c r="AT116" s="274"/>
    </row>
    <row r="117" ht="14.25" customHeight="1" spans="1:46">
      <c r="A117" s="274"/>
      <c r="B117" s="274"/>
      <c r="C117" s="274"/>
      <c r="D117" s="274"/>
      <c r="E117" s="274"/>
      <c r="F117" s="274"/>
      <c r="G117" s="274"/>
      <c r="H117" s="274"/>
      <c r="I117" s="274"/>
      <c r="J117" s="274"/>
      <c r="K117" s="274"/>
      <c r="L117" s="274"/>
      <c r="M117" s="274"/>
      <c r="N117" s="274"/>
      <c r="O117" s="274"/>
      <c r="P117" s="274"/>
      <c r="Q117" s="274"/>
      <c r="R117" s="274"/>
      <c r="S117" s="274"/>
      <c r="T117" s="274"/>
      <c r="U117" s="274"/>
      <c r="V117" s="274"/>
      <c r="W117" s="274"/>
      <c r="X117" s="274"/>
      <c r="Y117" s="274"/>
      <c r="Z117" s="274"/>
      <c r="AA117" s="274"/>
      <c r="AB117" s="274"/>
      <c r="AC117" s="274"/>
      <c r="AD117" s="274"/>
      <c r="AE117" s="274"/>
      <c r="AF117" s="274"/>
      <c r="AG117" s="274"/>
      <c r="AH117" s="274"/>
      <c r="AI117" s="274"/>
      <c r="AJ117" s="274"/>
      <c r="AK117" s="274"/>
      <c r="AL117" s="274"/>
      <c r="AM117" s="274"/>
      <c r="AN117" s="274"/>
      <c r="AO117" s="274"/>
      <c r="AP117" s="274"/>
      <c r="AQ117" s="274"/>
      <c r="AR117" s="274"/>
      <c r="AS117" s="274"/>
      <c r="AT117" s="274"/>
    </row>
    <row r="118" ht="14.25" customHeight="1" spans="1:46">
      <c r="A118" s="274"/>
      <c r="B118" s="274"/>
      <c r="C118" s="274"/>
      <c r="D118" s="274"/>
      <c r="E118" s="274"/>
      <c r="F118" s="274"/>
      <c r="G118" s="274"/>
      <c r="H118" s="274"/>
      <c r="I118" s="274"/>
      <c r="J118" s="274"/>
      <c r="K118" s="274"/>
      <c r="L118" s="274"/>
      <c r="M118" s="274"/>
      <c r="N118" s="274"/>
      <c r="O118" s="274"/>
      <c r="P118" s="274"/>
      <c r="Q118" s="274"/>
      <c r="R118" s="274"/>
      <c r="S118" s="274"/>
      <c r="T118" s="274"/>
      <c r="U118" s="274"/>
      <c r="V118" s="274"/>
      <c r="W118" s="274"/>
      <c r="X118" s="274"/>
      <c r="Y118" s="274"/>
      <c r="Z118" s="274"/>
      <c r="AA118" s="274"/>
      <c r="AB118" s="274"/>
      <c r="AC118" s="274"/>
      <c r="AD118" s="274"/>
      <c r="AE118" s="274"/>
      <c r="AF118" s="274"/>
      <c r="AG118" s="274"/>
      <c r="AH118" s="274"/>
      <c r="AI118" s="274"/>
      <c r="AJ118" s="274"/>
      <c r="AK118" s="274"/>
      <c r="AL118" s="274"/>
      <c r="AM118" s="274"/>
      <c r="AN118" s="274"/>
      <c r="AO118" s="274"/>
      <c r="AP118" s="274"/>
      <c r="AQ118" s="274"/>
      <c r="AR118" s="274"/>
      <c r="AS118" s="274"/>
      <c r="AT118" s="274"/>
    </row>
    <row r="119" ht="14.25" customHeight="1" spans="1:46">
      <c r="A119" s="274"/>
      <c r="B119" s="274"/>
      <c r="C119" s="274"/>
      <c r="D119" s="274"/>
      <c r="E119" s="274"/>
      <c r="F119" s="274"/>
      <c r="G119" s="274"/>
      <c r="H119" s="274"/>
      <c r="I119" s="274"/>
      <c r="J119" s="274"/>
      <c r="K119" s="274"/>
      <c r="L119" s="274"/>
      <c r="M119" s="274"/>
      <c r="N119" s="274"/>
      <c r="O119" s="274"/>
      <c r="P119" s="274"/>
      <c r="Q119" s="274"/>
      <c r="R119" s="274"/>
      <c r="S119" s="274"/>
      <c r="T119" s="274"/>
      <c r="U119" s="274"/>
      <c r="V119" s="274"/>
      <c r="W119" s="274"/>
      <c r="X119" s="274"/>
      <c r="Y119" s="274"/>
      <c r="Z119" s="274"/>
      <c r="AA119" s="274"/>
      <c r="AB119" s="274"/>
      <c r="AC119" s="274"/>
      <c r="AD119" s="274"/>
      <c r="AE119" s="274"/>
      <c r="AF119" s="274"/>
      <c r="AG119" s="274"/>
      <c r="AH119" s="274"/>
      <c r="AI119" s="274"/>
      <c r="AJ119" s="274"/>
      <c r="AK119" s="274"/>
      <c r="AL119" s="274"/>
      <c r="AM119" s="274"/>
      <c r="AN119" s="274"/>
      <c r="AO119" s="274"/>
      <c r="AP119" s="274"/>
      <c r="AQ119" s="274"/>
      <c r="AR119" s="274"/>
      <c r="AS119" s="274"/>
      <c r="AT119" s="274"/>
    </row>
    <row r="120" ht="14.25" customHeight="1" spans="1:46">
      <c r="A120" s="274"/>
      <c r="B120" s="274"/>
      <c r="C120" s="274"/>
      <c r="D120" s="274"/>
      <c r="E120" s="274"/>
      <c r="F120" s="274"/>
      <c r="G120" s="274"/>
      <c r="H120" s="274"/>
      <c r="I120" s="274"/>
      <c r="J120" s="274"/>
      <c r="K120" s="274"/>
      <c r="L120" s="274"/>
      <c r="M120" s="274"/>
      <c r="N120" s="274"/>
      <c r="O120" s="274"/>
      <c r="P120" s="274"/>
      <c r="Q120" s="274"/>
      <c r="R120" s="274"/>
      <c r="S120" s="274"/>
      <c r="T120" s="274"/>
      <c r="U120" s="274"/>
      <c r="V120" s="274"/>
      <c r="W120" s="274"/>
      <c r="X120" s="274"/>
      <c r="Y120" s="274"/>
      <c r="Z120" s="274"/>
      <c r="AA120" s="274"/>
      <c r="AB120" s="274"/>
      <c r="AC120" s="274"/>
      <c r="AD120" s="274"/>
      <c r="AE120" s="274"/>
      <c r="AF120" s="274"/>
      <c r="AG120" s="274"/>
      <c r="AH120" s="274"/>
      <c r="AI120" s="274"/>
      <c r="AJ120" s="274"/>
      <c r="AK120" s="274"/>
      <c r="AL120" s="274"/>
      <c r="AM120" s="274"/>
      <c r="AN120" s="274"/>
      <c r="AO120" s="274"/>
      <c r="AP120" s="274"/>
      <c r="AQ120" s="274"/>
      <c r="AR120" s="274"/>
      <c r="AS120" s="274"/>
      <c r="AT120" s="274"/>
    </row>
    <row r="121" ht="14.25" customHeight="1" spans="1:46">
      <c r="A121" s="274"/>
      <c r="B121" s="274"/>
      <c r="C121" s="274"/>
      <c r="D121" s="274"/>
      <c r="E121" s="274"/>
      <c r="F121" s="274"/>
      <c r="G121" s="274"/>
      <c r="H121" s="274"/>
      <c r="I121" s="274"/>
      <c r="J121" s="274"/>
      <c r="K121" s="274"/>
      <c r="L121" s="274"/>
      <c r="M121" s="274"/>
      <c r="N121" s="274"/>
      <c r="O121" s="274"/>
      <c r="P121" s="274"/>
      <c r="Q121" s="274"/>
      <c r="R121" s="274"/>
      <c r="S121" s="274"/>
      <c r="T121" s="274"/>
      <c r="U121" s="274"/>
      <c r="V121" s="274"/>
      <c r="W121" s="274"/>
      <c r="X121" s="274"/>
      <c r="Y121" s="274"/>
      <c r="Z121" s="274"/>
      <c r="AA121" s="274"/>
      <c r="AB121" s="274"/>
      <c r="AC121" s="274"/>
      <c r="AD121" s="274"/>
      <c r="AE121" s="274"/>
      <c r="AF121" s="274"/>
      <c r="AG121" s="274"/>
      <c r="AH121" s="274"/>
      <c r="AI121" s="274"/>
      <c r="AJ121" s="274"/>
      <c r="AK121" s="274"/>
      <c r="AL121" s="274"/>
      <c r="AM121" s="274"/>
      <c r="AN121" s="274"/>
      <c r="AO121" s="274"/>
      <c r="AP121" s="274"/>
      <c r="AQ121" s="274"/>
      <c r="AR121" s="274"/>
      <c r="AS121" s="274"/>
      <c r="AT121" s="274"/>
    </row>
    <row r="122" ht="14.25" customHeight="1" spans="1:46">
      <c r="A122" s="274"/>
      <c r="B122" s="274"/>
      <c r="C122" s="274"/>
      <c r="D122" s="274"/>
      <c r="E122" s="274"/>
      <c r="F122" s="274"/>
      <c r="G122" s="274"/>
      <c r="H122" s="274"/>
      <c r="I122" s="274"/>
      <c r="J122" s="274"/>
      <c r="K122" s="274"/>
      <c r="L122" s="274"/>
      <c r="M122" s="274"/>
      <c r="N122" s="274"/>
      <c r="O122" s="274"/>
      <c r="P122" s="274"/>
      <c r="Q122" s="274"/>
      <c r="R122" s="274"/>
      <c r="S122" s="274"/>
      <c r="T122" s="274"/>
      <c r="U122" s="274"/>
      <c r="V122" s="274"/>
      <c r="W122" s="274"/>
      <c r="X122" s="274"/>
      <c r="Y122" s="274"/>
      <c r="Z122" s="274"/>
      <c r="AA122" s="274"/>
      <c r="AB122" s="274"/>
      <c r="AC122" s="274"/>
      <c r="AD122" s="274"/>
      <c r="AE122" s="274"/>
      <c r="AF122" s="274"/>
      <c r="AG122" s="274"/>
      <c r="AH122" s="274"/>
      <c r="AI122" s="274"/>
      <c r="AJ122" s="274"/>
      <c r="AK122" s="274"/>
      <c r="AL122" s="274"/>
      <c r="AM122" s="274"/>
      <c r="AN122" s="274"/>
      <c r="AO122" s="274"/>
      <c r="AP122" s="274"/>
      <c r="AQ122" s="274"/>
      <c r="AR122" s="274"/>
      <c r="AS122" s="274"/>
      <c r="AT122" s="274"/>
    </row>
    <row r="123" ht="14.25" customHeight="1" spans="1:46">
      <c r="A123" s="274"/>
      <c r="B123" s="274"/>
      <c r="C123" s="274"/>
      <c r="D123" s="274"/>
      <c r="E123" s="274"/>
      <c r="F123" s="274"/>
      <c r="G123" s="274"/>
      <c r="H123" s="274"/>
      <c r="I123" s="274"/>
      <c r="J123" s="274"/>
      <c r="K123" s="274"/>
      <c r="L123" s="274"/>
      <c r="M123" s="274"/>
      <c r="N123" s="274"/>
      <c r="O123" s="274"/>
      <c r="P123" s="274"/>
      <c r="Q123" s="274"/>
      <c r="R123" s="274"/>
      <c r="S123" s="274"/>
      <c r="T123" s="274"/>
      <c r="U123" s="274"/>
      <c r="V123" s="274"/>
      <c r="W123" s="274"/>
      <c r="X123" s="274"/>
      <c r="Y123" s="274"/>
      <c r="Z123" s="274"/>
      <c r="AA123" s="274"/>
      <c r="AB123" s="274"/>
      <c r="AC123" s="274"/>
      <c r="AD123" s="274"/>
      <c r="AE123" s="274"/>
      <c r="AF123" s="274"/>
      <c r="AG123" s="274"/>
      <c r="AH123" s="274"/>
      <c r="AI123" s="274"/>
      <c r="AJ123" s="274"/>
      <c r="AK123" s="274"/>
      <c r="AL123" s="274"/>
      <c r="AM123" s="274"/>
      <c r="AN123" s="274"/>
      <c r="AO123" s="274"/>
      <c r="AP123" s="274"/>
      <c r="AQ123" s="274"/>
      <c r="AR123" s="274"/>
      <c r="AS123" s="274"/>
      <c r="AT123" s="274"/>
    </row>
    <row r="124" ht="14.25" customHeight="1" spans="1:46">
      <c r="A124" s="274"/>
      <c r="B124" s="274"/>
      <c r="C124" s="274"/>
      <c r="D124" s="274"/>
      <c r="E124" s="274"/>
      <c r="F124" s="274"/>
      <c r="G124" s="274"/>
      <c r="H124" s="274"/>
      <c r="I124" s="274"/>
      <c r="J124" s="274"/>
      <c r="K124" s="274"/>
      <c r="L124" s="274"/>
      <c r="M124" s="274"/>
      <c r="N124" s="274"/>
      <c r="O124" s="274"/>
      <c r="P124" s="274"/>
      <c r="Q124" s="274"/>
      <c r="R124" s="274"/>
      <c r="S124" s="274"/>
      <c r="T124" s="274"/>
      <c r="U124" s="274"/>
      <c r="V124" s="274"/>
      <c r="W124" s="274"/>
      <c r="X124" s="274"/>
      <c r="Y124" s="274"/>
      <c r="Z124" s="274"/>
      <c r="AA124" s="274"/>
      <c r="AB124" s="274"/>
      <c r="AC124" s="274"/>
      <c r="AD124" s="274"/>
      <c r="AE124" s="274"/>
      <c r="AF124" s="274"/>
      <c r="AG124" s="274"/>
      <c r="AH124" s="274"/>
      <c r="AI124" s="274"/>
      <c r="AJ124" s="274"/>
      <c r="AK124" s="274"/>
      <c r="AL124" s="274"/>
      <c r="AM124" s="274"/>
      <c r="AN124" s="274"/>
      <c r="AO124" s="274"/>
      <c r="AP124" s="274"/>
      <c r="AQ124" s="274"/>
      <c r="AR124" s="274"/>
      <c r="AS124" s="274"/>
      <c r="AT124" s="274"/>
    </row>
    <row r="125" ht="14.25" customHeight="1" spans="1:46">
      <c r="A125" s="274"/>
      <c r="B125" s="274"/>
      <c r="C125" s="274"/>
      <c r="D125" s="274"/>
      <c r="E125" s="274"/>
      <c r="F125" s="274"/>
      <c r="G125" s="274"/>
      <c r="H125" s="274"/>
      <c r="I125" s="274"/>
      <c r="J125" s="274"/>
      <c r="K125" s="274"/>
      <c r="L125" s="274"/>
      <c r="M125" s="274"/>
      <c r="N125" s="274"/>
      <c r="O125" s="274"/>
      <c r="P125" s="274"/>
      <c r="Q125" s="274"/>
      <c r="R125" s="274"/>
      <c r="S125" s="274"/>
      <c r="T125" s="274"/>
      <c r="U125" s="274"/>
      <c r="V125" s="274"/>
      <c r="W125" s="274"/>
      <c r="X125" s="274"/>
      <c r="Y125" s="274"/>
      <c r="Z125" s="274"/>
      <c r="AA125" s="274"/>
      <c r="AB125" s="274"/>
      <c r="AC125" s="274"/>
      <c r="AD125" s="274"/>
      <c r="AE125" s="274"/>
      <c r="AF125" s="274"/>
      <c r="AG125" s="274"/>
      <c r="AH125" s="274"/>
      <c r="AI125" s="274"/>
      <c r="AJ125" s="274"/>
      <c r="AK125" s="274"/>
      <c r="AL125" s="274"/>
      <c r="AM125" s="274"/>
      <c r="AN125" s="274"/>
      <c r="AO125" s="274"/>
      <c r="AP125" s="274"/>
      <c r="AQ125" s="274"/>
      <c r="AR125" s="274"/>
      <c r="AS125" s="274"/>
      <c r="AT125" s="274"/>
    </row>
    <row r="126" ht="14.25" customHeight="1" spans="1:46">
      <c r="A126" s="274"/>
      <c r="B126" s="274"/>
      <c r="C126" s="274"/>
      <c r="D126" s="274"/>
      <c r="E126" s="274"/>
      <c r="F126" s="274"/>
      <c r="G126" s="274"/>
      <c r="H126" s="274"/>
      <c r="I126" s="274"/>
      <c r="J126" s="274"/>
      <c r="K126" s="274"/>
      <c r="L126" s="274"/>
      <c r="M126" s="274"/>
      <c r="N126" s="274"/>
      <c r="O126" s="274"/>
      <c r="P126" s="274"/>
      <c r="Q126" s="274"/>
      <c r="R126" s="274"/>
      <c r="S126" s="274"/>
      <c r="T126" s="274"/>
      <c r="U126" s="274"/>
      <c r="V126" s="274"/>
      <c r="W126" s="274"/>
      <c r="X126" s="274"/>
      <c r="Y126" s="274"/>
      <c r="Z126" s="274"/>
      <c r="AA126" s="274"/>
      <c r="AB126" s="274"/>
      <c r="AC126" s="274"/>
      <c r="AD126" s="274"/>
      <c r="AE126" s="274"/>
      <c r="AF126" s="274"/>
      <c r="AG126" s="274"/>
      <c r="AH126" s="274"/>
      <c r="AI126" s="274"/>
      <c r="AJ126" s="274"/>
      <c r="AK126" s="274"/>
      <c r="AL126" s="274"/>
      <c r="AM126" s="274"/>
      <c r="AN126" s="274"/>
      <c r="AO126" s="274"/>
      <c r="AP126" s="274"/>
      <c r="AQ126" s="274"/>
      <c r="AR126" s="274"/>
      <c r="AS126" s="274"/>
      <c r="AT126" s="274"/>
    </row>
    <row r="127" ht="14.25" customHeight="1" spans="1:46">
      <c r="A127" s="274"/>
      <c r="B127" s="274"/>
      <c r="C127" s="274"/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274"/>
      <c r="O127" s="274"/>
      <c r="P127" s="274"/>
      <c r="Q127" s="274"/>
      <c r="R127" s="274"/>
      <c r="S127" s="274"/>
      <c r="T127" s="274"/>
      <c r="U127" s="274"/>
      <c r="V127" s="274"/>
      <c r="W127" s="274"/>
      <c r="X127" s="274"/>
      <c r="Y127" s="274"/>
      <c r="Z127" s="274"/>
      <c r="AA127" s="274"/>
      <c r="AB127" s="274"/>
      <c r="AC127" s="274"/>
      <c r="AD127" s="274"/>
      <c r="AE127" s="274"/>
      <c r="AF127" s="274"/>
      <c r="AG127" s="274"/>
      <c r="AH127" s="274"/>
      <c r="AI127" s="274"/>
      <c r="AJ127" s="274"/>
      <c r="AK127" s="274"/>
      <c r="AL127" s="274"/>
      <c r="AM127" s="274"/>
      <c r="AN127" s="274"/>
      <c r="AO127" s="274"/>
      <c r="AP127" s="274"/>
      <c r="AQ127" s="274"/>
      <c r="AR127" s="274"/>
      <c r="AS127" s="274"/>
      <c r="AT127" s="274"/>
    </row>
    <row r="128" ht="14.25" customHeight="1" spans="1:46">
      <c r="A128" s="274"/>
      <c r="B128" s="274"/>
      <c r="C128" s="274"/>
      <c r="D128" s="274"/>
      <c r="E128" s="274"/>
      <c r="F128" s="274"/>
      <c r="G128" s="274"/>
      <c r="H128" s="274"/>
      <c r="I128" s="274"/>
      <c r="J128" s="274"/>
      <c r="K128" s="274"/>
      <c r="L128" s="274"/>
      <c r="M128" s="274"/>
      <c r="N128" s="274"/>
      <c r="O128" s="274"/>
      <c r="P128" s="274"/>
      <c r="Q128" s="274"/>
      <c r="R128" s="274"/>
      <c r="S128" s="274"/>
      <c r="T128" s="274"/>
      <c r="U128" s="274"/>
      <c r="V128" s="274"/>
      <c r="W128" s="274"/>
      <c r="X128" s="274"/>
      <c r="Y128" s="274"/>
      <c r="Z128" s="274"/>
      <c r="AA128" s="274"/>
      <c r="AB128" s="274"/>
      <c r="AC128" s="274"/>
      <c r="AD128" s="274"/>
      <c r="AE128" s="274"/>
      <c r="AF128" s="274"/>
      <c r="AG128" s="274"/>
      <c r="AH128" s="274"/>
      <c r="AI128" s="274"/>
      <c r="AJ128" s="274"/>
      <c r="AK128" s="274"/>
      <c r="AL128" s="274"/>
      <c r="AM128" s="274"/>
      <c r="AN128" s="274"/>
      <c r="AO128" s="274"/>
      <c r="AP128" s="274"/>
      <c r="AQ128" s="274"/>
      <c r="AR128" s="274"/>
      <c r="AS128" s="274"/>
      <c r="AT128" s="274"/>
    </row>
    <row r="129" ht="14.25" customHeight="1" spans="1:46">
      <c r="A129" s="274"/>
      <c r="B129" s="274"/>
      <c r="C129" s="274"/>
      <c r="D129" s="274"/>
      <c r="E129" s="274"/>
      <c r="F129" s="274"/>
      <c r="G129" s="274"/>
      <c r="H129" s="274"/>
      <c r="I129" s="274"/>
      <c r="J129" s="274"/>
      <c r="K129" s="274"/>
      <c r="L129" s="274"/>
      <c r="M129" s="274"/>
      <c r="N129" s="274"/>
      <c r="O129" s="274"/>
      <c r="P129" s="274"/>
      <c r="Q129" s="274"/>
      <c r="R129" s="274"/>
      <c r="S129" s="274"/>
      <c r="T129" s="274"/>
      <c r="U129" s="274"/>
      <c r="V129" s="274"/>
      <c r="W129" s="274"/>
      <c r="X129" s="274"/>
      <c r="Y129" s="274"/>
      <c r="Z129" s="274"/>
      <c r="AA129" s="274"/>
      <c r="AB129" s="274"/>
      <c r="AC129" s="274"/>
      <c r="AD129" s="274"/>
      <c r="AE129" s="274"/>
      <c r="AF129" s="274"/>
      <c r="AG129" s="274"/>
      <c r="AH129" s="274"/>
      <c r="AI129" s="274"/>
      <c r="AJ129" s="274"/>
      <c r="AK129" s="274"/>
      <c r="AL129" s="274"/>
      <c r="AM129" s="274"/>
      <c r="AN129" s="274"/>
      <c r="AO129" s="274"/>
      <c r="AP129" s="274"/>
      <c r="AQ129" s="274"/>
      <c r="AR129" s="274"/>
      <c r="AS129" s="274"/>
      <c r="AT129" s="274"/>
    </row>
    <row r="130" ht="14.25" customHeight="1" spans="1:46">
      <c r="A130" s="274"/>
      <c r="B130" s="274"/>
      <c r="C130" s="274"/>
      <c r="D130" s="274"/>
      <c r="E130" s="274"/>
      <c r="F130" s="274"/>
      <c r="G130" s="274"/>
      <c r="H130" s="274"/>
      <c r="I130" s="274"/>
      <c r="J130" s="274"/>
      <c r="K130" s="274"/>
      <c r="L130" s="274"/>
      <c r="M130" s="274"/>
      <c r="N130" s="274"/>
      <c r="O130" s="274"/>
      <c r="P130" s="274"/>
      <c r="Q130" s="274"/>
      <c r="R130" s="274"/>
      <c r="S130" s="274"/>
      <c r="T130" s="274"/>
      <c r="U130" s="274"/>
      <c r="V130" s="274"/>
      <c r="W130" s="274"/>
      <c r="X130" s="274"/>
      <c r="Y130" s="274"/>
      <c r="Z130" s="274"/>
      <c r="AA130" s="274"/>
      <c r="AB130" s="274"/>
      <c r="AC130" s="274"/>
      <c r="AD130" s="274"/>
      <c r="AE130" s="274"/>
      <c r="AF130" s="274"/>
      <c r="AG130" s="274"/>
      <c r="AH130" s="274"/>
      <c r="AI130" s="274"/>
      <c r="AJ130" s="274"/>
      <c r="AK130" s="274"/>
      <c r="AL130" s="274"/>
      <c r="AM130" s="274"/>
      <c r="AN130" s="274"/>
      <c r="AO130" s="274"/>
      <c r="AP130" s="274"/>
      <c r="AQ130" s="274"/>
      <c r="AR130" s="274"/>
      <c r="AS130" s="274"/>
      <c r="AT130" s="274"/>
    </row>
    <row r="131" ht="14.25" customHeight="1" spans="1:46">
      <c r="A131" s="274"/>
      <c r="B131" s="274"/>
      <c r="C131" s="274"/>
      <c r="D131" s="274"/>
      <c r="E131" s="274"/>
      <c r="F131" s="274"/>
      <c r="G131" s="274"/>
      <c r="H131" s="274"/>
      <c r="I131" s="274"/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274"/>
      <c r="W131" s="274"/>
      <c r="X131" s="274"/>
      <c r="Y131" s="274"/>
      <c r="Z131" s="274"/>
      <c r="AA131" s="274"/>
      <c r="AB131" s="274"/>
      <c r="AC131" s="274"/>
      <c r="AD131" s="274"/>
      <c r="AE131" s="274"/>
      <c r="AF131" s="274"/>
      <c r="AG131" s="274"/>
      <c r="AH131" s="274"/>
      <c r="AI131" s="274"/>
      <c r="AJ131" s="274"/>
      <c r="AK131" s="274"/>
      <c r="AL131" s="274"/>
      <c r="AM131" s="274"/>
      <c r="AN131" s="274"/>
      <c r="AO131" s="274"/>
      <c r="AP131" s="274"/>
      <c r="AQ131" s="274"/>
      <c r="AR131" s="274"/>
      <c r="AS131" s="274"/>
      <c r="AT131" s="274"/>
    </row>
    <row r="132" ht="14.25" customHeight="1" spans="1:46">
      <c r="A132" s="274"/>
      <c r="B132" s="274"/>
      <c r="C132" s="274"/>
      <c r="D132" s="274"/>
      <c r="E132" s="274"/>
      <c r="F132" s="274"/>
      <c r="G132" s="274"/>
      <c r="H132" s="274"/>
      <c r="I132" s="274"/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274"/>
      <c r="W132" s="274"/>
      <c r="X132" s="274"/>
      <c r="Y132" s="274"/>
      <c r="Z132" s="274"/>
      <c r="AA132" s="274"/>
      <c r="AB132" s="274"/>
      <c r="AC132" s="274"/>
      <c r="AD132" s="274"/>
      <c r="AE132" s="274"/>
      <c r="AF132" s="274"/>
      <c r="AG132" s="274"/>
      <c r="AH132" s="274"/>
      <c r="AI132" s="274"/>
      <c r="AJ132" s="274"/>
      <c r="AK132" s="274"/>
      <c r="AL132" s="274"/>
      <c r="AM132" s="274"/>
      <c r="AN132" s="274"/>
      <c r="AO132" s="274"/>
      <c r="AP132" s="274"/>
      <c r="AQ132" s="274"/>
      <c r="AR132" s="274"/>
      <c r="AS132" s="274"/>
      <c r="AT132" s="274"/>
    </row>
    <row r="133" ht="14.25" customHeight="1" spans="1:46">
      <c r="A133" s="274"/>
      <c r="B133" s="274"/>
      <c r="C133" s="274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274"/>
      <c r="W133" s="274"/>
      <c r="X133" s="274"/>
      <c r="Y133" s="274"/>
      <c r="Z133" s="274"/>
      <c r="AA133" s="274"/>
      <c r="AB133" s="274"/>
      <c r="AC133" s="274"/>
      <c r="AD133" s="274"/>
      <c r="AE133" s="274"/>
      <c r="AF133" s="274"/>
      <c r="AG133" s="274"/>
      <c r="AH133" s="274"/>
      <c r="AI133" s="274"/>
      <c r="AJ133" s="274"/>
      <c r="AK133" s="274"/>
      <c r="AL133" s="274"/>
      <c r="AM133" s="274"/>
      <c r="AN133" s="274"/>
      <c r="AO133" s="274"/>
      <c r="AP133" s="274"/>
      <c r="AQ133" s="274"/>
      <c r="AR133" s="274"/>
      <c r="AS133" s="274"/>
      <c r="AT133" s="274"/>
    </row>
    <row r="134" ht="14.25" customHeight="1" spans="1:46">
      <c r="A134" s="274"/>
      <c r="B134" s="274"/>
      <c r="C134" s="274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274"/>
      <c r="W134" s="274"/>
      <c r="X134" s="274"/>
      <c r="Y134" s="274"/>
      <c r="Z134" s="274"/>
      <c r="AA134" s="274"/>
      <c r="AB134" s="274"/>
      <c r="AC134" s="274"/>
      <c r="AD134" s="274"/>
      <c r="AE134" s="274"/>
      <c r="AF134" s="274"/>
      <c r="AG134" s="274"/>
      <c r="AH134" s="274"/>
      <c r="AI134" s="274"/>
      <c r="AJ134" s="274"/>
      <c r="AK134" s="274"/>
      <c r="AL134" s="274"/>
      <c r="AM134" s="274"/>
      <c r="AN134" s="274"/>
      <c r="AO134" s="274"/>
      <c r="AP134" s="274"/>
      <c r="AQ134" s="274"/>
      <c r="AR134" s="274"/>
      <c r="AS134" s="274"/>
      <c r="AT134" s="274"/>
    </row>
    <row r="135" ht="14.25" customHeight="1" spans="1:46">
      <c r="A135" s="274"/>
      <c r="B135" s="274"/>
      <c r="C135" s="274"/>
      <c r="D135" s="274"/>
      <c r="E135" s="274"/>
      <c r="F135" s="274"/>
      <c r="G135" s="274"/>
      <c r="H135" s="274"/>
      <c r="I135" s="274"/>
      <c r="J135" s="274"/>
      <c r="K135" s="274"/>
      <c r="L135" s="274"/>
      <c r="M135" s="274"/>
      <c r="N135" s="274"/>
      <c r="O135" s="274"/>
      <c r="P135" s="274"/>
      <c r="Q135" s="274"/>
      <c r="R135" s="274"/>
      <c r="S135" s="274"/>
      <c r="T135" s="274"/>
      <c r="U135" s="274"/>
      <c r="V135" s="274"/>
      <c r="W135" s="274"/>
      <c r="X135" s="274"/>
      <c r="Y135" s="274"/>
      <c r="Z135" s="274"/>
      <c r="AA135" s="274"/>
      <c r="AB135" s="274"/>
      <c r="AC135" s="274"/>
      <c r="AD135" s="274"/>
      <c r="AE135" s="274"/>
      <c r="AF135" s="274"/>
      <c r="AG135" s="274"/>
      <c r="AH135" s="274"/>
      <c r="AI135" s="274"/>
      <c r="AJ135" s="274"/>
      <c r="AK135" s="274"/>
      <c r="AL135" s="274"/>
      <c r="AM135" s="274"/>
      <c r="AN135" s="274"/>
      <c r="AO135" s="274"/>
      <c r="AP135" s="274"/>
      <c r="AQ135" s="274"/>
      <c r="AR135" s="274"/>
      <c r="AS135" s="274"/>
      <c r="AT135" s="274"/>
    </row>
    <row r="136" ht="14.25" customHeight="1" spans="1:46">
      <c r="A136" s="274"/>
      <c r="B136" s="274"/>
      <c r="C136" s="274"/>
      <c r="D136" s="274"/>
      <c r="E136" s="274"/>
      <c r="F136" s="274"/>
      <c r="G136" s="274"/>
      <c r="H136" s="274"/>
      <c r="I136" s="274"/>
      <c r="J136" s="274"/>
      <c r="K136" s="274"/>
      <c r="L136" s="274"/>
      <c r="M136" s="274"/>
      <c r="N136" s="274"/>
      <c r="O136" s="274"/>
      <c r="P136" s="274"/>
      <c r="Q136" s="274"/>
      <c r="R136" s="274"/>
      <c r="S136" s="274"/>
      <c r="T136" s="274"/>
      <c r="U136" s="274"/>
      <c r="V136" s="274"/>
      <c r="W136" s="274"/>
      <c r="X136" s="274"/>
      <c r="Y136" s="274"/>
      <c r="Z136" s="274"/>
      <c r="AA136" s="274"/>
      <c r="AB136" s="274"/>
      <c r="AC136" s="274"/>
      <c r="AD136" s="274"/>
      <c r="AE136" s="274"/>
      <c r="AF136" s="274"/>
      <c r="AG136" s="274"/>
      <c r="AH136" s="274"/>
      <c r="AI136" s="274"/>
      <c r="AJ136" s="274"/>
      <c r="AK136" s="274"/>
      <c r="AL136" s="274"/>
      <c r="AM136" s="274"/>
      <c r="AN136" s="274"/>
      <c r="AO136" s="274"/>
      <c r="AP136" s="274"/>
      <c r="AQ136" s="274"/>
      <c r="AR136" s="274"/>
      <c r="AS136" s="274"/>
      <c r="AT136" s="274"/>
    </row>
    <row r="137" ht="14.25" customHeight="1" spans="1:46">
      <c r="A137" s="274"/>
      <c r="B137" s="274"/>
      <c r="C137" s="274"/>
      <c r="D137" s="274"/>
      <c r="E137" s="274"/>
      <c r="F137" s="274"/>
      <c r="G137" s="274"/>
      <c r="H137" s="274"/>
      <c r="I137" s="274"/>
      <c r="J137" s="274"/>
      <c r="K137" s="274"/>
      <c r="L137" s="274"/>
      <c r="M137" s="274"/>
      <c r="N137" s="274"/>
      <c r="O137" s="274"/>
      <c r="P137" s="274"/>
      <c r="Q137" s="274"/>
      <c r="R137" s="274"/>
      <c r="S137" s="274"/>
      <c r="T137" s="274"/>
      <c r="U137" s="274"/>
      <c r="V137" s="274"/>
      <c r="W137" s="274"/>
      <c r="X137" s="274"/>
      <c r="Y137" s="274"/>
      <c r="Z137" s="274"/>
      <c r="AA137" s="274"/>
      <c r="AB137" s="274"/>
      <c r="AC137" s="274"/>
      <c r="AD137" s="274"/>
      <c r="AE137" s="274"/>
      <c r="AF137" s="274"/>
      <c r="AG137" s="274"/>
      <c r="AH137" s="274"/>
      <c r="AI137" s="274"/>
      <c r="AJ137" s="274"/>
      <c r="AK137" s="274"/>
      <c r="AL137" s="274"/>
      <c r="AM137" s="274"/>
      <c r="AN137" s="274"/>
      <c r="AO137" s="274"/>
      <c r="AP137" s="274"/>
      <c r="AQ137" s="274"/>
      <c r="AR137" s="274"/>
      <c r="AS137" s="274"/>
      <c r="AT137" s="274"/>
    </row>
    <row r="138" ht="14.25" customHeight="1" spans="1:46">
      <c r="A138" s="274"/>
      <c r="B138" s="274"/>
      <c r="C138" s="274"/>
      <c r="D138" s="274"/>
      <c r="E138" s="274"/>
      <c r="F138" s="274"/>
      <c r="G138" s="274"/>
      <c r="H138" s="274"/>
      <c r="I138" s="274"/>
      <c r="J138" s="274"/>
      <c r="K138" s="274"/>
      <c r="L138" s="274"/>
      <c r="M138" s="274"/>
      <c r="N138" s="274"/>
      <c r="O138" s="274"/>
      <c r="P138" s="274"/>
      <c r="Q138" s="274"/>
      <c r="R138" s="274"/>
      <c r="S138" s="274"/>
      <c r="T138" s="274"/>
      <c r="U138" s="274"/>
      <c r="V138" s="274"/>
      <c r="W138" s="274"/>
      <c r="X138" s="274"/>
      <c r="Y138" s="274"/>
      <c r="Z138" s="274"/>
      <c r="AA138" s="274"/>
      <c r="AB138" s="274"/>
      <c r="AC138" s="274"/>
      <c r="AD138" s="274"/>
      <c r="AE138" s="274"/>
      <c r="AF138" s="274"/>
      <c r="AG138" s="274"/>
      <c r="AH138" s="274"/>
      <c r="AI138" s="274"/>
      <c r="AJ138" s="274"/>
      <c r="AK138" s="274"/>
      <c r="AL138" s="274"/>
      <c r="AM138" s="274"/>
      <c r="AN138" s="274"/>
      <c r="AO138" s="274"/>
      <c r="AP138" s="274"/>
      <c r="AQ138" s="274"/>
      <c r="AR138" s="274"/>
      <c r="AS138" s="274"/>
      <c r="AT138" s="274"/>
    </row>
    <row r="139" ht="14.25" customHeight="1" spans="1:46">
      <c r="A139" s="274"/>
      <c r="B139" s="274"/>
      <c r="C139" s="274"/>
      <c r="D139" s="274"/>
      <c r="E139" s="274"/>
      <c r="F139" s="274"/>
      <c r="G139" s="274"/>
      <c r="H139" s="274"/>
      <c r="I139" s="274"/>
      <c r="J139" s="274"/>
      <c r="K139" s="274"/>
      <c r="L139" s="274"/>
      <c r="M139" s="274"/>
      <c r="N139" s="274"/>
      <c r="O139" s="274"/>
      <c r="P139" s="274"/>
      <c r="Q139" s="274"/>
      <c r="R139" s="274"/>
      <c r="S139" s="274"/>
      <c r="T139" s="274"/>
      <c r="U139" s="274"/>
      <c r="V139" s="274"/>
      <c r="W139" s="274"/>
      <c r="X139" s="274"/>
      <c r="Y139" s="274"/>
      <c r="Z139" s="274"/>
      <c r="AA139" s="274"/>
      <c r="AB139" s="274"/>
      <c r="AC139" s="274"/>
      <c r="AD139" s="274"/>
      <c r="AE139" s="274"/>
      <c r="AF139" s="274"/>
      <c r="AG139" s="274"/>
      <c r="AH139" s="274"/>
      <c r="AI139" s="274"/>
      <c r="AJ139" s="274"/>
      <c r="AK139" s="274"/>
      <c r="AL139" s="274"/>
      <c r="AM139" s="274"/>
      <c r="AN139" s="274"/>
      <c r="AO139" s="274"/>
      <c r="AP139" s="274"/>
      <c r="AQ139" s="274"/>
      <c r="AR139" s="274"/>
      <c r="AS139" s="274"/>
      <c r="AT139" s="274"/>
    </row>
    <row r="140" ht="14.25" customHeight="1" spans="1:46">
      <c r="A140" s="274"/>
      <c r="B140" s="274"/>
      <c r="C140" s="274"/>
      <c r="D140" s="274"/>
      <c r="E140" s="274"/>
      <c r="F140" s="274"/>
      <c r="G140" s="274"/>
      <c r="H140" s="274"/>
      <c r="I140" s="274"/>
      <c r="J140" s="274"/>
      <c r="K140" s="274"/>
      <c r="L140" s="274"/>
      <c r="M140" s="274"/>
      <c r="N140" s="274"/>
      <c r="O140" s="274"/>
      <c r="P140" s="274"/>
      <c r="Q140" s="274"/>
      <c r="R140" s="274"/>
      <c r="S140" s="274"/>
      <c r="T140" s="274"/>
      <c r="U140" s="274"/>
      <c r="V140" s="274"/>
      <c r="W140" s="274"/>
      <c r="X140" s="274"/>
      <c r="Y140" s="274"/>
      <c r="Z140" s="274"/>
      <c r="AA140" s="274"/>
      <c r="AB140" s="274"/>
      <c r="AC140" s="274"/>
      <c r="AD140" s="274"/>
      <c r="AE140" s="274"/>
      <c r="AF140" s="274"/>
      <c r="AG140" s="274"/>
      <c r="AH140" s="274"/>
      <c r="AI140" s="274"/>
      <c r="AJ140" s="274"/>
      <c r="AK140" s="274"/>
      <c r="AL140" s="274"/>
      <c r="AM140" s="274"/>
      <c r="AN140" s="274"/>
      <c r="AO140" s="274"/>
      <c r="AP140" s="274"/>
      <c r="AQ140" s="274"/>
      <c r="AR140" s="274"/>
      <c r="AS140" s="274"/>
      <c r="AT140" s="274"/>
    </row>
    <row r="141" ht="14.25" customHeight="1" spans="1:46">
      <c r="A141" s="274"/>
      <c r="B141" s="274"/>
      <c r="C141" s="274"/>
      <c r="D141" s="274"/>
      <c r="E141" s="274"/>
      <c r="F141" s="274"/>
      <c r="G141" s="274"/>
      <c r="H141" s="274"/>
      <c r="I141" s="274"/>
      <c r="J141" s="274"/>
      <c r="K141" s="274"/>
      <c r="L141" s="274"/>
      <c r="M141" s="274"/>
      <c r="N141" s="274"/>
      <c r="O141" s="274"/>
      <c r="P141" s="274"/>
      <c r="Q141" s="274"/>
      <c r="R141" s="274"/>
      <c r="S141" s="274"/>
      <c r="T141" s="274"/>
      <c r="U141" s="274"/>
      <c r="V141" s="274"/>
      <c r="W141" s="274"/>
      <c r="X141" s="274"/>
      <c r="Y141" s="274"/>
      <c r="Z141" s="274"/>
      <c r="AA141" s="274"/>
      <c r="AB141" s="274"/>
      <c r="AC141" s="274"/>
      <c r="AD141" s="274"/>
      <c r="AE141" s="274"/>
      <c r="AF141" s="274"/>
      <c r="AG141" s="274"/>
      <c r="AH141" s="274"/>
      <c r="AI141" s="274"/>
      <c r="AJ141" s="274"/>
      <c r="AK141" s="274"/>
      <c r="AL141" s="274"/>
      <c r="AM141" s="274"/>
      <c r="AN141" s="274"/>
      <c r="AO141" s="274"/>
      <c r="AP141" s="274"/>
      <c r="AQ141" s="274"/>
      <c r="AR141" s="274"/>
      <c r="AS141" s="274"/>
      <c r="AT141" s="274"/>
    </row>
    <row r="142" ht="14.25" customHeight="1" spans="1:46">
      <c r="A142" s="274"/>
      <c r="B142" s="274"/>
      <c r="C142" s="274"/>
      <c r="D142" s="274"/>
      <c r="E142" s="274"/>
      <c r="F142" s="274"/>
      <c r="G142" s="274"/>
      <c r="H142" s="274"/>
      <c r="I142" s="274"/>
      <c r="J142" s="274"/>
      <c r="K142" s="274"/>
      <c r="L142" s="274"/>
      <c r="M142" s="274"/>
      <c r="N142" s="274"/>
      <c r="O142" s="274"/>
      <c r="P142" s="274"/>
      <c r="Q142" s="274"/>
      <c r="R142" s="274"/>
      <c r="S142" s="274"/>
      <c r="T142" s="274"/>
      <c r="U142" s="274"/>
      <c r="V142" s="274"/>
      <c r="W142" s="274"/>
      <c r="X142" s="274"/>
      <c r="Y142" s="274"/>
      <c r="Z142" s="274"/>
      <c r="AA142" s="274"/>
      <c r="AB142" s="274"/>
      <c r="AC142" s="274"/>
      <c r="AD142" s="274"/>
      <c r="AE142" s="274"/>
      <c r="AF142" s="274"/>
      <c r="AG142" s="274"/>
      <c r="AH142" s="274"/>
      <c r="AI142" s="274"/>
      <c r="AJ142" s="274"/>
      <c r="AK142" s="274"/>
      <c r="AL142" s="274"/>
      <c r="AM142" s="274"/>
      <c r="AN142" s="274"/>
      <c r="AO142" s="274"/>
      <c r="AP142" s="274"/>
      <c r="AQ142" s="274"/>
      <c r="AR142" s="274"/>
      <c r="AS142" s="274"/>
      <c r="AT142" s="274"/>
    </row>
    <row r="143" ht="14.25" customHeight="1" spans="1:46">
      <c r="A143" s="274"/>
      <c r="B143" s="274"/>
      <c r="C143" s="274"/>
      <c r="D143" s="274"/>
      <c r="E143" s="274"/>
      <c r="F143" s="274"/>
      <c r="G143" s="274"/>
      <c r="H143" s="274"/>
      <c r="I143" s="274"/>
      <c r="J143" s="274"/>
      <c r="K143" s="274"/>
      <c r="L143" s="274"/>
      <c r="M143" s="274"/>
      <c r="N143" s="274"/>
      <c r="O143" s="274"/>
      <c r="P143" s="274"/>
      <c r="Q143" s="274"/>
      <c r="R143" s="274"/>
      <c r="S143" s="274"/>
      <c r="T143" s="274"/>
      <c r="U143" s="274"/>
      <c r="V143" s="274"/>
      <c r="W143" s="274"/>
      <c r="X143" s="274"/>
      <c r="Y143" s="274"/>
      <c r="Z143" s="274"/>
      <c r="AA143" s="274"/>
      <c r="AB143" s="274"/>
      <c r="AC143" s="274"/>
      <c r="AD143" s="274"/>
      <c r="AE143" s="274"/>
      <c r="AF143" s="274"/>
      <c r="AG143" s="274"/>
      <c r="AH143" s="274"/>
      <c r="AI143" s="274"/>
      <c r="AJ143" s="274"/>
      <c r="AK143" s="274"/>
      <c r="AL143" s="274"/>
      <c r="AM143" s="274"/>
      <c r="AN143" s="274"/>
      <c r="AO143" s="274"/>
      <c r="AP143" s="274"/>
      <c r="AQ143" s="274"/>
      <c r="AR143" s="274"/>
      <c r="AS143" s="274"/>
      <c r="AT143" s="274"/>
    </row>
    <row r="144" ht="14.25" customHeight="1" spans="1:46">
      <c r="A144" s="274"/>
      <c r="B144" s="274"/>
      <c r="C144" s="274"/>
      <c r="D144" s="274"/>
      <c r="E144" s="274"/>
      <c r="F144" s="274"/>
      <c r="G144" s="274"/>
      <c r="H144" s="274"/>
      <c r="I144" s="274"/>
      <c r="J144" s="274"/>
      <c r="K144" s="274"/>
      <c r="L144" s="274"/>
      <c r="M144" s="274"/>
      <c r="N144" s="274"/>
      <c r="O144" s="274"/>
      <c r="P144" s="274"/>
      <c r="Q144" s="274"/>
      <c r="R144" s="274"/>
      <c r="S144" s="274"/>
      <c r="T144" s="274"/>
      <c r="U144" s="274"/>
      <c r="V144" s="274"/>
      <c r="W144" s="274"/>
      <c r="X144" s="274"/>
      <c r="Y144" s="274"/>
      <c r="Z144" s="274"/>
      <c r="AA144" s="274"/>
      <c r="AB144" s="274"/>
      <c r="AC144" s="274"/>
      <c r="AD144" s="274"/>
      <c r="AE144" s="274"/>
      <c r="AF144" s="274"/>
      <c r="AG144" s="274"/>
      <c r="AH144" s="274"/>
      <c r="AI144" s="274"/>
      <c r="AJ144" s="274"/>
      <c r="AK144" s="274"/>
      <c r="AL144" s="274"/>
      <c r="AM144" s="274"/>
      <c r="AN144" s="274"/>
      <c r="AO144" s="274"/>
      <c r="AP144" s="274"/>
      <c r="AQ144" s="274"/>
      <c r="AR144" s="274"/>
      <c r="AS144" s="274"/>
      <c r="AT144" s="274"/>
    </row>
    <row r="145" ht="14.25" customHeight="1" spans="1:46">
      <c r="A145" s="274"/>
      <c r="B145" s="274"/>
      <c r="C145" s="274"/>
      <c r="D145" s="274"/>
      <c r="E145" s="274"/>
      <c r="F145" s="274"/>
      <c r="G145" s="274"/>
      <c r="H145" s="274"/>
      <c r="I145" s="274"/>
      <c r="J145" s="274"/>
      <c r="K145" s="274"/>
      <c r="L145" s="274"/>
      <c r="M145" s="274"/>
      <c r="N145" s="274"/>
      <c r="O145" s="274"/>
      <c r="P145" s="274"/>
      <c r="Q145" s="274"/>
      <c r="R145" s="274"/>
      <c r="S145" s="274"/>
      <c r="T145" s="274"/>
      <c r="U145" s="274"/>
      <c r="V145" s="274"/>
      <c r="W145" s="274"/>
      <c r="X145" s="274"/>
      <c r="Y145" s="274"/>
      <c r="Z145" s="274"/>
      <c r="AA145" s="274"/>
      <c r="AB145" s="274"/>
      <c r="AC145" s="274"/>
      <c r="AD145" s="274"/>
      <c r="AE145" s="274"/>
      <c r="AF145" s="274"/>
      <c r="AG145" s="274"/>
      <c r="AH145" s="274"/>
      <c r="AI145" s="274"/>
      <c r="AJ145" s="274"/>
      <c r="AK145" s="274"/>
      <c r="AL145" s="274"/>
      <c r="AM145" s="274"/>
      <c r="AN145" s="274"/>
      <c r="AO145" s="274"/>
      <c r="AP145" s="274"/>
      <c r="AQ145" s="274"/>
      <c r="AR145" s="274"/>
      <c r="AS145" s="274"/>
      <c r="AT145" s="274"/>
    </row>
    <row r="146" ht="14.25" customHeight="1" spans="1:46">
      <c r="A146" s="274"/>
      <c r="B146" s="274"/>
      <c r="C146" s="274"/>
      <c r="D146" s="274"/>
      <c r="E146" s="274"/>
      <c r="F146" s="274"/>
      <c r="G146" s="274"/>
      <c r="H146" s="274"/>
      <c r="I146" s="274"/>
      <c r="J146" s="274"/>
      <c r="K146" s="274"/>
      <c r="L146" s="274"/>
      <c r="M146" s="274"/>
      <c r="N146" s="274"/>
      <c r="O146" s="274"/>
      <c r="P146" s="274"/>
      <c r="Q146" s="274"/>
      <c r="R146" s="274"/>
      <c r="S146" s="274"/>
      <c r="T146" s="274"/>
      <c r="U146" s="274"/>
      <c r="V146" s="274"/>
      <c r="W146" s="274"/>
      <c r="X146" s="274"/>
      <c r="Y146" s="274"/>
      <c r="Z146" s="274"/>
      <c r="AA146" s="274"/>
      <c r="AB146" s="274"/>
      <c r="AC146" s="274"/>
      <c r="AD146" s="274"/>
      <c r="AE146" s="274"/>
      <c r="AF146" s="274"/>
      <c r="AG146" s="274"/>
      <c r="AH146" s="274"/>
      <c r="AI146" s="274"/>
      <c r="AJ146" s="274"/>
      <c r="AK146" s="274"/>
      <c r="AL146" s="274"/>
      <c r="AM146" s="274"/>
      <c r="AN146" s="274"/>
      <c r="AO146" s="274"/>
      <c r="AP146" s="274"/>
      <c r="AQ146" s="274"/>
      <c r="AR146" s="274"/>
      <c r="AS146" s="274"/>
      <c r="AT146" s="274"/>
    </row>
    <row r="147" ht="14.25" customHeight="1" spans="1:46">
      <c r="A147" s="274"/>
      <c r="B147" s="274"/>
      <c r="C147" s="274"/>
      <c r="D147" s="274"/>
      <c r="E147" s="274"/>
      <c r="F147" s="274"/>
      <c r="G147" s="274"/>
      <c r="H147" s="274"/>
      <c r="I147" s="274"/>
      <c r="J147" s="274"/>
      <c r="K147" s="274"/>
      <c r="L147" s="274"/>
      <c r="M147" s="274"/>
      <c r="N147" s="274"/>
      <c r="O147" s="274"/>
      <c r="P147" s="274"/>
      <c r="Q147" s="274"/>
      <c r="R147" s="274"/>
      <c r="S147" s="274"/>
      <c r="T147" s="274"/>
      <c r="U147" s="274"/>
      <c r="V147" s="274"/>
      <c r="W147" s="274"/>
      <c r="X147" s="274"/>
      <c r="Y147" s="274"/>
      <c r="Z147" s="274"/>
      <c r="AA147" s="274"/>
      <c r="AB147" s="274"/>
      <c r="AC147" s="274"/>
      <c r="AD147" s="274"/>
      <c r="AE147" s="274"/>
      <c r="AF147" s="274"/>
      <c r="AG147" s="274"/>
      <c r="AH147" s="274"/>
      <c r="AI147" s="274"/>
      <c r="AJ147" s="274"/>
      <c r="AK147" s="274"/>
      <c r="AL147" s="274"/>
      <c r="AM147" s="274"/>
      <c r="AN147" s="274"/>
      <c r="AO147" s="274"/>
      <c r="AP147" s="274"/>
      <c r="AQ147" s="274"/>
      <c r="AR147" s="274"/>
      <c r="AS147" s="274"/>
      <c r="AT147" s="274"/>
    </row>
    <row r="148" ht="14.25" customHeight="1" spans="1:46">
      <c r="A148" s="274"/>
      <c r="B148" s="274"/>
      <c r="C148" s="274"/>
      <c r="D148" s="274"/>
      <c r="E148" s="274"/>
      <c r="F148" s="274"/>
      <c r="G148" s="274"/>
      <c r="H148" s="274"/>
      <c r="I148" s="274"/>
      <c r="J148" s="274"/>
      <c r="K148" s="274"/>
      <c r="L148" s="274"/>
      <c r="M148" s="274"/>
      <c r="N148" s="274"/>
      <c r="O148" s="274"/>
      <c r="P148" s="274"/>
      <c r="Q148" s="274"/>
      <c r="R148" s="274"/>
      <c r="S148" s="274"/>
      <c r="T148" s="274"/>
      <c r="U148" s="274"/>
      <c r="V148" s="274"/>
      <c r="W148" s="274"/>
      <c r="X148" s="274"/>
      <c r="Y148" s="274"/>
      <c r="Z148" s="274"/>
      <c r="AA148" s="274"/>
      <c r="AB148" s="274"/>
      <c r="AC148" s="274"/>
      <c r="AD148" s="274"/>
      <c r="AE148" s="274"/>
      <c r="AF148" s="274"/>
      <c r="AG148" s="274"/>
      <c r="AH148" s="274"/>
      <c r="AI148" s="274"/>
      <c r="AJ148" s="274"/>
      <c r="AK148" s="274"/>
      <c r="AL148" s="274"/>
      <c r="AM148" s="274"/>
      <c r="AN148" s="274"/>
      <c r="AO148" s="274"/>
      <c r="AP148" s="274"/>
      <c r="AQ148" s="274"/>
      <c r="AR148" s="274"/>
      <c r="AS148" s="274"/>
      <c r="AT148" s="274"/>
    </row>
    <row r="149" ht="14.25" customHeight="1" spans="1:46">
      <c r="A149" s="274"/>
      <c r="B149" s="274"/>
      <c r="C149" s="274"/>
      <c r="D149" s="274"/>
      <c r="E149" s="274"/>
      <c r="F149" s="274"/>
      <c r="G149" s="274"/>
      <c r="H149" s="274"/>
      <c r="I149" s="274"/>
      <c r="J149" s="274"/>
      <c r="K149" s="274"/>
      <c r="L149" s="274"/>
      <c r="M149" s="274"/>
      <c r="N149" s="274"/>
      <c r="O149" s="274"/>
      <c r="P149" s="274"/>
      <c r="Q149" s="274"/>
      <c r="R149" s="274"/>
      <c r="S149" s="274"/>
      <c r="T149" s="274"/>
      <c r="U149" s="274"/>
      <c r="V149" s="274"/>
      <c r="W149" s="274"/>
      <c r="X149" s="274"/>
      <c r="Y149" s="274"/>
      <c r="Z149" s="274"/>
      <c r="AA149" s="274"/>
      <c r="AB149" s="274"/>
      <c r="AC149" s="274"/>
      <c r="AD149" s="274"/>
      <c r="AE149" s="274"/>
      <c r="AF149" s="274"/>
      <c r="AG149" s="274"/>
      <c r="AH149" s="274"/>
      <c r="AI149" s="274"/>
      <c r="AJ149" s="274"/>
      <c r="AK149" s="274"/>
      <c r="AL149" s="274"/>
      <c r="AM149" s="274"/>
      <c r="AN149" s="274"/>
      <c r="AO149" s="274"/>
      <c r="AP149" s="274"/>
      <c r="AQ149" s="274"/>
      <c r="AR149" s="274"/>
      <c r="AS149" s="274"/>
      <c r="AT149" s="274"/>
    </row>
    <row r="150" ht="14.25" customHeight="1" spans="1:46">
      <c r="A150" s="274"/>
      <c r="B150" s="274"/>
      <c r="C150" s="274"/>
      <c r="D150" s="274"/>
      <c r="E150" s="274"/>
      <c r="F150" s="274"/>
      <c r="G150" s="274"/>
      <c r="H150" s="274"/>
      <c r="I150" s="274"/>
      <c r="J150" s="274"/>
      <c r="K150" s="274"/>
      <c r="L150" s="274"/>
      <c r="M150" s="274"/>
      <c r="N150" s="274"/>
      <c r="O150" s="274"/>
      <c r="P150" s="274"/>
      <c r="Q150" s="274"/>
      <c r="R150" s="274"/>
      <c r="S150" s="274"/>
      <c r="T150" s="274"/>
      <c r="U150" s="274"/>
      <c r="V150" s="274"/>
      <c r="W150" s="274"/>
      <c r="X150" s="274"/>
      <c r="Y150" s="274"/>
      <c r="Z150" s="274"/>
      <c r="AA150" s="274"/>
      <c r="AB150" s="274"/>
      <c r="AC150" s="274"/>
      <c r="AD150" s="274"/>
      <c r="AE150" s="274"/>
      <c r="AF150" s="274"/>
      <c r="AG150" s="274"/>
      <c r="AH150" s="274"/>
      <c r="AI150" s="274"/>
      <c r="AJ150" s="274"/>
      <c r="AK150" s="274"/>
      <c r="AL150" s="274"/>
      <c r="AM150" s="274"/>
      <c r="AN150" s="274"/>
      <c r="AO150" s="274"/>
      <c r="AP150" s="274"/>
      <c r="AQ150" s="274"/>
      <c r="AR150" s="274"/>
      <c r="AS150" s="274"/>
      <c r="AT150" s="274"/>
    </row>
    <row r="151" ht="14.25" customHeight="1" spans="1:46">
      <c r="A151" s="274"/>
      <c r="B151" s="274"/>
      <c r="C151" s="274"/>
      <c r="D151" s="274"/>
      <c r="E151" s="274"/>
      <c r="F151" s="274"/>
      <c r="G151" s="274"/>
      <c r="H151" s="274"/>
      <c r="I151" s="274"/>
      <c r="J151" s="274"/>
      <c r="K151" s="274"/>
      <c r="L151" s="274"/>
      <c r="M151" s="274"/>
      <c r="N151" s="274"/>
      <c r="O151" s="274"/>
      <c r="P151" s="274"/>
      <c r="Q151" s="274"/>
      <c r="R151" s="274"/>
      <c r="S151" s="274"/>
      <c r="T151" s="274"/>
      <c r="U151" s="274"/>
      <c r="V151" s="274"/>
      <c r="W151" s="274"/>
      <c r="X151" s="274"/>
      <c r="Y151" s="274"/>
      <c r="Z151" s="274"/>
      <c r="AA151" s="274"/>
      <c r="AB151" s="274"/>
      <c r="AC151" s="274"/>
      <c r="AD151" s="274"/>
      <c r="AE151" s="274"/>
      <c r="AF151" s="274"/>
      <c r="AG151" s="274"/>
      <c r="AH151" s="274"/>
      <c r="AI151" s="274"/>
      <c r="AJ151" s="274"/>
      <c r="AK151" s="274"/>
      <c r="AL151" s="274"/>
      <c r="AM151" s="274"/>
      <c r="AN151" s="274"/>
      <c r="AO151" s="274"/>
      <c r="AP151" s="274"/>
      <c r="AQ151" s="274"/>
      <c r="AR151" s="274"/>
      <c r="AS151" s="274"/>
      <c r="AT151" s="274"/>
    </row>
    <row r="152" ht="14.25" customHeight="1" spans="1:46">
      <c r="A152" s="274"/>
      <c r="B152" s="274"/>
      <c r="C152" s="274"/>
      <c r="D152" s="274"/>
      <c r="E152" s="274"/>
      <c r="F152" s="274"/>
      <c r="G152" s="274"/>
      <c r="H152" s="274"/>
      <c r="I152" s="274"/>
      <c r="J152" s="274"/>
      <c r="K152" s="274"/>
      <c r="L152" s="274"/>
      <c r="M152" s="274"/>
      <c r="N152" s="274"/>
      <c r="O152" s="274"/>
      <c r="P152" s="274"/>
      <c r="Q152" s="274"/>
      <c r="R152" s="274"/>
      <c r="S152" s="274"/>
      <c r="T152" s="274"/>
      <c r="U152" s="274"/>
      <c r="V152" s="274"/>
      <c r="W152" s="274"/>
      <c r="X152" s="274"/>
      <c r="Y152" s="274"/>
      <c r="Z152" s="274"/>
      <c r="AA152" s="274"/>
      <c r="AB152" s="274"/>
      <c r="AC152" s="274"/>
      <c r="AD152" s="274"/>
      <c r="AE152" s="274"/>
      <c r="AF152" s="274"/>
      <c r="AG152" s="274"/>
      <c r="AH152" s="274"/>
      <c r="AI152" s="274"/>
      <c r="AJ152" s="274"/>
      <c r="AK152" s="274"/>
      <c r="AL152" s="274"/>
      <c r="AM152" s="274"/>
      <c r="AN152" s="274"/>
      <c r="AO152" s="274"/>
      <c r="AP152" s="274"/>
      <c r="AQ152" s="274"/>
      <c r="AR152" s="274"/>
      <c r="AS152" s="274"/>
      <c r="AT152" s="274"/>
    </row>
    <row r="153" ht="14.25" customHeight="1" spans="1:46">
      <c r="A153" s="274"/>
      <c r="B153" s="274"/>
      <c r="C153" s="274"/>
      <c r="D153" s="274"/>
      <c r="E153" s="274"/>
      <c r="F153" s="274"/>
      <c r="G153" s="274"/>
      <c r="H153" s="274"/>
      <c r="I153" s="274"/>
      <c r="J153" s="274"/>
      <c r="K153" s="274"/>
      <c r="L153" s="274"/>
      <c r="M153" s="274"/>
      <c r="N153" s="274"/>
      <c r="O153" s="274"/>
      <c r="P153" s="274"/>
      <c r="Q153" s="274"/>
      <c r="R153" s="274"/>
      <c r="S153" s="274"/>
      <c r="T153" s="274"/>
      <c r="U153" s="274"/>
      <c r="V153" s="274"/>
      <c r="W153" s="274"/>
      <c r="X153" s="274"/>
      <c r="Y153" s="274"/>
      <c r="Z153" s="274"/>
      <c r="AA153" s="274"/>
      <c r="AB153" s="274"/>
      <c r="AC153" s="274"/>
      <c r="AD153" s="274"/>
      <c r="AE153" s="274"/>
      <c r="AF153" s="274"/>
      <c r="AG153" s="274"/>
      <c r="AH153" s="274"/>
      <c r="AI153" s="274"/>
      <c r="AJ153" s="274"/>
      <c r="AK153" s="274"/>
      <c r="AL153" s="274"/>
      <c r="AM153" s="274"/>
      <c r="AN153" s="274"/>
      <c r="AO153" s="274"/>
      <c r="AP153" s="274"/>
      <c r="AQ153" s="274"/>
      <c r="AR153" s="274"/>
      <c r="AS153" s="274"/>
      <c r="AT153" s="274"/>
    </row>
    <row r="154" ht="14.25" customHeight="1" spans="1:46">
      <c r="A154" s="274"/>
      <c r="B154" s="274"/>
      <c r="C154" s="274"/>
      <c r="D154" s="274"/>
      <c r="E154" s="274"/>
      <c r="F154" s="274"/>
      <c r="G154" s="274"/>
      <c r="H154" s="274"/>
      <c r="I154" s="274"/>
      <c r="J154" s="274"/>
      <c r="K154" s="274"/>
      <c r="L154" s="274"/>
      <c r="M154" s="274"/>
      <c r="N154" s="274"/>
      <c r="O154" s="274"/>
      <c r="P154" s="274"/>
      <c r="Q154" s="274"/>
      <c r="R154" s="274"/>
      <c r="S154" s="274"/>
      <c r="T154" s="274"/>
      <c r="U154" s="274"/>
      <c r="V154" s="274"/>
      <c r="W154" s="274"/>
      <c r="X154" s="274"/>
      <c r="Y154" s="274"/>
      <c r="Z154" s="274"/>
      <c r="AA154" s="274"/>
      <c r="AB154" s="274"/>
      <c r="AC154" s="274"/>
      <c r="AD154" s="274"/>
      <c r="AE154" s="274"/>
      <c r="AF154" s="274"/>
      <c r="AG154" s="274"/>
      <c r="AH154" s="274"/>
      <c r="AI154" s="274"/>
      <c r="AJ154" s="274"/>
      <c r="AK154" s="274"/>
      <c r="AL154" s="274"/>
      <c r="AM154" s="274"/>
      <c r="AN154" s="274"/>
      <c r="AO154" s="274"/>
      <c r="AP154" s="274"/>
      <c r="AQ154" s="274"/>
      <c r="AR154" s="274"/>
      <c r="AS154" s="274"/>
      <c r="AT154" s="274"/>
    </row>
    <row r="155" ht="14.25" customHeight="1" spans="1:46">
      <c r="A155" s="274"/>
      <c r="B155" s="274"/>
      <c r="C155" s="274"/>
      <c r="D155" s="274"/>
      <c r="E155" s="274"/>
      <c r="F155" s="274"/>
      <c r="G155" s="274"/>
      <c r="H155" s="274"/>
      <c r="I155" s="274"/>
      <c r="J155" s="274"/>
      <c r="K155" s="274"/>
      <c r="L155" s="274"/>
      <c r="M155" s="274"/>
      <c r="N155" s="274"/>
      <c r="O155" s="274"/>
      <c r="P155" s="274"/>
      <c r="Q155" s="274"/>
      <c r="R155" s="274"/>
      <c r="S155" s="274"/>
      <c r="T155" s="274"/>
      <c r="U155" s="274"/>
      <c r="V155" s="274"/>
      <c r="W155" s="274"/>
      <c r="X155" s="274"/>
      <c r="Y155" s="274"/>
      <c r="Z155" s="274"/>
      <c r="AA155" s="274"/>
      <c r="AB155" s="274"/>
      <c r="AC155" s="274"/>
      <c r="AD155" s="274"/>
      <c r="AE155" s="274"/>
      <c r="AF155" s="274"/>
      <c r="AG155" s="274"/>
      <c r="AH155" s="274"/>
      <c r="AI155" s="274"/>
      <c r="AJ155" s="274"/>
      <c r="AK155" s="274"/>
      <c r="AL155" s="274"/>
      <c r="AM155" s="274"/>
      <c r="AN155" s="274"/>
      <c r="AO155" s="274"/>
      <c r="AP155" s="274"/>
      <c r="AQ155" s="274"/>
      <c r="AR155" s="274"/>
      <c r="AS155" s="274"/>
      <c r="AT155" s="274"/>
    </row>
    <row r="156" ht="14.25" customHeight="1" spans="1:46">
      <c r="A156" s="274"/>
      <c r="B156" s="274"/>
      <c r="C156" s="274"/>
      <c r="D156" s="274"/>
      <c r="E156" s="274"/>
      <c r="F156" s="274"/>
      <c r="G156" s="274"/>
      <c r="H156" s="274"/>
      <c r="I156" s="274"/>
      <c r="J156" s="274"/>
      <c r="K156" s="274"/>
      <c r="L156" s="274"/>
      <c r="M156" s="274"/>
      <c r="N156" s="274"/>
      <c r="O156" s="274"/>
      <c r="P156" s="274"/>
      <c r="Q156" s="274"/>
      <c r="R156" s="274"/>
      <c r="S156" s="274"/>
      <c r="T156" s="274"/>
      <c r="U156" s="274"/>
      <c r="V156" s="274"/>
      <c r="W156" s="274"/>
      <c r="X156" s="274"/>
      <c r="Y156" s="274"/>
      <c r="Z156" s="274"/>
      <c r="AA156" s="274"/>
      <c r="AB156" s="274"/>
      <c r="AC156" s="274"/>
      <c r="AD156" s="274"/>
      <c r="AE156" s="274"/>
      <c r="AF156" s="274"/>
      <c r="AG156" s="274"/>
      <c r="AH156" s="274"/>
      <c r="AI156" s="274"/>
      <c r="AJ156" s="274"/>
      <c r="AK156" s="274"/>
      <c r="AL156" s="274"/>
      <c r="AM156" s="274"/>
      <c r="AN156" s="274"/>
      <c r="AO156" s="274"/>
      <c r="AP156" s="274"/>
      <c r="AQ156" s="274"/>
      <c r="AR156" s="274"/>
      <c r="AS156" s="274"/>
      <c r="AT156" s="274"/>
    </row>
    <row r="157" ht="14.25" customHeight="1" spans="1:46">
      <c r="A157" s="274"/>
      <c r="B157" s="274"/>
      <c r="C157" s="274"/>
      <c r="D157" s="274"/>
      <c r="E157" s="274"/>
      <c r="F157" s="274"/>
      <c r="G157" s="274"/>
      <c r="H157" s="274"/>
      <c r="I157" s="274"/>
      <c r="J157" s="274"/>
      <c r="K157" s="274"/>
      <c r="L157" s="274"/>
      <c r="M157" s="274"/>
      <c r="N157" s="274"/>
      <c r="O157" s="274"/>
      <c r="P157" s="274"/>
      <c r="Q157" s="274"/>
      <c r="R157" s="274"/>
      <c r="S157" s="274"/>
      <c r="T157" s="274"/>
      <c r="U157" s="274"/>
      <c r="V157" s="274"/>
      <c r="W157" s="274"/>
      <c r="X157" s="274"/>
      <c r="Y157" s="274"/>
      <c r="Z157" s="274"/>
      <c r="AA157" s="274"/>
      <c r="AB157" s="274"/>
      <c r="AC157" s="274"/>
      <c r="AD157" s="274"/>
      <c r="AE157" s="274"/>
      <c r="AF157" s="274"/>
      <c r="AG157" s="274"/>
      <c r="AH157" s="274"/>
      <c r="AI157" s="274"/>
      <c r="AJ157" s="274"/>
      <c r="AK157" s="274"/>
      <c r="AL157" s="274"/>
      <c r="AM157" s="274"/>
      <c r="AN157" s="274"/>
      <c r="AO157" s="274"/>
      <c r="AP157" s="274"/>
      <c r="AQ157" s="274"/>
      <c r="AR157" s="274"/>
      <c r="AS157" s="274"/>
      <c r="AT157" s="274"/>
    </row>
    <row r="158" ht="14.25" customHeight="1" spans="1:46">
      <c r="A158" s="274"/>
      <c r="B158" s="274"/>
      <c r="C158" s="274"/>
      <c r="D158" s="274"/>
      <c r="E158" s="274"/>
      <c r="F158" s="274"/>
      <c r="G158" s="274"/>
      <c r="H158" s="274"/>
      <c r="I158" s="274"/>
      <c r="J158" s="274"/>
      <c r="K158" s="274"/>
      <c r="L158" s="274"/>
      <c r="M158" s="274"/>
      <c r="N158" s="274"/>
      <c r="O158" s="274"/>
      <c r="P158" s="274"/>
      <c r="Q158" s="274"/>
      <c r="R158" s="274"/>
      <c r="S158" s="274"/>
      <c r="T158" s="274"/>
      <c r="U158" s="274"/>
      <c r="V158" s="274"/>
      <c r="W158" s="274"/>
      <c r="X158" s="274"/>
      <c r="Y158" s="274"/>
      <c r="Z158" s="274"/>
      <c r="AA158" s="274"/>
      <c r="AB158" s="274"/>
      <c r="AC158" s="274"/>
      <c r="AD158" s="274"/>
      <c r="AE158" s="274"/>
      <c r="AF158" s="274"/>
      <c r="AG158" s="274"/>
      <c r="AH158" s="274"/>
      <c r="AI158" s="274"/>
      <c r="AJ158" s="274"/>
      <c r="AK158" s="274"/>
      <c r="AL158" s="274"/>
      <c r="AM158" s="274"/>
      <c r="AN158" s="274"/>
      <c r="AO158" s="274"/>
      <c r="AP158" s="274"/>
      <c r="AQ158" s="274"/>
      <c r="AR158" s="274"/>
      <c r="AS158" s="274"/>
      <c r="AT158" s="274"/>
    </row>
    <row r="159" ht="14.25" customHeight="1" spans="1:46">
      <c r="A159" s="274"/>
      <c r="B159" s="274"/>
      <c r="C159" s="274"/>
      <c r="D159" s="274"/>
      <c r="E159" s="274"/>
      <c r="F159" s="274"/>
      <c r="G159" s="274"/>
      <c r="H159" s="274"/>
      <c r="I159" s="274"/>
      <c r="J159" s="274"/>
      <c r="K159" s="274"/>
      <c r="L159" s="274"/>
      <c r="M159" s="274"/>
      <c r="N159" s="274"/>
      <c r="O159" s="274"/>
      <c r="P159" s="274"/>
      <c r="Q159" s="274"/>
      <c r="R159" s="274"/>
      <c r="S159" s="274"/>
      <c r="T159" s="274"/>
      <c r="U159" s="274"/>
      <c r="V159" s="274"/>
      <c r="W159" s="274"/>
      <c r="X159" s="274"/>
      <c r="Y159" s="274"/>
      <c r="Z159" s="274"/>
      <c r="AA159" s="274"/>
      <c r="AB159" s="274"/>
      <c r="AC159" s="274"/>
      <c r="AD159" s="274"/>
      <c r="AE159" s="274"/>
      <c r="AF159" s="274"/>
      <c r="AG159" s="274"/>
      <c r="AH159" s="274"/>
      <c r="AI159" s="274"/>
      <c r="AJ159" s="274"/>
      <c r="AK159" s="274"/>
      <c r="AL159" s="274"/>
      <c r="AM159" s="274"/>
      <c r="AN159" s="274"/>
      <c r="AO159" s="274"/>
      <c r="AP159" s="274"/>
      <c r="AQ159" s="274"/>
      <c r="AR159" s="274"/>
      <c r="AS159" s="274"/>
      <c r="AT159" s="274"/>
    </row>
    <row r="160" ht="14.25" customHeight="1" spans="1:46">
      <c r="A160" s="274"/>
      <c r="B160" s="274"/>
      <c r="C160" s="274"/>
      <c r="D160" s="274"/>
      <c r="E160" s="274"/>
      <c r="F160" s="274"/>
      <c r="G160" s="274"/>
      <c r="H160" s="274"/>
      <c r="I160" s="274"/>
      <c r="J160" s="274"/>
      <c r="K160" s="274"/>
      <c r="L160" s="274"/>
      <c r="M160" s="274"/>
      <c r="N160" s="274"/>
      <c r="O160" s="274"/>
      <c r="P160" s="274"/>
      <c r="Q160" s="274"/>
      <c r="R160" s="274"/>
      <c r="S160" s="274"/>
      <c r="T160" s="274"/>
      <c r="U160" s="274"/>
      <c r="V160" s="274"/>
      <c r="W160" s="274"/>
      <c r="X160" s="274"/>
      <c r="Y160" s="274"/>
      <c r="Z160" s="274"/>
      <c r="AA160" s="274"/>
      <c r="AB160" s="274"/>
      <c r="AC160" s="274"/>
      <c r="AD160" s="274"/>
      <c r="AE160" s="274"/>
      <c r="AF160" s="274"/>
      <c r="AG160" s="274"/>
      <c r="AH160" s="274"/>
      <c r="AI160" s="274"/>
      <c r="AJ160" s="274"/>
      <c r="AK160" s="274"/>
      <c r="AL160" s="274"/>
      <c r="AM160" s="274"/>
      <c r="AN160" s="274"/>
      <c r="AO160" s="274"/>
      <c r="AP160" s="274"/>
      <c r="AQ160" s="274"/>
      <c r="AR160" s="274"/>
      <c r="AS160" s="274"/>
      <c r="AT160" s="274"/>
    </row>
    <row r="161" ht="14.25" customHeight="1" spans="1:46">
      <c r="A161" s="274"/>
      <c r="B161" s="274"/>
      <c r="C161" s="274"/>
      <c r="D161" s="274"/>
      <c r="E161" s="274"/>
      <c r="F161" s="274"/>
      <c r="G161" s="274"/>
      <c r="H161" s="274"/>
      <c r="I161" s="274"/>
      <c r="J161" s="274"/>
      <c r="K161" s="274"/>
      <c r="L161" s="274"/>
      <c r="M161" s="274"/>
      <c r="N161" s="274"/>
      <c r="O161" s="274"/>
      <c r="P161" s="274"/>
      <c r="Q161" s="274"/>
      <c r="R161" s="274"/>
      <c r="S161" s="274"/>
      <c r="T161" s="274"/>
      <c r="U161" s="274"/>
      <c r="V161" s="274"/>
      <c r="W161" s="274"/>
      <c r="X161" s="274"/>
      <c r="Y161" s="274"/>
      <c r="Z161" s="274"/>
      <c r="AA161" s="274"/>
      <c r="AB161" s="274"/>
      <c r="AC161" s="274"/>
      <c r="AD161" s="274"/>
      <c r="AE161" s="274"/>
      <c r="AF161" s="274"/>
      <c r="AG161" s="274"/>
      <c r="AH161" s="274"/>
      <c r="AI161" s="274"/>
      <c r="AJ161" s="274"/>
      <c r="AK161" s="274"/>
      <c r="AL161" s="274"/>
      <c r="AM161" s="274"/>
      <c r="AN161" s="274"/>
      <c r="AO161" s="274"/>
      <c r="AP161" s="274"/>
      <c r="AQ161" s="274"/>
      <c r="AR161" s="274"/>
      <c r="AS161" s="274"/>
      <c r="AT161" s="274"/>
    </row>
    <row r="162" ht="14.25" customHeight="1" spans="1:46">
      <c r="A162" s="274"/>
      <c r="B162" s="274"/>
      <c r="C162" s="274"/>
      <c r="D162" s="274"/>
      <c r="E162" s="274"/>
      <c r="F162" s="274"/>
      <c r="G162" s="274"/>
      <c r="H162" s="274"/>
      <c r="I162" s="274"/>
      <c r="J162" s="274"/>
      <c r="K162" s="274"/>
      <c r="L162" s="274"/>
      <c r="M162" s="274"/>
      <c r="N162" s="274"/>
      <c r="O162" s="274"/>
      <c r="P162" s="274"/>
      <c r="Q162" s="274"/>
      <c r="R162" s="274"/>
      <c r="S162" s="274"/>
      <c r="T162" s="274"/>
      <c r="U162" s="274"/>
      <c r="V162" s="274"/>
      <c r="W162" s="274"/>
      <c r="X162" s="274"/>
      <c r="Y162" s="274"/>
      <c r="Z162" s="274"/>
      <c r="AA162" s="274"/>
      <c r="AB162" s="274"/>
      <c r="AC162" s="274"/>
      <c r="AD162" s="274"/>
      <c r="AE162" s="274"/>
      <c r="AF162" s="274"/>
      <c r="AG162" s="274"/>
      <c r="AH162" s="274"/>
      <c r="AI162" s="274"/>
      <c r="AJ162" s="274"/>
      <c r="AK162" s="274"/>
      <c r="AL162" s="274"/>
      <c r="AM162" s="274"/>
      <c r="AN162" s="274"/>
      <c r="AO162" s="274"/>
      <c r="AP162" s="274"/>
      <c r="AQ162" s="274"/>
      <c r="AR162" s="274"/>
      <c r="AS162" s="274"/>
      <c r="AT162" s="274"/>
    </row>
    <row r="163" ht="14.25" customHeight="1" spans="1:46">
      <c r="A163" s="274"/>
      <c r="B163" s="274"/>
      <c r="C163" s="274"/>
      <c r="D163" s="274"/>
      <c r="E163" s="274"/>
      <c r="F163" s="274"/>
      <c r="G163" s="274"/>
      <c r="H163" s="274"/>
      <c r="I163" s="274"/>
      <c r="J163" s="274"/>
      <c r="K163" s="274"/>
      <c r="L163" s="274"/>
      <c r="M163" s="274"/>
      <c r="N163" s="274"/>
      <c r="O163" s="274"/>
      <c r="P163" s="274"/>
      <c r="Q163" s="274"/>
      <c r="R163" s="274"/>
      <c r="S163" s="274"/>
      <c r="T163" s="274"/>
      <c r="U163" s="274"/>
      <c r="V163" s="274"/>
      <c r="W163" s="274"/>
      <c r="X163" s="274"/>
      <c r="Y163" s="274"/>
      <c r="Z163" s="274"/>
      <c r="AA163" s="274"/>
      <c r="AB163" s="274"/>
      <c r="AC163" s="274"/>
      <c r="AD163" s="274"/>
      <c r="AE163" s="274"/>
      <c r="AF163" s="274"/>
      <c r="AG163" s="274"/>
      <c r="AH163" s="274"/>
      <c r="AI163" s="274"/>
      <c r="AJ163" s="274"/>
      <c r="AK163" s="274"/>
      <c r="AL163" s="274"/>
      <c r="AM163" s="274"/>
      <c r="AN163" s="274"/>
      <c r="AO163" s="274"/>
      <c r="AP163" s="274"/>
      <c r="AQ163" s="274"/>
      <c r="AR163" s="274"/>
      <c r="AS163" s="274"/>
      <c r="AT163" s="274"/>
    </row>
    <row r="164" ht="14.25" customHeight="1" spans="1:46">
      <c r="A164" s="274"/>
      <c r="B164" s="274"/>
      <c r="C164" s="274"/>
      <c r="D164" s="274"/>
      <c r="E164" s="274"/>
      <c r="F164" s="274"/>
      <c r="G164" s="274"/>
      <c r="H164" s="274"/>
      <c r="I164" s="274"/>
      <c r="J164" s="274"/>
      <c r="K164" s="274"/>
      <c r="L164" s="274"/>
      <c r="M164" s="274"/>
      <c r="N164" s="274"/>
      <c r="O164" s="274"/>
      <c r="P164" s="274"/>
      <c r="Q164" s="274"/>
      <c r="R164" s="274"/>
      <c r="S164" s="274"/>
      <c r="T164" s="274"/>
      <c r="U164" s="274"/>
      <c r="V164" s="274"/>
      <c r="W164" s="274"/>
      <c r="X164" s="274"/>
      <c r="Y164" s="274"/>
      <c r="Z164" s="274"/>
      <c r="AA164" s="274"/>
      <c r="AB164" s="274"/>
      <c r="AC164" s="274"/>
      <c r="AD164" s="274"/>
      <c r="AE164" s="274"/>
      <c r="AF164" s="274"/>
      <c r="AG164" s="274"/>
      <c r="AH164" s="274"/>
      <c r="AI164" s="274"/>
      <c r="AJ164" s="274"/>
      <c r="AK164" s="274"/>
      <c r="AL164" s="274"/>
      <c r="AM164" s="274"/>
      <c r="AN164" s="274"/>
      <c r="AO164" s="274"/>
      <c r="AP164" s="274"/>
      <c r="AQ164" s="274"/>
      <c r="AR164" s="274"/>
      <c r="AS164" s="274"/>
      <c r="AT164" s="274"/>
    </row>
    <row r="165" ht="14.25" customHeight="1" spans="1:46">
      <c r="A165" s="274"/>
      <c r="B165" s="274"/>
      <c r="C165" s="274"/>
      <c r="D165" s="274"/>
      <c r="E165" s="274"/>
      <c r="F165" s="274"/>
      <c r="G165" s="274"/>
      <c r="H165" s="274"/>
      <c r="I165" s="274"/>
      <c r="J165" s="274"/>
      <c r="K165" s="274"/>
      <c r="L165" s="274"/>
      <c r="M165" s="274"/>
      <c r="N165" s="274"/>
      <c r="O165" s="274"/>
      <c r="P165" s="274"/>
      <c r="Q165" s="274"/>
      <c r="R165" s="274"/>
      <c r="S165" s="274"/>
      <c r="T165" s="274"/>
      <c r="U165" s="274"/>
      <c r="V165" s="274"/>
      <c r="W165" s="274"/>
      <c r="X165" s="274"/>
      <c r="Y165" s="274"/>
      <c r="Z165" s="274"/>
      <c r="AA165" s="274"/>
      <c r="AB165" s="274"/>
      <c r="AC165" s="274"/>
      <c r="AD165" s="274"/>
      <c r="AE165" s="274"/>
      <c r="AF165" s="274"/>
      <c r="AG165" s="274"/>
      <c r="AH165" s="274"/>
      <c r="AI165" s="274"/>
      <c r="AJ165" s="274"/>
      <c r="AK165" s="274"/>
      <c r="AL165" s="274"/>
      <c r="AM165" s="274"/>
      <c r="AN165" s="274"/>
      <c r="AO165" s="274"/>
      <c r="AP165" s="274"/>
      <c r="AQ165" s="274"/>
      <c r="AR165" s="274"/>
      <c r="AS165" s="274"/>
      <c r="AT165" s="274"/>
    </row>
    <row r="166" ht="14.25" customHeight="1" spans="1:46">
      <c r="A166" s="274"/>
      <c r="B166" s="274"/>
      <c r="C166" s="274"/>
      <c r="D166" s="274"/>
      <c r="E166" s="274"/>
      <c r="F166" s="274"/>
      <c r="G166" s="274"/>
      <c r="H166" s="274"/>
      <c r="I166" s="274"/>
      <c r="J166" s="274"/>
      <c r="K166" s="274"/>
      <c r="L166" s="274"/>
      <c r="M166" s="274"/>
      <c r="N166" s="274"/>
      <c r="O166" s="274"/>
      <c r="P166" s="274"/>
      <c r="Q166" s="274"/>
      <c r="R166" s="274"/>
      <c r="S166" s="274"/>
      <c r="T166" s="274"/>
      <c r="U166" s="274"/>
      <c r="V166" s="274"/>
      <c r="W166" s="274"/>
      <c r="X166" s="274"/>
      <c r="Y166" s="274"/>
      <c r="Z166" s="274"/>
      <c r="AA166" s="274"/>
      <c r="AB166" s="274"/>
      <c r="AC166" s="274"/>
      <c r="AD166" s="274"/>
      <c r="AE166" s="274"/>
      <c r="AF166" s="274"/>
      <c r="AG166" s="274"/>
      <c r="AH166" s="274"/>
      <c r="AI166" s="274"/>
      <c r="AJ166" s="274"/>
      <c r="AK166" s="274"/>
      <c r="AL166" s="274"/>
      <c r="AM166" s="274"/>
      <c r="AN166" s="274"/>
      <c r="AO166" s="274"/>
      <c r="AP166" s="274"/>
      <c r="AQ166" s="274"/>
      <c r="AR166" s="274"/>
      <c r="AS166" s="274"/>
      <c r="AT166" s="274"/>
    </row>
    <row r="167" ht="14.25" customHeight="1" spans="1:46">
      <c r="A167" s="274"/>
      <c r="B167" s="274"/>
      <c r="C167" s="274"/>
      <c r="D167" s="274"/>
      <c r="E167" s="274"/>
      <c r="F167" s="274"/>
      <c r="G167" s="274"/>
      <c r="H167" s="274"/>
      <c r="I167" s="274"/>
      <c r="J167" s="274"/>
      <c r="K167" s="274"/>
      <c r="L167" s="274"/>
      <c r="M167" s="274"/>
      <c r="N167" s="274"/>
      <c r="O167" s="274"/>
      <c r="P167" s="274"/>
      <c r="Q167" s="274"/>
      <c r="R167" s="274"/>
      <c r="S167" s="274"/>
      <c r="T167" s="274"/>
      <c r="U167" s="274"/>
      <c r="V167" s="274"/>
      <c r="W167" s="274"/>
      <c r="X167" s="274"/>
      <c r="Y167" s="274"/>
      <c r="Z167" s="274"/>
      <c r="AA167" s="274"/>
      <c r="AB167" s="274"/>
      <c r="AC167" s="274"/>
      <c r="AD167" s="274"/>
      <c r="AE167" s="274"/>
      <c r="AF167" s="274"/>
      <c r="AG167" s="274"/>
      <c r="AH167" s="274"/>
      <c r="AI167" s="274"/>
      <c r="AJ167" s="274"/>
      <c r="AK167" s="274"/>
      <c r="AL167" s="274"/>
      <c r="AM167" s="274"/>
      <c r="AN167" s="274"/>
      <c r="AO167" s="274"/>
      <c r="AP167" s="274"/>
      <c r="AQ167" s="274"/>
      <c r="AR167" s="274"/>
      <c r="AS167" s="274"/>
      <c r="AT167" s="274"/>
    </row>
    <row r="168" ht="14.25" customHeight="1" spans="1:46">
      <c r="A168" s="274"/>
      <c r="B168" s="274"/>
      <c r="C168" s="274"/>
      <c r="D168" s="274"/>
      <c r="E168" s="274"/>
      <c r="F168" s="274"/>
      <c r="G168" s="274"/>
      <c r="H168" s="274"/>
      <c r="I168" s="274"/>
      <c r="J168" s="274"/>
      <c r="K168" s="274"/>
      <c r="L168" s="274"/>
      <c r="M168" s="274"/>
      <c r="N168" s="274"/>
      <c r="O168" s="274"/>
      <c r="P168" s="274"/>
      <c r="Q168" s="274"/>
      <c r="R168" s="274"/>
      <c r="S168" s="274"/>
      <c r="T168" s="274"/>
      <c r="U168" s="274"/>
      <c r="V168" s="274"/>
      <c r="W168" s="274"/>
      <c r="X168" s="274"/>
      <c r="Y168" s="274"/>
      <c r="Z168" s="274"/>
      <c r="AA168" s="274"/>
      <c r="AB168" s="274"/>
      <c r="AC168" s="274"/>
      <c r="AD168" s="274"/>
      <c r="AE168" s="274"/>
      <c r="AF168" s="274"/>
      <c r="AG168" s="274"/>
      <c r="AH168" s="274"/>
      <c r="AI168" s="274"/>
      <c r="AJ168" s="274"/>
      <c r="AK168" s="274"/>
      <c r="AL168" s="274"/>
      <c r="AM168" s="274"/>
      <c r="AN168" s="274"/>
      <c r="AO168" s="274"/>
      <c r="AP168" s="274"/>
      <c r="AQ168" s="274"/>
      <c r="AR168" s="274"/>
      <c r="AS168" s="274"/>
      <c r="AT168" s="274"/>
    </row>
    <row r="169" ht="14.25" customHeight="1" spans="1:46">
      <c r="A169" s="274"/>
      <c r="B169" s="274"/>
      <c r="C169" s="274"/>
      <c r="D169" s="274"/>
      <c r="E169" s="274"/>
      <c r="F169" s="274"/>
      <c r="G169" s="274"/>
      <c r="H169" s="274"/>
      <c r="I169" s="274"/>
      <c r="J169" s="274"/>
      <c r="K169" s="274"/>
      <c r="L169" s="274"/>
      <c r="M169" s="274"/>
      <c r="N169" s="274"/>
      <c r="O169" s="274"/>
      <c r="P169" s="274"/>
      <c r="Q169" s="274"/>
      <c r="R169" s="274"/>
      <c r="S169" s="274"/>
      <c r="T169" s="274"/>
      <c r="U169" s="274"/>
      <c r="V169" s="274"/>
      <c r="W169" s="274"/>
      <c r="X169" s="274"/>
      <c r="Y169" s="274"/>
      <c r="Z169" s="274"/>
      <c r="AA169" s="274"/>
      <c r="AB169" s="274"/>
      <c r="AC169" s="274"/>
      <c r="AD169" s="274"/>
      <c r="AE169" s="274"/>
      <c r="AF169" s="274"/>
      <c r="AG169" s="274"/>
      <c r="AH169" s="274"/>
      <c r="AI169" s="274"/>
      <c r="AJ169" s="274"/>
      <c r="AK169" s="274"/>
      <c r="AL169" s="274"/>
      <c r="AM169" s="274"/>
      <c r="AN169" s="274"/>
      <c r="AO169" s="274"/>
      <c r="AP169" s="274"/>
      <c r="AQ169" s="274"/>
      <c r="AR169" s="274"/>
      <c r="AS169" s="274"/>
      <c r="AT169" s="274"/>
    </row>
    <row r="170" ht="14.25" customHeight="1" spans="1:46">
      <c r="A170" s="274"/>
      <c r="B170" s="274"/>
      <c r="C170" s="274"/>
      <c r="D170" s="274"/>
      <c r="E170" s="274"/>
      <c r="F170" s="274"/>
      <c r="G170" s="274"/>
      <c r="H170" s="274"/>
      <c r="I170" s="274"/>
      <c r="J170" s="274"/>
      <c r="K170" s="274"/>
      <c r="L170" s="274"/>
      <c r="M170" s="274"/>
      <c r="N170" s="274"/>
      <c r="O170" s="274"/>
      <c r="P170" s="274"/>
      <c r="Q170" s="274"/>
      <c r="R170" s="274"/>
      <c r="S170" s="274"/>
      <c r="T170" s="274"/>
      <c r="U170" s="274"/>
      <c r="V170" s="274"/>
      <c r="W170" s="274"/>
      <c r="X170" s="274"/>
      <c r="Y170" s="274"/>
      <c r="Z170" s="274"/>
      <c r="AA170" s="274"/>
      <c r="AB170" s="274"/>
      <c r="AC170" s="274"/>
      <c r="AD170" s="274"/>
      <c r="AE170" s="274"/>
      <c r="AF170" s="274"/>
      <c r="AG170" s="274"/>
      <c r="AH170" s="274"/>
      <c r="AI170" s="274"/>
      <c r="AJ170" s="274"/>
      <c r="AK170" s="274"/>
      <c r="AL170" s="274"/>
      <c r="AM170" s="274"/>
      <c r="AN170" s="274"/>
      <c r="AO170" s="274"/>
      <c r="AP170" s="274"/>
      <c r="AQ170" s="274"/>
      <c r="AR170" s="274"/>
      <c r="AS170" s="274"/>
      <c r="AT170" s="274"/>
    </row>
    <row r="171" ht="14.25" customHeight="1" spans="1:46">
      <c r="A171" s="274"/>
      <c r="B171" s="274"/>
      <c r="C171" s="274"/>
      <c r="D171" s="274"/>
      <c r="E171" s="274"/>
      <c r="F171" s="274"/>
      <c r="G171" s="274"/>
      <c r="H171" s="274"/>
      <c r="I171" s="274"/>
      <c r="J171" s="274"/>
      <c r="K171" s="274"/>
      <c r="L171" s="274"/>
      <c r="M171" s="274"/>
      <c r="N171" s="274"/>
      <c r="O171" s="274"/>
      <c r="P171" s="274"/>
      <c r="Q171" s="274"/>
      <c r="R171" s="274"/>
      <c r="S171" s="274"/>
      <c r="T171" s="274"/>
      <c r="U171" s="274"/>
      <c r="V171" s="274"/>
      <c r="W171" s="274"/>
      <c r="X171" s="274"/>
      <c r="Y171" s="274"/>
      <c r="Z171" s="274"/>
      <c r="AA171" s="274"/>
      <c r="AB171" s="274"/>
      <c r="AC171" s="274"/>
      <c r="AD171" s="274"/>
      <c r="AE171" s="274"/>
      <c r="AF171" s="274"/>
      <c r="AG171" s="274"/>
      <c r="AH171" s="274"/>
      <c r="AI171" s="274"/>
      <c r="AJ171" s="274"/>
      <c r="AK171" s="274"/>
      <c r="AL171" s="274"/>
      <c r="AM171" s="274"/>
      <c r="AN171" s="274"/>
      <c r="AO171" s="274"/>
      <c r="AP171" s="274"/>
      <c r="AQ171" s="274"/>
      <c r="AR171" s="274"/>
      <c r="AS171" s="274"/>
      <c r="AT171" s="274"/>
    </row>
    <row r="172" ht="14.25" customHeight="1" spans="1:46">
      <c r="A172" s="274"/>
      <c r="B172" s="274"/>
      <c r="C172" s="274"/>
      <c r="D172" s="274"/>
      <c r="E172" s="274"/>
      <c r="F172" s="274"/>
      <c r="G172" s="274"/>
      <c r="H172" s="274"/>
      <c r="I172" s="274"/>
      <c r="J172" s="274"/>
      <c r="K172" s="274"/>
      <c r="L172" s="274"/>
      <c r="M172" s="274"/>
      <c r="N172" s="274"/>
      <c r="O172" s="274"/>
      <c r="P172" s="274"/>
      <c r="Q172" s="274"/>
      <c r="R172" s="274"/>
      <c r="S172" s="274"/>
      <c r="T172" s="274"/>
      <c r="U172" s="274"/>
      <c r="V172" s="274"/>
      <c r="W172" s="274"/>
      <c r="X172" s="274"/>
      <c r="Y172" s="274"/>
      <c r="Z172" s="274"/>
      <c r="AA172" s="274"/>
      <c r="AB172" s="274"/>
      <c r="AC172" s="274"/>
      <c r="AD172" s="274"/>
      <c r="AE172" s="274"/>
      <c r="AF172" s="274"/>
      <c r="AG172" s="274"/>
      <c r="AH172" s="274"/>
      <c r="AI172" s="274"/>
      <c r="AJ172" s="274"/>
      <c r="AK172" s="274"/>
      <c r="AL172" s="274"/>
      <c r="AM172" s="274"/>
      <c r="AN172" s="274"/>
      <c r="AO172" s="274"/>
      <c r="AP172" s="274"/>
      <c r="AQ172" s="274"/>
      <c r="AR172" s="274"/>
      <c r="AS172" s="274"/>
      <c r="AT172" s="274"/>
    </row>
    <row r="173" ht="14.25" customHeight="1" spans="1:46">
      <c r="A173" s="274"/>
      <c r="B173" s="274"/>
      <c r="C173" s="274"/>
      <c r="D173" s="274"/>
      <c r="E173" s="274"/>
      <c r="F173" s="274"/>
      <c r="G173" s="274"/>
      <c r="H173" s="274"/>
      <c r="I173" s="274"/>
      <c r="J173" s="274"/>
      <c r="K173" s="274"/>
      <c r="L173" s="274"/>
      <c r="M173" s="274"/>
      <c r="N173" s="274"/>
      <c r="O173" s="274"/>
      <c r="P173" s="274"/>
      <c r="Q173" s="274"/>
      <c r="R173" s="274"/>
      <c r="S173" s="274"/>
      <c r="T173" s="274"/>
      <c r="U173" s="274"/>
      <c r="V173" s="274"/>
      <c r="W173" s="274"/>
      <c r="X173" s="274"/>
      <c r="Y173" s="274"/>
      <c r="Z173" s="274"/>
      <c r="AA173" s="274"/>
      <c r="AB173" s="274"/>
      <c r="AC173" s="274"/>
      <c r="AD173" s="274"/>
      <c r="AE173" s="274"/>
      <c r="AF173" s="274"/>
      <c r="AG173" s="274"/>
      <c r="AH173" s="274"/>
      <c r="AI173" s="274"/>
      <c r="AJ173" s="274"/>
      <c r="AK173" s="274"/>
      <c r="AL173" s="274"/>
      <c r="AM173" s="274"/>
      <c r="AN173" s="274"/>
      <c r="AO173" s="274"/>
      <c r="AP173" s="274"/>
      <c r="AQ173" s="274"/>
      <c r="AR173" s="274"/>
      <c r="AS173" s="274"/>
      <c r="AT173" s="274"/>
    </row>
    <row r="174" ht="14.25" customHeight="1" spans="1:46">
      <c r="A174" s="274"/>
      <c r="B174" s="274"/>
      <c r="C174" s="274"/>
      <c r="D174" s="274"/>
      <c r="E174" s="274"/>
      <c r="F174" s="274"/>
      <c r="G174" s="274"/>
      <c r="H174" s="274"/>
      <c r="I174" s="274"/>
      <c r="J174" s="274"/>
      <c r="K174" s="274"/>
      <c r="L174" s="274"/>
      <c r="M174" s="274"/>
      <c r="N174" s="274"/>
      <c r="O174" s="274"/>
      <c r="P174" s="274"/>
      <c r="Q174" s="274"/>
      <c r="R174" s="274"/>
      <c r="S174" s="274"/>
      <c r="T174" s="274"/>
      <c r="U174" s="274"/>
      <c r="V174" s="274"/>
      <c r="W174" s="274"/>
      <c r="X174" s="274"/>
      <c r="Y174" s="274"/>
      <c r="Z174" s="274"/>
      <c r="AA174" s="274"/>
      <c r="AB174" s="274"/>
      <c r="AC174" s="274"/>
      <c r="AD174" s="274"/>
      <c r="AE174" s="274"/>
      <c r="AF174" s="274"/>
      <c r="AG174" s="274"/>
      <c r="AH174" s="274"/>
      <c r="AI174" s="274"/>
      <c r="AJ174" s="274"/>
      <c r="AK174" s="274"/>
      <c r="AL174" s="274"/>
      <c r="AM174" s="274"/>
      <c r="AN174" s="274"/>
      <c r="AO174" s="274"/>
      <c r="AP174" s="274"/>
      <c r="AQ174" s="274"/>
      <c r="AR174" s="274"/>
      <c r="AS174" s="274"/>
      <c r="AT174" s="274"/>
    </row>
    <row r="175" ht="14.25" customHeight="1" spans="1:46">
      <c r="A175" s="274"/>
      <c r="B175" s="274"/>
      <c r="C175" s="274"/>
      <c r="D175" s="274"/>
      <c r="E175" s="274"/>
      <c r="F175" s="274"/>
      <c r="G175" s="274"/>
      <c r="H175" s="274"/>
      <c r="I175" s="274"/>
      <c r="J175" s="274"/>
      <c r="K175" s="274"/>
      <c r="L175" s="274"/>
      <c r="M175" s="274"/>
      <c r="N175" s="274"/>
      <c r="O175" s="274"/>
      <c r="P175" s="274"/>
      <c r="Q175" s="274"/>
      <c r="R175" s="274"/>
      <c r="S175" s="274"/>
      <c r="T175" s="274"/>
      <c r="U175" s="274"/>
      <c r="V175" s="274"/>
      <c r="W175" s="274"/>
      <c r="X175" s="274"/>
      <c r="Y175" s="274"/>
      <c r="Z175" s="274"/>
      <c r="AA175" s="274"/>
      <c r="AB175" s="274"/>
      <c r="AC175" s="274"/>
      <c r="AD175" s="274"/>
      <c r="AE175" s="274"/>
      <c r="AF175" s="274"/>
      <c r="AG175" s="274"/>
      <c r="AH175" s="274"/>
      <c r="AI175" s="274"/>
      <c r="AJ175" s="274"/>
      <c r="AK175" s="274"/>
      <c r="AL175" s="274"/>
      <c r="AM175" s="274"/>
      <c r="AN175" s="274"/>
      <c r="AO175" s="274"/>
      <c r="AP175" s="274"/>
      <c r="AQ175" s="274"/>
      <c r="AR175" s="274"/>
      <c r="AS175" s="274"/>
      <c r="AT175" s="274"/>
    </row>
    <row r="176" ht="14.25" customHeight="1" spans="1:46">
      <c r="A176" s="274"/>
      <c r="B176" s="274"/>
      <c r="C176" s="274"/>
      <c r="D176" s="274"/>
      <c r="E176" s="274"/>
      <c r="F176" s="274"/>
      <c r="G176" s="274"/>
      <c r="H176" s="274"/>
      <c r="I176" s="274"/>
      <c r="J176" s="274"/>
      <c r="K176" s="274"/>
      <c r="L176" s="274"/>
      <c r="M176" s="274"/>
      <c r="N176" s="274"/>
      <c r="O176" s="274"/>
      <c r="P176" s="274"/>
      <c r="Q176" s="274"/>
      <c r="R176" s="274"/>
      <c r="S176" s="274"/>
      <c r="T176" s="274"/>
      <c r="U176" s="274"/>
      <c r="V176" s="274"/>
      <c r="W176" s="274"/>
      <c r="X176" s="274"/>
      <c r="Y176" s="274"/>
      <c r="Z176" s="274"/>
      <c r="AA176" s="274"/>
      <c r="AB176" s="274"/>
      <c r="AC176" s="274"/>
      <c r="AD176" s="274"/>
      <c r="AE176" s="274"/>
      <c r="AF176" s="274"/>
      <c r="AG176" s="274"/>
      <c r="AH176" s="274"/>
      <c r="AI176" s="274"/>
      <c r="AJ176" s="274"/>
      <c r="AK176" s="274"/>
      <c r="AL176" s="274"/>
      <c r="AM176" s="274"/>
      <c r="AN176" s="274"/>
      <c r="AO176" s="274"/>
      <c r="AP176" s="274"/>
      <c r="AQ176" s="274"/>
      <c r="AR176" s="274"/>
      <c r="AS176" s="274"/>
      <c r="AT176" s="274"/>
    </row>
    <row r="177" ht="14.25" customHeight="1" spans="1:46">
      <c r="A177" s="274"/>
      <c r="B177" s="274"/>
      <c r="C177" s="274"/>
      <c r="D177" s="274"/>
      <c r="E177" s="274"/>
      <c r="F177" s="274"/>
      <c r="G177" s="274"/>
      <c r="H177" s="274"/>
      <c r="I177" s="274"/>
      <c r="J177" s="274"/>
      <c r="K177" s="274"/>
      <c r="L177" s="274"/>
      <c r="M177" s="274"/>
      <c r="N177" s="274"/>
      <c r="O177" s="274"/>
      <c r="P177" s="274"/>
      <c r="Q177" s="274"/>
      <c r="R177" s="274"/>
      <c r="S177" s="274"/>
      <c r="T177" s="274"/>
      <c r="U177" s="274"/>
      <c r="V177" s="274"/>
      <c r="W177" s="274"/>
      <c r="X177" s="274"/>
      <c r="Y177" s="274"/>
      <c r="Z177" s="274"/>
      <c r="AA177" s="274"/>
      <c r="AB177" s="274"/>
      <c r="AC177" s="274"/>
      <c r="AD177" s="274"/>
      <c r="AE177" s="274"/>
      <c r="AF177" s="274"/>
      <c r="AG177" s="274"/>
      <c r="AH177" s="274"/>
      <c r="AI177" s="274"/>
      <c r="AJ177" s="274"/>
      <c r="AK177" s="274"/>
      <c r="AL177" s="274"/>
      <c r="AM177" s="274"/>
      <c r="AN177" s="274"/>
      <c r="AO177" s="274"/>
      <c r="AP177" s="274"/>
      <c r="AQ177" s="274"/>
      <c r="AR177" s="274"/>
      <c r="AS177" s="274"/>
      <c r="AT177" s="274"/>
    </row>
    <row r="178" ht="14.25" customHeight="1" spans="1:46">
      <c r="A178" s="274"/>
      <c r="B178" s="274"/>
      <c r="C178" s="274"/>
      <c r="D178" s="274"/>
      <c r="E178" s="274"/>
      <c r="F178" s="274"/>
      <c r="G178" s="274"/>
      <c r="H178" s="274"/>
      <c r="I178" s="274"/>
      <c r="J178" s="274"/>
      <c r="K178" s="274"/>
      <c r="L178" s="274"/>
      <c r="M178" s="274"/>
      <c r="N178" s="274"/>
      <c r="O178" s="274"/>
      <c r="P178" s="274"/>
      <c r="Q178" s="274"/>
      <c r="R178" s="274"/>
      <c r="S178" s="274"/>
      <c r="T178" s="274"/>
      <c r="U178" s="274"/>
      <c r="V178" s="274"/>
      <c r="W178" s="274"/>
      <c r="X178" s="274"/>
      <c r="Y178" s="274"/>
      <c r="Z178" s="274"/>
      <c r="AA178" s="274"/>
      <c r="AB178" s="274"/>
      <c r="AC178" s="274"/>
      <c r="AD178" s="274"/>
      <c r="AE178" s="274"/>
      <c r="AF178" s="274"/>
      <c r="AG178" s="274"/>
      <c r="AH178" s="274"/>
      <c r="AI178" s="274"/>
      <c r="AJ178" s="274"/>
      <c r="AK178" s="274"/>
      <c r="AL178" s="274"/>
      <c r="AM178" s="274"/>
      <c r="AN178" s="274"/>
      <c r="AO178" s="274"/>
      <c r="AP178" s="274"/>
      <c r="AQ178" s="274"/>
      <c r="AR178" s="274"/>
      <c r="AS178" s="274"/>
      <c r="AT178" s="274"/>
    </row>
    <row r="179" ht="14.25" customHeight="1" spans="1:46">
      <c r="A179" s="274"/>
      <c r="B179" s="274"/>
      <c r="C179" s="274"/>
      <c r="D179" s="274"/>
      <c r="E179" s="274"/>
      <c r="F179" s="274"/>
      <c r="G179" s="274"/>
      <c r="H179" s="274"/>
      <c r="I179" s="274"/>
      <c r="J179" s="274"/>
      <c r="K179" s="274"/>
      <c r="L179" s="274"/>
      <c r="M179" s="274"/>
      <c r="N179" s="274"/>
      <c r="O179" s="274"/>
      <c r="P179" s="274"/>
      <c r="Q179" s="274"/>
      <c r="R179" s="274"/>
      <c r="S179" s="274"/>
      <c r="T179" s="274"/>
      <c r="U179" s="274"/>
      <c r="V179" s="274"/>
      <c r="W179" s="274"/>
      <c r="X179" s="274"/>
      <c r="Y179" s="274"/>
      <c r="Z179" s="274"/>
      <c r="AA179" s="274"/>
      <c r="AB179" s="274"/>
      <c r="AC179" s="274"/>
      <c r="AD179" s="274"/>
      <c r="AE179" s="274"/>
      <c r="AF179" s="274"/>
      <c r="AG179" s="274"/>
      <c r="AH179" s="274"/>
      <c r="AI179" s="274"/>
      <c r="AJ179" s="274"/>
      <c r="AK179" s="274"/>
      <c r="AL179" s="274"/>
      <c r="AM179" s="274"/>
      <c r="AN179" s="274"/>
      <c r="AO179" s="274"/>
      <c r="AP179" s="274"/>
      <c r="AQ179" s="274"/>
      <c r="AR179" s="274"/>
      <c r="AS179" s="274"/>
      <c r="AT179" s="274"/>
    </row>
    <row r="180" ht="14.25" customHeight="1" spans="1:46">
      <c r="A180" s="274"/>
      <c r="B180" s="274"/>
      <c r="C180" s="274"/>
      <c r="D180" s="274"/>
      <c r="E180" s="274"/>
      <c r="F180" s="274"/>
      <c r="G180" s="274"/>
      <c r="H180" s="274"/>
      <c r="I180" s="274"/>
      <c r="J180" s="274"/>
      <c r="K180" s="274"/>
      <c r="L180" s="274"/>
      <c r="M180" s="274"/>
      <c r="N180" s="274"/>
      <c r="O180" s="274"/>
      <c r="P180" s="274"/>
      <c r="Q180" s="274"/>
      <c r="R180" s="274"/>
      <c r="S180" s="274"/>
      <c r="T180" s="274"/>
      <c r="U180" s="274"/>
      <c r="V180" s="274"/>
      <c r="W180" s="274"/>
      <c r="X180" s="274"/>
      <c r="Y180" s="274"/>
      <c r="Z180" s="274"/>
      <c r="AA180" s="274"/>
      <c r="AB180" s="274"/>
      <c r="AC180" s="274"/>
      <c r="AD180" s="274"/>
      <c r="AE180" s="274"/>
      <c r="AF180" s="274"/>
      <c r="AG180" s="274"/>
      <c r="AH180" s="274"/>
      <c r="AI180" s="274"/>
      <c r="AJ180" s="274"/>
      <c r="AK180" s="274"/>
      <c r="AL180" s="274"/>
      <c r="AM180" s="274"/>
      <c r="AN180" s="274"/>
      <c r="AO180" s="274"/>
      <c r="AP180" s="274"/>
      <c r="AQ180" s="274"/>
      <c r="AR180" s="274"/>
      <c r="AS180" s="274"/>
      <c r="AT180" s="274"/>
    </row>
    <row r="181" ht="14.25" customHeight="1" spans="1:46">
      <c r="A181" s="274"/>
      <c r="B181" s="274"/>
      <c r="C181" s="274"/>
      <c r="D181" s="274"/>
      <c r="E181" s="274"/>
      <c r="F181" s="274"/>
      <c r="G181" s="274"/>
      <c r="H181" s="274"/>
      <c r="I181" s="274"/>
      <c r="J181" s="274"/>
      <c r="K181" s="274"/>
      <c r="L181" s="274"/>
      <c r="M181" s="274"/>
      <c r="N181" s="274"/>
      <c r="O181" s="274"/>
      <c r="P181" s="274"/>
      <c r="Q181" s="274"/>
      <c r="R181" s="274"/>
      <c r="S181" s="274"/>
      <c r="T181" s="274"/>
      <c r="U181" s="274"/>
      <c r="V181" s="274"/>
      <c r="W181" s="274"/>
      <c r="X181" s="274"/>
      <c r="Y181" s="274"/>
      <c r="Z181" s="274"/>
      <c r="AA181" s="274"/>
      <c r="AB181" s="274"/>
      <c r="AC181" s="274"/>
      <c r="AD181" s="274"/>
      <c r="AE181" s="274"/>
      <c r="AF181" s="274"/>
      <c r="AG181" s="274"/>
      <c r="AH181" s="274"/>
      <c r="AI181" s="274"/>
      <c r="AJ181" s="274"/>
      <c r="AK181" s="274"/>
      <c r="AL181" s="274"/>
      <c r="AM181" s="274"/>
      <c r="AN181" s="274"/>
      <c r="AO181" s="274"/>
      <c r="AP181" s="274"/>
      <c r="AQ181" s="274"/>
      <c r="AR181" s="274"/>
      <c r="AS181" s="274"/>
      <c r="AT181" s="274"/>
    </row>
    <row r="182" ht="14.25" customHeight="1" spans="1:46">
      <c r="A182" s="274"/>
      <c r="B182" s="274"/>
      <c r="C182" s="274"/>
      <c r="D182" s="274"/>
      <c r="E182" s="274"/>
      <c r="F182" s="274"/>
      <c r="G182" s="274"/>
      <c r="H182" s="274"/>
      <c r="I182" s="274"/>
      <c r="J182" s="274"/>
      <c r="K182" s="274"/>
      <c r="L182" s="274"/>
      <c r="M182" s="274"/>
      <c r="N182" s="274"/>
      <c r="O182" s="274"/>
      <c r="P182" s="274"/>
      <c r="Q182" s="274"/>
      <c r="R182" s="274"/>
      <c r="S182" s="274"/>
      <c r="T182" s="274"/>
      <c r="U182" s="274"/>
      <c r="V182" s="274"/>
      <c r="W182" s="274"/>
      <c r="X182" s="274"/>
      <c r="Y182" s="274"/>
      <c r="Z182" s="274"/>
      <c r="AA182" s="274"/>
      <c r="AB182" s="274"/>
      <c r="AC182" s="274"/>
      <c r="AD182" s="274"/>
      <c r="AE182" s="274"/>
      <c r="AF182" s="274"/>
      <c r="AG182" s="274"/>
      <c r="AH182" s="274"/>
      <c r="AI182" s="274"/>
      <c r="AJ182" s="274"/>
      <c r="AK182" s="274"/>
      <c r="AL182" s="274"/>
      <c r="AM182" s="274"/>
      <c r="AN182" s="274"/>
      <c r="AO182" s="274"/>
      <c r="AP182" s="274"/>
      <c r="AQ182" s="274"/>
      <c r="AR182" s="274"/>
      <c r="AS182" s="274"/>
      <c r="AT182" s="274"/>
    </row>
    <row r="183" ht="14.25" customHeight="1" spans="1:46">
      <c r="A183" s="274"/>
      <c r="B183" s="274"/>
      <c r="C183" s="274"/>
      <c r="D183" s="274"/>
      <c r="E183" s="274"/>
      <c r="F183" s="274"/>
      <c r="G183" s="274"/>
      <c r="H183" s="274"/>
      <c r="I183" s="274"/>
      <c r="J183" s="274"/>
      <c r="K183" s="274"/>
      <c r="L183" s="274"/>
      <c r="M183" s="274"/>
      <c r="N183" s="274"/>
      <c r="O183" s="274"/>
      <c r="P183" s="274"/>
      <c r="Q183" s="274"/>
      <c r="R183" s="274"/>
      <c r="S183" s="274"/>
      <c r="T183" s="274"/>
      <c r="U183" s="274"/>
      <c r="V183" s="274"/>
      <c r="W183" s="274"/>
      <c r="X183" s="274"/>
      <c r="Y183" s="274"/>
      <c r="Z183" s="274"/>
      <c r="AA183" s="274"/>
      <c r="AB183" s="274"/>
      <c r="AC183" s="274"/>
      <c r="AD183" s="274"/>
      <c r="AE183" s="274"/>
      <c r="AF183" s="274"/>
      <c r="AG183" s="274"/>
      <c r="AH183" s="274"/>
      <c r="AI183" s="274"/>
      <c r="AJ183" s="274"/>
      <c r="AK183" s="274"/>
      <c r="AL183" s="274"/>
      <c r="AM183" s="274"/>
      <c r="AN183" s="274"/>
      <c r="AO183" s="274"/>
      <c r="AP183" s="274"/>
      <c r="AQ183" s="274"/>
      <c r="AR183" s="274"/>
      <c r="AS183" s="274"/>
      <c r="AT183" s="274"/>
    </row>
    <row r="184" ht="14.25" customHeight="1" spans="1:46">
      <c r="A184" s="274"/>
      <c r="B184" s="274"/>
      <c r="C184" s="274"/>
      <c r="D184" s="274"/>
      <c r="E184" s="274"/>
      <c r="F184" s="274"/>
      <c r="G184" s="274"/>
      <c r="H184" s="274"/>
      <c r="I184" s="274"/>
      <c r="J184" s="274"/>
      <c r="K184" s="274"/>
      <c r="L184" s="274"/>
      <c r="M184" s="274"/>
      <c r="N184" s="274"/>
      <c r="O184" s="274"/>
      <c r="P184" s="274"/>
      <c r="Q184" s="274"/>
      <c r="R184" s="274"/>
      <c r="S184" s="274"/>
      <c r="T184" s="274"/>
      <c r="U184" s="274"/>
      <c r="V184" s="274"/>
      <c r="W184" s="274"/>
      <c r="X184" s="274"/>
      <c r="Y184" s="274"/>
      <c r="Z184" s="274"/>
      <c r="AA184" s="274"/>
      <c r="AB184" s="274"/>
      <c r="AC184" s="274"/>
      <c r="AD184" s="274"/>
      <c r="AE184" s="274"/>
      <c r="AF184" s="274"/>
      <c r="AG184" s="274"/>
      <c r="AH184" s="274"/>
      <c r="AI184" s="274"/>
      <c r="AJ184" s="274"/>
      <c r="AK184" s="274"/>
      <c r="AL184" s="274"/>
      <c r="AM184" s="274"/>
      <c r="AN184" s="274"/>
      <c r="AO184" s="274"/>
      <c r="AP184" s="274"/>
      <c r="AQ184" s="274"/>
      <c r="AR184" s="274"/>
      <c r="AS184" s="274"/>
      <c r="AT184" s="274"/>
    </row>
    <row r="185" ht="14.25" customHeight="1" spans="1:46">
      <c r="A185" s="274"/>
      <c r="B185" s="274"/>
      <c r="C185" s="274"/>
      <c r="D185" s="274"/>
      <c r="E185" s="274"/>
      <c r="F185" s="274"/>
      <c r="G185" s="274"/>
      <c r="H185" s="274"/>
      <c r="I185" s="274"/>
      <c r="J185" s="274"/>
      <c r="K185" s="274"/>
      <c r="L185" s="274"/>
      <c r="M185" s="274"/>
      <c r="N185" s="274"/>
      <c r="O185" s="274"/>
      <c r="P185" s="274"/>
      <c r="Q185" s="274"/>
      <c r="R185" s="274"/>
      <c r="S185" s="274"/>
      <c r="T185" s="274"/>
      <c r="U185" s="274"/>
      <c r="V185" s="274"/>
      <c r="W185" s="274"/>
      <c r="X185" s="274"/>
      <c r="Y185" s="274"/>
      <c r="Z185" s="274"/>
      <c r="AA185" s="274"/>
      <c r="AB185" s="274"/>
      <c r="AC185" s="274"/>
      <c r="AD185" s="274"/>
      <c r="AE185" s="274"/>
      <c r="AF185" s="274"/>
      <c r="AG185" s="274"/>
      <c r="AH185" s="274"/>
      <c r="AI185" s="274"/>
      <c r="AJ185" s="274"/>
      <c r="AK185" s="274"/>
      <c r="AL185" s="274"/>
      <c r="AM185" s="274"/>
      <c r="AN185" s="274"/>
      <c r="AO185" s="274"/>
      <c r="AP185" s="274"/>
      <c r="AQ185" s="274"/>
      <c r="AR185" s="274"/>
      <c r="AS185" s="274"/>
      <c r="AT185" s="274"/>
    </row>
    <row r="186" ht="14.25" customHeight="1" spans="1:46">
      <c r="A186" s="274"/>
      <c r="B186" s="274"/>
      <c r="C186" s="274"/>
      <c r="D186" s="274"/>
      <c r="E186" s="274"/>
      <c r="F186" s="274"/>
      <c r="G186" s="274"/>
      <c r="H186" s="274"/>
      <c r="I186" s="274"/>
      <c r="J186" s="274"/>
      <c r="K186" s="274"/>
      <c r="L186" s="274"/>
      <c r="M186" s="274"/>
      <c r="N186" s="274"/>
      <c r="O186" s="274"/>
      <c r="P186" s="274"/>
      <c r="Q186" s="274"/>
      <c r="R186" s="274"/>
      <c r="S186" s="274"/>
      <c r="T186" s="274"/>
      <c r="U186" s="274"/>
      <c r="V186" s="274"/>
      <c r="W186" s="274"/>
      <c r="X186" s="274"/>
      <c r="Y186" s="274"/>
      <c r="Z186" s="274"/>
      <c r="AA186" s="274"/>
      <c r="AB186" s="274"/>
      <c r="AC186" s="274"/>
      <c r="AD186" s="274"/>
      <c r="AE186" s="274"/>
      <c r="AF186" s="274"/>
      <c r="AG186" s="274"/>
      <c r="AH186" s="274"/>
      <c r="AI186" s="274"/>
      <c r="AJ186" s="274"/>
      <c r="AK186" s="274"/>
      <c r="AL186" s="274"/>
      <c r="AM186" s="274"/>
      <c r="AN186" s="274"/>
      <c r="AO186" s="274"/>
      <c r="AP186" s="274"/>
      <c r="AQ186" s="274"/>
      <c r="AR186" s="274"/>
      <c r="AS186" s="274"/>
      <c r="AT186" s="274"/>
    </row>
    <row r="187" ht="14.25" customHeight="1" spans="1:46">
      <c r="A187" s="274"/>
      <c r="B187" s="274"/>
      <c r="C187" s="274"/>
      <c r="D187" s="274"/>
      <c r="E187" s="274"/>
      <c r="F187" s="274"/>
      <c r="G187" s="274"/>
      <c r="H187" s="274"/>
      <c r="I187" s="274"/>
      <c r="J187" s="274"/>
      <c r="K187" s="274"/>
      <c r="L187" s="274"/>
      <c r="M187" s="274"/>
      <c r="N187" s="274"/>
      <c r="O187" s="274"/>
      <c r="P187" s="274"/>
      <c r="Q187" s="274"/>
      <c r="R187" s="274"/>
      <c r="S187" s="274"/>
      <c r="T187" s="274"/>
      <c r="U187" s="274"/>
      <c r="V187" s="274"/>
      <c r="W187" s="274"/>
      <c r="X187" s="274"/>
      <c r="Y187" s="274"/>
      <c r="Z187" s="274"/>
      <c r="AA187" s="274"/>
      <c r="AB187" s="274"/>
      <c r="AC187" s="274"/>
      <c r="AD187" s="274"/>
      <c r="AE187" s="274"/>
      <c r="AF187" s="274"/>
      <c r="AG187" s="274"/>
      <c r="AH187" s="274"/>
      <c r="AI187" s="274"/>
      <c r="AJ187" s="274"/>
      <c r="AK187" s="274"/>
      <c r="AL187" s="274"/>
      <c r="AM187" s="274"/>
      <c r="AN187" s="274"/>
      <c r="AO187" s="274"/>
      <c r="AP187" s="274"/>
      <c r="AQ187" s="274"/>
      <c r="AR187" s="274"/>
      <c r="AS187" s="274"/>
      <c r="AT187" s="274"/>
    </row>
    <row r="188" ht="14.25" customHeight="1" spans="1:46">
      <c r="A188" s="274"/>
      <c r="B188" s="274"/>
      <c r="C188" s="274"/>
      <c r="D188" s="274"/>
      <c r="E188" s="274"/>
      <c r="F188" s="274"/>
      <c r="G188" s="274"/>
      <c r="H188" s="274"/>
      <c r="I188" s="274"/>
      <c r="J188" s="274"/>
      <c r="K188" s="274"/>
      <c r="L188" s="274"/>
      <c r="M188" s="274"/>
      <c r="N188" s="274"/>
      <c r="O188" s="274"/>
      <c r="P188" s="274"/>
      <c r="Q188" s="274"/>
      <c r="R188" s="274"/>
      <c r="S188" s="274"/>
      <c r="T188" s="274"/>
      <c r="U188" s="274"/>
      <c r="V188" s="274"/>
      <c r="W188" s="274"/>
      <c r="X188" s="274"/>
      <c r="Y188" s="274"/>
      <c r="Z188" s="274"/>
      <c r="AA188" s="274"/>
      <c r="AB188" s="274"/>
      <c r="AC188" s="274"/>
      <c r="AD188" s="274"/>
      <c r="AE188" s="274"/>
      <c r="AF188" s="274"/>
      <c r="AG188" s="274"/>
      <c r="AH188" s="274"/>
      <c r="AI188" s="274"/>
      <c r="AJ188" s="274"/>
      <c r="AK188" s="274"/>
      <c r="AL188" s="274"/>
      <c r="AM188" s="274"/>
      <c r="AN188" s="274"/>
      <c r="AO188" s="274"/>
      <c r="AP188" s="274"/>
      <c r="AQ188" s="274"/>
      <c r="AR188" s="274"/>
      <c r="AS188" s="274"/>
      <c r="AT188" s="274"/>
    </row>
    <row r="189" ht="14.25" customHeight="1" spans="1:46">
      <c r="A189" s="274"/>
      <c r="B189" s="274"/>
      <c r="C189" s="274"/>
      <c r="D189" s="274"/>
      <c r="E189" s="274"/>
      <c r="F189" s="274"/>
      <c r="G189" s="274"/>
      <c r="H189" s="274"/>
      <c r="I189" s="274"/>
      <c r="J189" s="274"/>
      <c r="K189" s="274"/>
      <c r="L189" s="274"/>
      <c r="M189" s="274"/>
      <c r="N189" s="274"/>
      <c r="O189" s="274"/>
      <c r="P189" s="274"/>
      <c r="Q189" s="274"/>
      <c r="R189" s="274"/>
      <c r="S189" s="274"/>
      <c r="T189" s="274"/>
      <c r="U189" s="274"/>
      <c r="V189" s="274"/>
      <c r="W189" s="274"/>
      <c r="X189" s="274"/>
      <c r="Y189" s="274"/>
      <c r="Z189" s="274"/>
      <c r="AA189" s="274"/>
      <c r="AB189" s="274"/>
      <c r="AC189" s="274"/>
      <c r="AD189" s="274"/>
      <c r="AE189" s="274"/>
      <c r="AF189" s="274"/>
      <c r="AG189" s="274"/>
      <c r="AH189" s="274"/>
      <c r="AI189" s="274"/>
      <c r="AJ189" s="274"/>
      <c r="AK189" s="274"/>
      <c r="AL189" s="274"/>
      <c r="AM189" s="274"/>
      <c r="AN189" s="274"/>
      <c r="AO189" s="274"/>
      <c r="AP189" s="274"/>
      <c r="AQ189" s="274"/>
      <c r="AR189" s="274"/>
      <c r="AS189" s="274"/>
      <c r="AT189" s="274"/>
    </row>
    <row r="190" ht="14.25" customHeight="1" spans="1:46">
      <c r="A190" s="274"/>
      <c r="B190" s="274"/>
      <c r="C190" s="274"/>
      <c r="D190" s="274"/>
      <c r="E190" s="274"/>
      <c r="F190" s="274"/>
      <c r="G190" s="274"/>
      <c r="H190" s="274"/>
      <c r="I190" s="274"/>
      <c r="J190" s="274"/>
      <c r="K190" s="274"/>
      <c r="L190" s="274"/>
      <c r="M190" s="274"/>
      <c r="N190" s="274"/>
      <c r="O190" s="274"/>
      <c r="P190" s="274"/>
      <c r="Q190" s="274"/>
      <c r="R190" s="274"/>
      <c r="S190" s="274"/>
      <c r="T190" s="274"/>
      <c r="U190" s="274"/>
      <c r="V190" s="274"/>
      <c r="W190" s="274"/>
      <c r="X190" s="274"/>
      <c r="Y190" s="274"/>
      <c r="Z190" s="274"/>
      <c r="AA190" s="274"/>
      <c r="AB190" s="274"/>
      <c r="AC190" s="274"/>
      <c r="AD190" s="274"/>
      <c r="AE190" s="274"/>
      <c r="AF190" s="274"/>
      <c r="AG190" s="274"/>
      <c r="AH190" s="274"/>
      <c r="AI190" s="274"/>
      <c r="AJ190" s="274"/>
      <c r="AK190" s="274"/>
      <c r="AL190" s="274"/>
      <c r="AM190" s="274"/>
      <c r="AN190" s="274"/>
      <c r="AO190" s="274"/>
      <c r="AP190" s="274"/>
      <c r="AQ190" s="274"/>
      <c r="AR190" s="274"/>
      <c r="AS190" s="274"/>
      <c r="AT190" s="274"/>
    </row>
    <row r="191" ht="14.25" customHeight="1" spans="1:46">
      <c r="A191" s="274"/>
      <c r="B191" s="274"/>
      <c r="C191" s="274"/>
      <c r="D191" s="274"/>
      <c r="E191" s="274"/>
      <c r="F191" s="274"/>
      <c r="G191" s="274"/>
      <c r="H191" s="274"/>
      <c r="I191" s="274"/>
      <c r="J191" s="274"/>
      <c r="K191" s="274"/>
      <c r="L191" s="274"/>
      <c r="M191" s="274"/>
      <c r="N191" s="274"/>
      <c r="O191" s="274"/>
      <c r="P191" s="274"/>
      <c r="Q191" s="274"/>
      <c r="R191" s="274"/>
      <c r="S191" s="274"/>
      <c r="T191" s="274"/>
      <c r="U191" s="274"/>
      <c r="V191" s="274"/>
      <c r="W191" s="274"/>
      <c r="X191" s="274"/>
      <c r="Y191" s="274"/>
      <c r="Z191" s="274"/>
      <c r="AA191" s="274"/>
      <c r="AB191" s="274"/>
      <c r="AC191" s="274"/>
      <c r="AD191" s="274"/>
      <c r="AE191" s="274"/>
      <c r="AF191" s="274"/>
      <c r="AG191" s="274"/>
      <c r="AH191" s="274"/>
      <c r="AI191" s="274"/>
      <c r="AJ191" s="274"/>
      <c r="AK191" s="274"/>
      <c r="AL191" s="274"/>
      <c r="AM191" s="274"/>
      <c r="AN191" s="274"/>
      <c r="AO191" s="274"/>
      <c r="AP191" s="274"/>
      <c r="AQ191" s="274"/>
      <c r="AR191" s="274"/>
      <c r="AS191" s="274"/>
      <c r="AT191" s="274"/>
    </row>
    <row r="192" ht="14.25" customHeight="1" spans="1:46">
      <c r="A192" s="274"/>
      <c r="B192" s="274"/>
      <c r="C192" s="274"/>
      <c r="D192" s="274"/>
      <c r="E192" s="274"/>
      <c r="F192" s="274"/>
      <c r="G192" s="274"/>
      <c r="H192" s="274"/>
      <c r="I192" s="274"/>
      <c r="J192" s="274"/>
      <c r="K192" s="274"/>
      <c r="L192" s="274"/>
      <c r="M192" s="274"/>
      <c r="N192" s="274"/>
      <c r="O192" s="274"/>
      <c r="P192" s="274"/>
      <c r="Q192" s="274"/>
      <c r="R192" s="274"/>
      <c r="S192" s="274"/>
      <c r="T192" s="274"/>
      <c r="U192" s="274"/>
      <c r="V192" s="274"/>
      <c r="W192" s="274"/>
      <c r="X192" s="274"/>
      <c r="Y192" s="274"/>
      <c r="Z192" s="274"/>
      <c r="AA192" s="274"/>
      <c r="AB192" s="274"/>
      <c r="AC192" s="274"/>
      <c r="AD192" s="274"/>
      <c r="AE192" s="274"/>
      <c r="AF192" s="274"/>
      <c r="AG192" s="274"/>
      <c r="AH192" s="274"/>
      <c r="AI192" s="274"/>
      <c r="AJ192" s="274"/>
      <c r="AK192" s="274"/>
      <c r="AL192" s="274"/>
      <c r="AM192" s="274"/>
      <c r="AN192" s="274"/>
      <c r="AO192" s="274"/>
      <c r="AP192" s="274"/>
      <c r="AQ192" s="274"/>
      <c r="AR192" s="274"/>
      <c r="AS192" s="274"/>
      <c r="AT192" s="274"/>
    </row>
    <row r="193" ht="14.25" customHeight="1" spans="1:46">
      <c r="A193" s="274"/>
      <c r="B193" s="274"/>
      <c r="C193" s="274"/>
      <c r="D193" s="274"/>
      <c r="E193" s="274"/>
      <c r="F193" s="274"/>
      <c r="G193" s="274"/>
      <c r="H193" s="274"/>
      <c r="I193" s="274"/>
      <c r="J193" s="274"/>
      <c r="K193" s="274"/>
      <c r="L193" s="274"/>
      <c r="M193" s="274"/>
      <c r="N193" s="274"/>
      <c r="O193" s="274"/>
      <c r="P193" s="274"/>
      <c r="Q193" s="274"/>
      <c r="R193" s="274"/>
      <c r="S193" s="274"/>
      <c r="T193" s="274"/>
      <c r="U193" s="274"/>
      <c r="V193" s="274"/>
      <c r="W193" s="274"/>
      <c r="X193" s="274"/>
      <c r="Y193" s="274"/>
      <c r="Z193" s="274"/>
      <c r="AA193" s="274"/>
      <c r="AB193" s="274"/>
      <c r="AC193" s="274"/>
      <c r="AD193" s="274"/>
      <c r="AE193" s="274"/>
      <c r="AF193" s="274"/>
      <c r="AG193" s="274"/>
      <c r="AH193" s="274"/>
      <c r="AI193" s="274"/>
      <c r="AJ193" s="274"/>
      <c r="AK193" s="274"/>
      <c r="AL193" s="274"/>
      <c r="AM193" s="274"/>
      <c r="AN193" s="274"/>
      <c r="AO193" s="274"/>
      <c r="AP193" s="274"/>
      <c r="AQ193" s="274"/>
      <c r="AR193" s="274"/>
      <c r="AS193" s="274"/>
      <c r="AT193" s="274"/>
    </row>
    <row r="194" ht="14.25" customHeight="1" spans="1:46">
      <c r="A194" s="274"/>
      <c r="B194" s="274"/>
      <c r="C194" s="274"/>
      <c r="D194" s="274"/>
      <c r="E194" s="274"/>
      <c r="F194" s="274"/>
      <c r="G194" s="274"/>
      <c r="H194" s="274"/>
      <c r="I194" s="274"/>
      <c r="J194" s="274"/>
      <c r="K194" s="274"/>
      <c r="L194" s="274"/>
      <c r="M194" s="274"/>
      <c r="N194" s="274"/>
      <c r="O194" s="274"/>
      <c r="P194" s="274"/>
      <c r="Q194" s="274"/>
      <c r="R194" s="274"/>
      <c r="S194" s="274"/>
      <c r="T194" s="274"/>
      <c r="U194" s="274"/>
      <c r="V194" s="274"/>
      <c r="W194" s="274"/>
      <c r="X194" s="274"/>
      <c r="Y194" s="274"/>
      <c r="Z194" s="274"/>
      <c r="AA194" s="274"/>
      <c r="AB194" s="274"/>
      <c r="AC194" s="274"/>
      <c r="AD194" s="274"/>
      <c r="AE194" s="274"/>
      <c r="AF194" s="274"/>
      <c r="AG194" s="274"/>
      <c r="AH194" s="274"/>
      <c r="AI194" s="274"/>
      <c r="AJ194" s="274"/>
      <c r="AK194" s="274"/>
      <c r="AL194" s="274"/>
      <c r="AM194" s="274"/>
      <c r="AN194" s="274"/>
      <c r="AO194" s="274"/>
      <c r="AP194" s="274"/>
      <c r="AQ194" s="274"/>
      <c r="AR194" s="274"/>
      <c r="AS194" s="274"/>
      <c r="AT194" s="274"/>
    </row>
    <row r="195" ht="14.25" customHeight="1" spans="1:46">
      <c r="A195" s="274"/>
      <c r="B195" s="274"/>
      <c r="C195" s="274"/>
      <c r="D195" s="274"/>
      <c r="E195" s="274"/>
      <c r="F195" s="274"/>
      <c r="G195" s="274"/>
      <c r="H195" s="274"/>
      <c r="I195" s="274"/>
      <c r="J195" s="274"/>
      <c r="K195" s="274"/>
      <c r="L195" s="274"/>
      <c r="M195" s="274"/>
      <c r="N195" s="274"/>
      <c r="O195" s="274"/>
      <c r="P195" s="274"/>
      <c r="Q195" s="274"/>
      <c r="R195" s="274"/>
      <c r="S195" s="274"/>
      <c r="T195" s="274"/>
      <c r="U195" s="274"/>
      <c r="V195" s="274"/>
      <c r="W195" s="274"/>
      <c r="X195" s="274"/>
      <c r="Y195" s="274"/>
      <c r="Z195" s="274"/>
      <c r="AA195" s="274"/>
      <c r="AB195" s="274"/>
      <c r="AC195" s="274"/>
      <c r="AD195" s="274"/>
      <c r="AE195" s="274"/>
      <c r="AF195" s="274"/>
      <c r="AG195" s="274"/>
      <c r="AH195" s="274"/>
      <c r="AI195" s="274"/>
      <c r="AJ195" s="274"/>
      <c r="AK195" s="274"/>
      <c r="AL195" s="274"/>
      <c r="AM195" s="274"/>
      <c r="AN195" s="274"/>
      <c r="AO195" s="274"/>
      <c r="AP195" s="274"/>
      <c r="AQ195" s="274"/>
      <c r="AR195" s="274"/>
      <c r="AS195" s="274"/>
      <c r="AT195" s="274"/>
    </row>
    <row r="196" ht="14.25" customHeight="1" spans="1:46">
      <c r="A196" s="274"/>
      <c r="B196" s="274"/>
      <c r="C196" s="274"/>
      <c r="D196" s="274"/>
      <c r="E196" s="274"/>
      <c r="F196" s="274"/>
      <c r="G196" s="274"/>
      <c r="H196" s="274"/>
      <c r="I196" s="274"/>
      <c r="J196" s="274"/>
      <c r="K196" s="274"/>
      <c r="L196" s="274"/>
      <c r="M196" s="274"/>
      <c r="N196" s="274"/>
      <c r="O196" s="274"/>
      <c r="P196" s="274"/>
      <c r="Q196" s="274"/>
      <c r="R196" s="274"/>
      <c r="S196" s="274"/>
      <c r="T196" s="274"/>
      <c r="U196" s="274"/>
      <c r="V196" s="274"/>
      <c r="W196" s="274"/>
      <c r="X196" s="274"/>
      <c r="Y196" s="274"/>
      <c r="Z196" s="274"/>
      <c r="AA196" s="274"/>
      <c r="AB196" s="274"/>
      <c r="AC196" s="274"/>
      <c r="AD196" s="274"/>
      <c r="AE196" s="274"/>
      <c r="AF196" s="274"/>
      <c r="AG196" s="274"/>
      <c r="AH196" s="274"/>
      <c r="AI196" s="274"/>
      <c r="AJ196" s="274"/>
      <c r="AK196" s="274"/>
      <c r="AL196" s="274"/>
      <c r="AM196" s="274"/>
      <c r="AN196" s="274"/>
      <c r="AO196" s="274"/>
      <c r="AP196" s="274"/>
      <c r="AQ196" s="274"/>
      <c r="AR196" s="274"/>
      <c r="AS196" s="274"/>
      <c r="AT196" s="274"/>
    </row>
    <row r="197" ht="14.25" customHeight="1" spans="1:46">
      <c r="A197" s="274"/>
      <c r="B197" s="274"/>
      <c r="C197" s="274"/>
      <c r="D197" s="274"/>
      <c r="E197" s="274"/>
      <c r="F197" s="274"/>
      <c r="G197" s="274"/>
      <c r="H197" s="274"/>
      <c r="I197" s="274"/>
      <c r="J197" s="274"/>
      <c r="K197" s="274"/>
      <c r="L197" s="274"/>
      <c r="M197" s="274"/>
      <c r="N197" s="274"/>
      <c r="O197" s="274"/>
      <c r="P197" s="274"/>
      <c r="Q197" s="274"/>
      <c r="R197" s="274"/>
      <c r="S197" s="274"/>
      <c r="T197" s="274"/>
      <c r="U197" s="274"/>
      <c r="V197" s="274"/>
      <c r="W197" s="274"/>
      <c r="X197" s="274"/>
      <c r="Y197" s="274"/>
      <c r="Z197" s="274"/>
      <c r="AA197" s="274"/>
      <c r="AB197" s="274"/>
      <c r="AC197" s="274"/>
      <c r="AD197" s="274"/>
      <c r="AE197" s="274"/>
      <c r="AF197" s="274"/>
      <c r="AG197" s="274"/>
      <c r="AH197" s="274"/>
      <c r="AI197" s="274"/>
      <c r="AJ197" s="274"/>
      <c r="AK197" s="274"/>
      <c r="AL197" s="274"/>
      <c r="AM197" s="274"/>
      <c r="AN197" s="274"/>
      <c r="AO197" s="274"/>
      <c r="AP197" s="274"/>
      <c r="AQ197" s="274"/>
      <c r="AR197" s="274"/>
      <c r="AS197" s="274"/>
      <c r="AT197" s="274"/>
    </row>
    <row r="198" ht="14.25" customHeight="1" spans="1:46">
      <c r="A198" s="274"/>
      <c r="B198" s="274"/>
      <c r="C198" s="274"/>
      <c r="D198" s="274"/>
      <c r="E198" s="274"/>
      <c r="F198" s="274"/>
      <c r="G198" s="274"/>
      <c r="H198" s="274"/>
      <c r="I198" s="274"/>
      <c r="J198" s="274"/>
      <c r="K198" s="274"/>
      <c r="L198" s="274"/>
      <c r="M198" s="274"/>
      <c r="N198" s="274"/>
      <c r="O198" s="274"/>
      <c r="P198" s="274"/>
      <c r="Q198" s="274"/>
      <c r="R198" s="274"/>
      <c r="S198" s="274"/>
      <c r="T198" s="274"/>
      <c r="U198" s="274"/>
      <c r="V198" s="274"/>
      <c r="W198" s="274"/>
      <c r="X198" s="274"/>
      <c r="Y198" s="274"/>
      <c r="Z198" s="274"/>
      <c r="AA198" s="274"/>
      <c r="AB198" s="274"/>
      <c r="AC198" s="274"/>
      <c r="AD198" s="274"/>
      <c r="AE198" s="274"/>
      <c r="AF198" s="274"/>
      <c r="AG198" s="274"/>
      <c r="AH198" s="274"/>
      <c r="AI198" s="274"/>
      <c r="AJ198" s="274"/>
      <c r="AK198" s="274"/>
      <c r="AL198" s="274"/>
      <c r="AM198" s="274"/>
      <c r="AN198" s="274"/>
      <c r="AO198" s="274"/>
      <c r="AP198" s="274"/>
      <c r="AQ198" s="274"/>
      <c r="AR198" s="274"/>
      <c r="AS198" s="274"/>
      <c r="AT198" s="274"/>
    </row>
    <row r="199" ht="14.25" customHeight="1" spans="1:46">
      <c r="A199" s="274"/>
      <c r="B199" s="274"/>
      <c r="C199" s="274"/>
      <c r="D199" s="274"/>
      <c r="E199" s="274"/>
      <c r="F199" s="274"/>
      <c r="G199" s="274"/>
      <c r="H199" s="274"/>
      <c r="I199" s="274"/>
      <c r="J199" s="274"/>
      <c r="K199" s="274"/>
      <c r="L199" s="274"/>
      <c r="M199" s="274"/>
      <c r="N199" s="274"/>
      <c r="O199" s="274"/>
      <c r="P199" s="274"/>
      <c r="Q199" s="274"/>
      <c r="R199" s="274"/>
      <c r="S199" s="274"/>
      <c r="T199" s="274"/>
      <c r="U199" s="274"/>
      <c r="V199" s="274"/>
      <c r="W199" s="274"/>
      <c r="X199" s="274"/>
      <c r="Y199" s="274"/>
      <c r="Z199" s="274"/>
      <c r="AA199" s="274"/>
      <c r="AB199" s="274"/>
      <c r="AC199" s="274"/>
      <c r="AD199" s="274"/>
      <c r="AE199" s="274"/>
      <c r="AF199" s="274"/>
      <c r="AG199" s="274"/>
      <c r="AH199" s="274"/>
      <c r="AI199" s="274"/>
      <c r="AJ199" s="274"/>
      <c r="AK199" s="274"/>
      <c r="AL199" s="274"/>
      <c r="AM199" s="274"/>
      <c r="AN199" s="274"/>
      <c r="AO199" s="274"/>
      <c r="AP199" s="274"/>
      <c r="AQ199" s="274"/>
      <c r="AR199" s="274"/>
      <c r="AS199" s="274"/>
      <c r="AT199" s="274"/>
    </row>
    <row r="200" ht="14.25" customHeight="1" spans="1:46">
      <c r="A200" s="274"/>
      <c r="B200" s="274"/>
      <c r="C200" s="274"/>
      <c r="D200" s="274"/>
      <c r="E200" s="274"/>
      <c r="F200" s="274"/>
      <c r="G200" s="274"/>
      <c r="H200" s="274"/>
      <c r="I200" s="274"/>
      <c r="J200" s="274"/>
      <c r="K200" s="274"/>
      <c r="L200" s="274"/>
      <c r="M200" s="274"/>
      <c r="N200" s="274"/>
      <c r="O200" s="274"/>
      <c r="P200" s="274"/>
      <c r="Q200" s="274"/>
      <c r="R200" s="274"/>
      <c r="S200" s="274"/>
      <c r="T200" s="274"/>
      <c r="U200" s="274"/>
      <c r="V200" s="274"/>
      <c r="W200" s="274"/>
      <c r="X200" s="274"/>
      <c r="Y200" s="274"/>
      <c r="Z200" s="274"/>
      <c r="AA200" s="274"/>
      <c r="AB200" s="274"/>
      <c r="AC200" s="274"/>
      <c r="AD200" s="274"/>
      <c r="AE200" s="274"/>
      <c r="AF200" s="274"/>
      <c r="AG200" s="274"/>
      <c r="AH200" s="274"/>
      <c r="AI200" s="274"/>
      <c r="AJ200" s="274"/>
      <c r="AK200" s="274"/>
      <c r="AL200" s="274"/>
      <c r="AM200" s="274"/>
      <c r="AN200" s="274"/>
      <c r="AO200" s="274"/>
      <c r="AP200" s="274"/>
      <c r="AQ200" s="274"/>
      <c r="AR200" s="274"/>
      <c r="AS200" s="274"/>
      <c r="AT200" s="274"/>
    </row>
    <row r="201" ht="14.25" customHeight="1" spans="1:46">
      <c r="A201" s="274"/>
      <c r="B201" s="274"/>
      <c r="C201" s="274"/>
      <c r="D201" s="274"/>
      <c r="E201" s="274"/>
      <c r="F201" s="274"/>
      <c r="G201" s="274"/>
      <c r="H201" s="274"/>
      <c r="I201" s="274"/>
      <c r="J201" s="274"/>
      <c r="K201" s="274"/>
      <c r="L201" s="274"/>
      <c r="M201" s="274"/>
      <c r="N201" s="274"/>
      <c r="O201" s="274"/>
      <c r="P201" s="274"/>
      <c r="Q201" s="274"/>
      <c r="R201" s="274"/>
      <c r="S201" s="274"/>
      <c r="T201" s="274"/>
      <c r="U201" s="274"/>
      <c r="V201" s="274"/>
      <c r="W201" s="274"/>
      <c r="X201" s="274"/>
      <c r="Y201" s="274"/>
      <c r="Z201" s="274"/>
      <c r="AA201" s="274"/>
      <c r="AB201" s="274"/>
      <c r="AC201" s="274"/>
      <c r="AD201" s="274"/>
      <c r="AE201" s="274"/>
      <c r="AF201" s="274"/>
      <c r="AG201" s="274"/>
      <c r="AH201" s="274"/>
      <c r="AI201" s="274"/>
      <c r="AJ201" s="274"/>
      <c r="AK201" s="274"/>
      <c r="AL201" s="274"/>
      <c r="AM201" s="274"/>
      <c r="AN201" s="274"/>
      <c r="AO201" s="274"/>
      <c r="AP201" s="274"/>
      <c r="AQ201" s="274"/>
      <c r="AR201" s="274"/>
      <c r="AS201" s="274"/>
      <c r="AT201" s="274"/>
    </row>
    <row r="202" ht="14.25" customHeight="1" spans="1:46">
      <c r="A202" s="274"/>
      <c r="B202" s="274"/>
      <c r="C202" s="274"/>
      <c r="D202" s="274"/>
      <c r="E202" s="274"/>
      <c r="F202" s="274"/>
      <c r="G202" s="274"/>
      <c r="H202" s="274"/>
      <c r="I202" s="274"/>
      <c r="J202" s="274"/>
      <c r="K202" s="274"/>
      <c r="L202" s="274"/>
      <c r="M202" s="274"/>
      <c r="N202" s="274"/>
      <c r="O202" s="274"/>
      <c r="P202" s="274"/>
      <c r="Q202" s="274"/>
      <c r="R202" s="274"/>
      <c r="S202" s="274"/>
      <c r="T202" s="274"/>
      <c r="U202" s="274"/>
      <c r="V202" s="274"/>
      <c r="W202" s="274"/>
      <c r="X202" s="274"/>
      <c r="Y202" s="274"/>
      <c r="Z202" s="274"/>
      <c r="AA202" s="274"/>
      <c r="AB202" s="274"/>
      <c r="AC202" s="274"/>
      <c r="AD202" s="274"/>
      <c r="AE202" s="274"/>
      <c r="AF202" s="274"/>
      <c r="AG202" s="274"/>
      <c r="AH202" s="274"/>
      <c r="AI202" s="274"/>
      <c r="AJ202" s="274"/>
      <c r="AK202" s="274"/>
      <c r="AL202" s="274"/>
      <c r="AM202" s="274"/>
      <c r="AN202" s="274"/>
      <c r="AO202" s="274"/>
      <c r="AP202" s="274"/>
      <c r="AQ202" s="274"/>
      <c r="AR202" s="274"/>
      <c r="AS202" s="274"/>
      <c r="AT202" s="274"/>
    </row>
    <row r="203" ht="14.25" customHeight="1" spans="1:46">
      <c r="A203" s="274"/>
      <c r="B203" s="274"/>
      <c r="C203" s="274"/>
      <c r="D203" s="274"/>
      <c r="E203" s="274"/>
      <c r="F203" s="274"/>
      <c r="G203" s="274"/>
      <c r="H203" s="274"/>
      <c r="I203" s="274"/>
      <c r="J203" s="274"/>
      <c r="K203" s="274"/>
      <c r="L203" s="274"/>
      <c r="M203" s="274"/>
      <c r="N203" s="274"/>
      <c r="O203" s="274"/>
      <c r="P203" s="274"/>
      <c r="Q203" s="274"/>
      <c r="R203" s="274"/>
      <c r="S203" s="274"/>
      <c r="T203" s="274"/>
      <c r="U203" s="274"/>
      <c r="V203" s="274"/>
      <c r="W203" s="274"/>
      <c r="X203" s="274"/>
      <c r="Y203" s="274"/>
      <c r="Z203" s="274"/>
      <c r="AA203" s="274"/>
      <c r="AB203" s="274"/>
      <c r="AC203" s="274"/>
      <c r="AD203" s="274"/>
      <c r="AE203" s="274"/>
      <c r="AF203" s="274"/>
      <c r="AG203" s="274"/>
      <c r="AH203" s="274"/>
      <c r="AI203" s="274"/>
      <c r="AJ203" s="274"/>
      <c r="AK203" s="274"/>
      <c r="AL203" s="274"/>
      <c r="AM203" s="274"/>
      <c r="AN203" s="274"/>
      <c r="AO203" s="274"/>
      <c r="AP203" s="274"/>
      <c r="AQ203" s="274"/>
      <c r="AR203" s="274"/>
      <c r="AS203" s="274"/>
      <c r="AT203" s="274"/>
    </row>
    <row r="204" ht="14.25" customHeight="1" spans="1:46">
      <c r="A204" s="274"/>
      <c r="B204" s="274"/>
      <c r="C204" s="274"/>
      <c r="D204" s="274"/>
      <c r="E204" s="274"/>
      <c r="F204" s="274"/>
      <c r="G204" s="274"/>
      <c r="H204" s="274"/>
      <c r="I204" s="274"/>
      <c r="J204" s="274"/>
      <c r="K204" s="274"/>
      <c r="L204" s="274"/>
      <c r="M204" s="274"/>
      <c r="N204" s="274"/>
      <c r="O204" s="274"/>
      <c r="P204" s="274"/>
      <c r="Q204" s="274"/>
      <c r="R204" s="274"/>
      <c r="S204" s="274"/>
      <c r="T204" s="274"/>
      <c r="U204" s="274"/>
      <c r="V204" s="274"/>
      <c r="W204" s="274"/>
      <c r="X204" s="274"/>
      <c r="Y204" s="274"/>
      <c r="Z204" s="274"/>
      <c r="AA204" s="274"/>
      <c r="AB204" s="274"/>
      <c r="AC204" s="274"/>
      <c r="AD204" s="274"/>
      <c r="AE204" s="274"/>
      <c r="AF204" s="274"/>
      <c r="AG204" s="274"/>
      <c r="AH204" s="274"/>
      <c r="AI204" s="274"/>
      <c r="AJ204" s="274"/>
      <c r="AK204" s="274"/>
      <c r="AL204" s="274"/>
      <c r="AM204" s="274"/>
      <c r="AN204" s="274"/>
      <c r="AO204" s="274"/>
      <c r="AP204" s="274"/>
      <c r="AQ204" s="274"/>
      <c r="AR204" s="274"/>
      <c r="AS204" s="274"/>
      <c r="AT204" s="274"/>
    </row>
    <row r="205" ht="14.25" customHeight="1" spans="1:46">
      <c r="A205" s="274"/>
      <c r="B205" s="274"/>
      <c r="C205" s="274"/>
      <c r="D205" s="274"/>
      <c r="E205" s="274"/>
      <c r="F205" s="274"/>
      <c r="G205" s="274"/>
      <c r="H205" s="274"/>
      <c r="I205" s="274"/>
      <c r="J205" s="274"/>
      <c r="K205" s="274"/>
      <c r="L205" s="274"/>
      <c r="M205" s="274"/>
      <c r="N205" s="274"/>
      <c r="O205" s="274"/>
      <c r="P205" s="274"/>
      <c r="Q205" s="274"/>
      <c r="R205" s="274"/>
      <c r="S205" s="274"/>
      <c r="T205" s="274"/>
      <c r="U205" s="274"/>
      <c r="V205" s="274"/>
      <c r="W205" s="274"/>
      <c r="X205" s="274"/>
      <c r="Y205" s="274"/>
      <c r="Z205" s="274"/>
      <c r="AA205" s="274"/>
      <c r="AB205" s="274"/>
      <c r="AC205" s="274"/>
      <c r="AD205" s="274"/>
      <c r="AE205" s="274"/>
      <c r="AF205" s="274"/>
      <c r="AG205" s="274"/>
      <c r="AH205" s="274"/>
      <c r="AI205" s="274"/>
      <c r="AJ205" s="274"/>
      <c r="AK205" s="274"/>
      <c r="AL205" s="274"/>
      <c r="AM205" s="274"/>
      <c r="AN205" s="274"/>
      <c r="AO205" s="274"/>
      <c r="AP205" s="274"/>
      <c r="AQ205" s="274"/>
      <c r="AR205" s="274"/>
      <c r="AS205" s="274"/>
      <c r="AT205" s="274"/>
    </row>
    <row r="206" ht="14.25" customHeight="1" spans="1:46">
      <c r="A206" s="274"/>
      <c r="B206" s="274"/>
      <c r="C206" s="274"/>
      <c r="D206" s="274"/>
      <c r="E206" s="274"/>
      <c r="F206" s="274"/>
      <c r="G206" s="274"/>
      <c r="H206" s="274"/>
      <c r="I206" s="274"/>
      <c r="J206" s="274"/>
      <c r="K206" s="274"/>
      <c r="L206" s="274"/>
      <c r="M206" s="274"/>
      <c r="N206" s="274"/>
      <c r="O206" s="274"/>
      <c r="P206" s="274"/>
      <c r="Q206" s="274"/>
      <c r="R206" s="274"/>
      <c r="S206" s="274"/>
      <c r="T206" s="274"/>
      <c r="U206" s="274"/>
      <c r="V206" s="274"/>
      <c r="W206" s="274"/>
      <c r="X206" s="274"/>
      <c r="Y206" s="274"/>
      <c r="Z206" s="274"/>
      <c r="AA206" s="274"/>
      <c r="AB206" s="274"/>
      <c r="AC206" s="274"/>
      <c r="AD206" s="274"/>
      <c r="AE206" s="274"/>
      <c r="AF206" s="274"/>
      <c r="AG206" s="274"/>
      <c r="AH206" s="274"/>
      <c r="AI206" s="274"/>
      <c r="AJ206" s="274"/>
      <c r="AK206" s="274"/>
      <c r="AL206" s="274"/>
      <c r="AM206" s="274"/>
      <c r="AN206" s="274"/>
      <c r="AO206" s="274"/>
      <c r="AP206" s="274"/>
      <c r="AQ206" s="274"/>
      <c r="AR206" s="274"/>
      <c r="AS206" s="274"/>
      <c r="AT206" s="274"/>
    </row>
    <row r="207" ht="14.25" customHeight="1" spans="1:46">
      <c r="A207" s="274"/>
      <c r="B207" s="274"/>
      <c r="C207" s="274"/>
      <c r="D207" s="274"/>
      <c r="E207" s="274"/>
      <c r="F207" s="274"/>
      <c r="G207" s="274"/>
      <c r="H207" s="274"/>
      <c r="I207" s="274"/>
      <c r="J207" s="274"/>
      <c r="K207" s="274"/>
      <c r="L207" s="274"/>
      <c r="M207" s="274"/>
      <c r="N207" s="274"/>
      <c r="O207" s="274"/>
      <c r="P207" s="274"/>
      <c r="Q207" s="274"/>
      <c r="R207" s="274"/>
      <c r="S207" s="274"/>
      <c r="T207" s="274"/>
      <c r="U207" s="274"/>
      <c r="V207" s="274"/>
      <c r="W207" s="274"/>
      <c r="X207" s="274"/>
      <c r="Y207" s="274"/>
      <c r="Z207" s="274"/>
      <c r="AA207" s="274"/>
      <c r="AB207" s="274"/>
      <c r="AC207" s="274"/>
      <c r="AD207" s="274"/>
      <c r="AE207" s="274"/>
      <c r="AF207" s="274"/>
      <c r="AG207" s="274"/>
      <c r="AH207" s="274"/>
      <c r="AI207" s="274"/>
      <c r="AJ207" s="274"/>
      <c r="AK207" s="274"/>
      <c r="AL207" s="274"/>
      <c r="AM207" s="274"/>
      <c r="AN207" s="274"/>
      <c r="AO207" s="274"/>
      <c r="AP207" s="274"/>
      <c r="AQ207" s="274"/>
      <c r="AR207" s="274"/>
      <c r="AS207" s="274"/>
      <c r="AT207" s="274"/>
    </row>
    <row r="208" ht="14.25" customHeight="1" spans="1:46">
      <c r="A208" s="274"/>
      <c r="B208" s="274"/>
      <c r="C208" s="274"/>
      <c r="D208" s="274"/>
      <c r="E208" s="274"/>
      <c r="F208" s="274"/>
      <c r="G208" s="274"/>
      <c r="H208" s="274"/>
      <c r="I208" s="274"/>
      <c r="J208" s="274"/>
      <c r="K208" s="274"/>
      <c r="L208" s="274"/>
      <c r="M208" s="274"/>
      <c r="N208" s="274"/>
      <c r="O208" s="274"/>
      <c r="P208" s="274"/>
      <c r="Q208" s="274"/>
      <c r="R208" s="274"/>
      <c r="S208" s="274"/>
      <c r="T208" s="274"/>
      <c r="U208" s="274"/>
      <c r="V208" s="274"/>
      <c r="W208" s="274"/>
      <c r="X208" s="274"/>
      <c r="Y208" s="274"/>
      <c r="Z208" s="274"/>
      <c r="AA208" s="274"/>
      <c r="AB208" s="274"/>
      <c r="AC208" s="274"/>
      <c r="AD208" s="274"/>
      <c r="AE208" s="274"/>
      <c r="AF208" s="274"/>
      <c r="AG208" s="274"/>
      <c r="AH208" s="274"/>
      <c r="AI208" s="274"/>
      <c r="AJ208" s="274"/>
      <c r="AK208" s="274"/>
      <c r="AL208" s="274"/>
      <c r="AM208" s="274"/>
      <c r="AN208" s="274"/>
      <c r="AO208" s="274"/>
      <c r="AP208" s="274"/>
      <c r="AQ208" s="274"/>
      <c r="AR208" s="274"/>
      <c r="AS208" s="274"/>
      <c r="AT208" s="274"/>
    </row>
    <row r="209" ht="14.25" customHeight="1" spans="1:46">
      <c r="A209" s="274"/>
      <c r="B209" s="274"/>
      <c r="C209" s="274"/>
      <c r="D209" s="274"/>
      <c r="E209" s="274"/>
      <c r="F209" s="274"/>
      <c r="G209" s="274"/>
      <c r="H209" s="274"/>
      <c r="I209" s="274"/>
      <c r="J209" s="274"/>
      <c r="K209" s="274"/>
      <c r="L209" s="274"/>
      <c r="M209" s="274"/>
      <c r="N209" s="274"/>
      <c r="O209" s="274"/>
      <c r="P209" s="274"/>
      <c r="Q209" s="274"/>
      <c r="R209" s="274"/>
      <c r="S209" s="274"/>
      <c r="T209" s="274"/>
      <c r="U209" s="274"/>
      <c r="V209" s="274"/>
      <c r="W209" s="274"/>
      <c r="X209" s="274"/>
      <c r="Y209" s="274"/>
      <c r="Z209" s="274"/>
      <c r="AA209" s="274"/>
      <c r="AB209" s="274"/>
      <c r="AC209" s="274"/>
      <c r="AD209" s="274"/>
      <c r="AE209" s="274"/>
      <c r="AF209" s="274"/>
      <c r="AG209" s="274"/>
      <c r="AH209" s="274"/>
      <c r="AI209" s="274"/>
      <c r="AJ209" s="274"/>
      <c r="AK209" s="274"/>
      <c r="AL209" s="274"/>
      <c r="AM209" s="274"/>
      <c r="AN209" s="274"/>
      <c r="AO209" s="274"/>
      <c r="AP209" s="274"/>
      <c r="AQ209" s="274"/>
      <c r="AR209" s="274"/>
      <c r="AS209" s="274"/>
      <c r="AT209" s="274"/>
    </row>
    <row r="210" ht="14.25" customHeight="1" spans="1:46">
      <c r="A210" s="274"/>
      <c r="B210" s="274"/>
      <c r="C210" s="274"/>
      <c r="D210" s="274"/>
      <c r="E210" s="274"/>
      <c r="F210" s="274"/>
      <c r="G210" s="274"/>
      <c r="H210" s="274"/>
      <c r="I210" s="274"/>
      <c r="J210" s="274"/>
      <c r="K210" s="274"/>
      <c r="L210" s="274"/>
      <c r="M210" s="274"/>
      <c r="N210" s="274"/>
      <c r="O210" s="274"/>
      <c r="P210" s="274"/>
      <c r="Q210" s="274"/>
      <c r="R210" s="274"/>
      <c r="S210" s="274"/>
      <c r="T210" s="274"/>
      <c r="U210" s="274"/>
      <c r="V210" s="274"/>
      <c r="W210" s="274"/>
      <c r="X210" s="274"/>
      <c r="Y210" s="274"/>
      <c r="Z210" s="274"/>
      <c r="AA210" s="274"/>
      <c r="AB210" s="274"/>
      <c r="AC210" s="274"/>
      <c r="AD210" s="274"/>
      <c r="AE210" s="274"/>
      <c r="AF210" s="274"/>
      <c r="AG210" s="274"/>
      <c r="AH210" s="274"/>
      <c r="AI210" s="274"/>
      <c r="AJ210" s="274"/>
      <c r="AK210" s="274"/>
      <c r="AL210" s="274"/>
      <c r="AM210" s="274"/>
      <c r="AN210" s="274"/>
      <c r="AO210" s="274"/>
      <c r="AP210" s="274"/>
      <c r="AQ210" s="274"/>
      <c r="AR210" s="274"/>
      <c r="AS210" s="274"/>
      <c r="AT210" s="274"/>
    </row>
    <row r="211" ht="14.25" customHeight="1" spans="1:46">
      <c r="A211" s="274"/>
      <c r="B211" s="274"/>
      <c r="C211" s="274"/>
      <c r="D211" s="274"/>
      <c r="E211" s="274"/>
      <c r="F211" s="274"/>
      <c r="G211" s="274"/>
      <c r="H211" s="274"/>
      <c r="I211" s="274"/>
      <c r="J211" s="274"/>
      <c r="K211" s="274"/>
      <c r="L211" s="274"/>
      <c r="M211" s="274"/>
      <c r="N211" s="274"/>
      <c r="O211" s="274"/>
      <c r="P211" s="274"/>
      <c r="Q211" s="274"/>
      <c r="R211" s="274"/>
      <c r="S211" s="274"/>
      <c r="T211" s="274"/>
      <c r="U211" s="274"/>
      <c r="V211" s="274"/>
      <c r="W211" s="274"/>
      <c r="X211" s="274"/>
      <c r="Y211" s="274"/>
      <c r="Z211" s="274"/>
      <c r="AA211" s="274"/>
      <c r="AB211" s="274"/>
      <c r="AC211" s="274"/>
      <c r="AD211" s="274"/>
      <c r="AE211" s="274"/>
      <c r="AF211" s="274"/>
      <c r="AG211" s="274"/>
      <c r="AH211" s="274"/>
      <c r="AI211" s="274"/>
      <c r="AJ211" s="274"/>
      <c r="AK211" s="274"/>
      <c r="AL211" s="274"/>
      <c r="AM211" s="274"/>
      <c r="AN211" s="274"/>
      <c r="AO211" s="274"/>
      <c r="AP211" s="274"/>
      <c r="AQ211" s="274"/>
      <c r="AR211" s="274"/>
      <c r="AS211" s="274"/>
      <c r="AT211" s="274"/>
    </row>
    <row r="212" ht="14.25" customHeight="1" spans="1:46">
      <c r="A212" s="274"/>
      <c r="B212" s="274"/>
      <c r="C212" s="274"/>
      <c r="D212" s="274"/>
      <c r="E212" s="274"/>
      <c r="F212" s="274"/>
      <c r="G212" s="274"/>
      <c r="H212" s="274"/>
      <c r="I212" s="274"/>
      <c r="J212" s="274"/>
      <c r="K212" s="274"/>
      <c r="L212" s="274"/>
      <c r="M212" s="274"/>
      <c r="N212" s="274"/>
      <c r="O212" s="274"/>
      <c r="P212" s="274"/>
      <c r="Q212" s="274"/>
      <c r="R212" s="274"/>
      <c r="S212" s="274"/>
      <c r="T212" s="274"/>
      <c r="U212" s="274"/>
      <c r="V212" s="274"/>
      <c r="W212" s="274"/>
      <c r="X212" s="274"/>
      <c r="Y212" s="274"/>
      <c r="Z212" s="274"/>
      <c r="AA212" s="274"/>
      <c r="AB212" s="274"/>
      <c r="AC212" s="274"/>
      <c r="AD212" s="274"/>
      <c r="AE212" s="274"/>
      <c r="AF212" s="274"/>
      <c r="AG212" s="274"/>
      <c r="AH212" s="274"/>
      <c r="AI212" s="274"/>
      <c r="AJ212" s="274"/>
      <c r="AK212" s="274"/>
      <c r="AL212" s="274"/>
      <c r="AM212" s="274"/>
      <c r="AN212" s="274"/>
      <c r="AO212" s="274"/>
      <c r="AP212" s="274"/>
      <c r="AQ212" s="274"/>
      <c r="AR212" s="274"/>
      <c r="AS212" s="274"/>
      <c r="AT212" s="274"/>
    </row>
    <row r="213" ht="14.25" customHeight="1" spans="1:46">
      <c r="A213" s="274"/>
      <c r="B213" s="274"/>
      <c r="C213" s="274"/>
      <c r="D213" s="274"/>
      <c r="E213" s="274"/>
      <c r="F213" s="274"/>
      <c r="G213" s="274"/>
      <c r="H213" s="274"/>
      <c r="I213" s="274"/>
      <c r="J213" s="274"/>
      <c r="K213" s="274"/>
      <c r="L213" s="274"/>
      <c r="M213" s="274"/>
      <c r="N213" s="274"/>
      <c r="O213" s="274"/>
      <c r="P213" s="274"/>
      <c r="Q213" s="274"/>
      <c r="R213" s="274"/>
      <c r="S213" s="274"/>
      <c r="T213" s="274"/>
      <c r="U213" s="274"/>
      <c r="V213" s="274"/>
      <c r="W213" s="274"/>
      <c r="X213" s="274"/>
      <c r="Y213" s="274"/>
      <c r="Z213" s="274"/>
      <c r="AA213" s="274"/>
      <c r="AB213" s="274"/>
      <c r="AC213" s="274"/>
      <c r="AD213" s="274"/>
      <c r="AE213" s="274"/>
      <c r="AF213" s="274"/>
      <c r="AG213" s="274"/>
      <c r="AH213" s="274"/>
      <c r="AI213" s="274"/>
      <c r="AJ213" s="274"/>
      <c r="AK213" s="274"/>
      <c r="AL213" s="274"/>
      <c r="AM213" s="274"/>
      <c r="AN213" s="274"/>
      <c r="AO213" s="274"/>
      <c r="AP213" s="274"/>
      <c r="AQ213" s="274"/>
      <c r="AR213" s="274"/>
      <c r="AS213" s="274"/>
      <c r="AT213" s="274"/>
    </row>
    <row r="214" ht="14.25" customHeight="1" spans="1:46">
      <c r="A214" s="274"/>
      <c r="B214" s="274"/>
      <c r="C214" s="274"/>
      <c r="D214" s="274"/>
      <c r="E214" s="274"/>
      <c r="F214" s="274"/>
      <c r="G214" s="274"/>
      <c r="H214" s="274"/>
      <c r="I214" s="274"/>
      <c r="J214" s="274"/>
      <c r="K214" s="274"/>
      <c r="L214" s="274"/>
      <c r="M214" s="274"/>
      <c r="N214" s="274"/>
      <c r="O214" s="274"/>
      <c r="P214" s="274"/>
      <c r="Q214" s="274"/>
      <c r="R214" s="274"/>
      <c r="S214" s="274"/>
      <c r="T214" s="274"/>
      <c r="U214" s="274"/>
      <c r="V214" s="274"/>
      <c r="W214" s="274"/>
      <c r="X214" s="274"/>
      <c r="Y214" s="274"/>
      <c r="Z214" s="274"/>
      <c r="AA214" s="274"/>
      <c r="AB214" s="274"/>
      <c r="AC214" s="274"/>
      <c r="AD214" s="274"/>
      <c r="AE214" s="274"/>
      <c r="AF214" s="274"/>
      <c r="AG214" s="274"/>
      <c r="AH214" s="274"/>
      <c r="AI214" s="274"/>
      <c r="AJ214" s="274"/>
      <c r="AK214" s="274"/>
      <c r="AL214" s="274"/>
      <c r="AM214" s="274"/>
      <c r="AN214" s="274"/>
      <c r="AO214" s="274"/>
      <c r="AP214" s="274"/>
      <c r="AQ214" s="274"/>
      <c r="AR214" s="274"/>
      <c r="AS214" s="274"/>
      <c r="AT214" s="274"/>
    </row>
    <row r="215" ht="14.25" customHeight="1" spans="1:46">
      <c r="A215" s="274"/>
      <c r="B215" s="274"/>
      <c r="C215" s="274"/>
      <c r="D215" s="274"/>
      <c r="E215" s="274"/>
      <c r="F215" s="274"/>
      <c r="G215" s="274"/>
      <c r="H215" s="274"/>
      <c r="I215" s="274"/>
      <c r="J215" s="274"/>
      <c r="K215" s="274"/>
      <c r="L215" s="274"/>
      <c r="M215" s="274"/>
      <c r="N215" s="274"/>
      <c r="O215" s="274"/>
      <c r="P215" s="274"/>
      <c r="Q215" s="274"/>
      <c r="R215" s="274"/>
      <c r="S215" s="274"/>
      <c r="T215" s="274"/>
      <c r="U215" s="274"/>
      <c r="V215" s="274"/>
      <c r="W215" s="274"/>
      <c r="X215" s="274"/>
      <c r="Y215" s="274"/>
      <c r="Z215" s="274"/>
      <c r="AA215" s="274"/>
      <c r="AB215" s="274"/>
      <c r="AC215" s="274"/>
      <c r="AD215" s="274"/>
      <c r="AE215" s="274"/>
      <c r="AF215" s="274"/>
      <c r="AG215" s="274"/>
      <c r="AH215" s="274"/>
      <c r="AI215" s="274"/>
      <c r="AJ215" s="274"/>
      <c r="AK215" s="274"/>
      <c r="AL215" s="274"/>
      <c r="AM215" s="274"/>
      <c r="AN215" s="274"/>
      <c r="AO215" s="274"/>
      <c r="AP215" s="274"/>
      <c r="AQ215" s="274"/>
      <c r="AR215" s="274"/>
      <c r="AS215" s="274"/>
      <c r="AT215" s="274"/>
    </row>
    <row r="216" ht="14.25" customHeight="1" spans="1:46">
      <c r="A216" s="274"/>
      <c r="B216" s="274"/>
      <c r="C216" s="274"/>
      <c r="D216" s="274"/>
      <c r="E216" s="274"/>
      <c r="F216" s="274"/>
      <c r="G216" s="274"/>
      <c r="H216" s="274"/>
      <c r="I216" s="274"/>
      <c r="J216" s="274"/>
      <c r="K216" s="274"/>
      <c r="L216" s="274"/>
      <c r="M216" s="274"/>
      <c r="N216" s="274"/>
      <c r="O216" s="274"/>
      <c r="P216" s="274"/>
      <c r="Q216" s="274"/>
      <c r="R216" s="274"/>
      <c r="S216" s="274"/>
      <c r="T216" s="274"/>
      <c r="U216" s="274"/>
      <c r="V216" s="274"/>
      <c r="W216" s="274"/>
      <c r="X216" s="274"/>
      <c r="Y216" s="274"/>
      <c r="Z216" s="274"/>
      <c r="AA216" s="274"/>
      <c r="AB216" s="274"/>
      <c r="AC216" s="274"/>
      <c r="AD216" s="274"/>
      <c r="AE216" s="274"/>
      <c r="AF216" s="274"/>
      <c r="AG216" s="274"/>
      <c r="AH216" s="274"/>
      <c r="AI216" s="274"/>
      <c r="AJ216" s="274"/>
      <c r="AK216" s="274"/>
      <c r="AL216" s="274"/>
      <c r="AM216" s="274"/>
      <c r="AN216" s="274"/>
      <c r="AO216" s="274"/>
      <c r="AP216" s="274"/>
      <c r="AQ216" s="274"/>
      <c r="AR216" s="274"/>
      <c r="AS216" s="274"/>
      <c r="AT216" s="274"/>
    </row>
    <row r="217" ht="14.25" customHeight="1" spans="1:46">
      <c r="A217" s="274"/>
      <c r="B217" s="274"/>
      <c r="C217" s="274"/>
      <c r="D217" s="274"/>
      <c r="E217" s="274"/>
      <c r="F217" s="274"/>
      <c r="G217" s="274"/>
      <c r="H217" s="274"/>
      <c r="I217" s="274"/>
      <c r="J217" s="274"/>
      <c r="K217" s="274"/>
      <c r="L217" s="274"/>
      <c r="M217" s="274"/>
      <c r="N217" s="274"/>
      <c r="O217" s="274"/>
      <c r="P217" s="274"/>
      <c r="Q217" s="274"/>
      <c r="R217" s="274"/>
      <c r="S217" s="274"/>
      <c r="T217" s="274"/>
      <c r="U217" s="274"/>
      <c r="V217" s="274"/>
      <c r="W217" s="274"/>
      <c r="X217" s="274"/>
      <c r="Y217" s="274"/>
      <c r="Z217" s="274"/>
      <c r="AA217" s="274"/>
      <c r="AB217" s="274"/>
      <c r="AC217" s="274"/>
      <c r="AD217" s="274"/>
      <c r="AE217" s="274"/>
      <c r="AF217" s="274"/>
      <c r="AG217" s="274"/>
      <c r="AH217" s="274"/>
      <c r="AI217" s="274"/>
      <c r="AJ217" s="274"/>
      <c r="AK217" s="274"/>
      <c r="AL217" s="274"/>
      <c r="AM217" s="274"/>
      <c r="AN217" s="274"/>
      <c r="AO217" s="274"/>
      <c r="AP217" s="274"/>
      <c r="AQ217" s="274"/>
      <c r="AR217" s="274"/>
      <c r="AS217" s="274"/>
      <c r="AT217" s="274"/>
    </row>
    <row r="218" ht="14.25" customHeight="1" spans="1:46">
      <c r="A218" s="274"/>
      <c r="B218" s="274"/>
      <c r="C218" s="274"/>
      <c r="D218" s="274"/>
      <c r="E218" s="274"/>
      <c r="F218" s="274"/>
      <c r="G218" s="274"/>
      <c r="H218" s="274"/>
      <c r="I218" s="274"/>
      <c r="J218" s="274"/>
      <c r="K218" s="274"/>
      <c r="L218" s="274"/>
      <c r="M218" s="274"/>
      <c r="N218" s="274"/>
      <c r="O218" s="274"/>
      <c r="P218" s="274"/>
      <c r="Q218" s="274"/>
      <c r="R218" s="274"/>
      <c r="S218" s="274"/>
      <c r="T218" s="274"/>
      <c r="U218" s="274"/>
      <c r="V218" s="274"/>
      <c r="W218" s="274"/>
      <c r="X218" s="274"/>
      <c r="Y218" s="274"/>
      <c r="Z218" s="274"/>
      <c r="AA218" s="274"/>
      <c r="AB218" s="274"/>
      <c r="AC218" s="274"/>
      <c r="AD218" s="274"/>
      <c r="AE218" s="274"/>
      <c r="AF218" s="274"/>
      <c r="AG218" s="274"/>
      <c r="AH218" s="274"/>
      <c r="AI218" s="274"/>
      <c r="AJ218" s="274"/>
      <c r="AK218" s="274"/>
      <c r="AL218" s="274"/>
      <c r="AM218" s="274"/>
      <c r="AN218" s="274"/>
      <c r="AO218" s="274"/>
      <c r="AP218" s="274"/>
      <c r="AQ218" s="274"/>
      <c r="AR218" s="274"/>
      <c r="AS218" s="274"/>
      <c r="AT218" s="274"/>
    </row>
    <row r="219" ht="14.25" customHeight="1" spans="1:46">
      <c r="A219" s="274"/>
      <c r="B219" s="274"/>
      <c r="C219" s="274"/>
      <c r="D219" s="274"/>
      <c r="E219" s="274"/>
      <c r="F219" s="274"/>
      <c r="G219" s="274"/>
      <c r="H219" s="274"/>
      <c r="I219" s="274"/>
      <c r="J219" s="274"/>
      <c r="K219" s="274"/>
      <c r="L219" s="274"/>
      <c r="M219" s="274"/>
      <c r="N219" s="274"/>
      <c r="O219" s="274"/>
      <c r="P219" s="274"/>
      <c r="Q219" s="274"/>
      <c r="R219" s="274"/>
      <c r="S219" s="274"/>
      <c r="T219" s="274"/>
      <c r="U219" s="274"/>
      <c r="V219" s="274"/>
      <c r="W219" s="274"/>
      <c r="X219" s="274"/>
      <c r="Y219" s="274"/>
      <c r="Z219" s="274"/>
      <c r="AA219" s="274"/>
      <c r="AB219" s="274"/>
      <c r="AC219" s="274"/>
      <c r="AD219" s="274"/>
      <c r="AE219" s="274"/>
      <c r="AF219" s="274"/>
      <c r="AG219" s="274"/>
      <c r="AH219" s="274"/>
      <c r="AI219" s="274"/>
      <c r="AJ219" s="274"/>
      <c r="AK219" s="274"/>
      <c r="AL219" s="274"/>
      <c r="AM219" s="274"/>
      <c r="AN219" s="274"/>
      <c r="AO219" s="274"/>
      <c r="AP219" s="274"/>
      <c r="AQ219" s="274"/>
      <c r="AR219" s="274"/>
      <c r="AS219" s="274"/>
      <c r="AT219" s="274"/>
    </row>
    <row r="220" ht="14.25" customHeight="1" spans="1:46">
      <c r="A220" s="274"/>
      <c r="B220" s="274"/>
      <c r="C220" s="274"/>
      <c r="D220" s="274"/>
      <c r="E220" s="274"/>
      <c r="F220" s="274"/>
      <c r="G220" s="274"/>
      <c r="H220" s="274"/>
      <c r="I220" s="274"/>
      <c r="J220" s="274"/>
      <c r="K220" s="274"/>
      <c r="L220" s="274"/>
      <c r="M220" s="274"/>
      <c r="N220" s="274"/>
      <c r="O220" s="274"/>
      <c r="P220" s="274"/>
      <c r="Q220" s="274"/>
      <c r="R220" s="274"/>
      <c r="S220" s="274"/>
      <c r="T220" s="274"/>
      <c r="U220" s="274"/>
      <c r="V220" s="274"/>
      <c r="W220" s="274"/>
      <c r="X220" s="274"/>
      <c r="Y220" s="274"/>
      <c r="Z220" s="274"/>
      <c r="AA220" s="274"/>
      <c r="AB220" s="274"/>
      <c r="AC220" s="274"/>
      <c r="AD220" s="274"/>
      <c r="AE220" s="274"/>
      <c r="AF220" s="274"/>
      <c r="AG220" s="274"/>
      <c r="AH220" s="274"/>
      <c r="AI220" s="274"/>
      <c r="AJ220" s="274"/>
      <c r="AK220" s="274"/>
      <c r="AL220" s="274"/>
      <c r="AM220" s="274"/>
      <c r="AN220" s="274"/>
      <c r="AO220" s="274"/>
      <c r="AP220" s="274"/>
      <c r="AQ220" s="274"/>
      <c r="AR220" s="274"/>
      <c r="AS220" s="274"/>
      <c r="AT220" s="274"/>
    </row>
    <row r="221" ht="14.25" customHeight="1" spans="1:46">
      <c r="A221" s="274"/>
      <c r="B221" s="274"/>
      <c r="C221" s="274"/>
      <c r="D221" s="274"/>
      <c r="E221" s="274"/>
      <c r="F221" s="274"/>
      <c r="G221" s="274"/>
      <c r="H221" s="274"/>
      <c r="I221" s="274"/>
      <c r="J221" s="274"/>
      <c r="K221" s="274"/>
      <c r="L221" s="274"/>
      <c r="M221" s="274"/>
      <c r="N221" s="274"/>
      <c r="O221" s="274"/>
      <c r="P221" s="274"/>
      <c r="Q221" s="274"/>
      <c r="R221" s="274"/>
      <c r="S221" s="274"/>
      <c r="T221" s="274"/>
      <c r="U221" s="274"/>
      <c r="V221" s="274"/>
      <c r="W221" s="274"/>
      <c r="X221" s="274"/>
      <c r="Y221" s="274"/>
      <c r="Z221" s="274"/>
      <c r="AA221" s="274"/>
      <c r="AB221" s="274"/>
      <c r="AC221" s="274"/>
      <c r="AD221" s="274"/>
      <c r="AE221" s="274"/>
      <c r="AF221" s="274"/>
      <c r="AG221" s="274"/>
      <c r="AH221" s="274"/>
      <c r="AI221" s="274"/>
      <c r="AJ221" s="274"/>
      <c r="AK221" s="274"/>
      <c r="AL221" s="274"/>
      <c r="AM221" s="274"/>
      <c r="AN221" s="274"/>
      <c r="AO221" s="274"/>
      <c r="AP221" s="274"/>
      <c r="AQ221" s="274"/>
      <c r="AR221" s="274"/>
      <c r="AS221" s="274"/>
      <c r="AT221" s="274"/>
    </row>
    <row r="222" ht="14.25" customHeight="1" spans="1:46">
      <c r="A222" s="274"/>
      <c r="B222" s="274"/>
      <c r="C222" s="274"/>
      <c r="D222" s="274"/>
      <c r="E222" s="274"/>
      <c r="F222" s="274"/>
      <c r="G222" s="274"/>
      <c r="H222" s="274"/>
      <c r="I222" s="274"/>
      <c r="J222" s="274"/>
      <c r="K222" s="274"/>
      <c r="L222" s="274"/>
      <c r="M222" s="274"/>
      <c r="N222" s="274"/>
      <c r="O222" s="274"/>
      <c r="P222" s="274"/>
      <c r="Q222" s="274"/>
      <c r="R222" s="274"/>
      <c r="S222" s="274"/>
      <c r="T222" s="274"/>
      <c r="U222" s="274"/>
      <c r="V222" s="274"/>
      <c r="W222" s="274"/>
      <c r="X222" s="274"/>
      <c r="Y222" s="274"/>
      <c r="Z222" s="274"/>
      <c r="AA222" s="274"/>
      <c r="AB222" s="274"/>
      <c r="AC222" s="274"/>
      <c r="AD222" s="274"/>
      <c r="AE222" s="274"/>
      <c r="AF222" s="274"/>
      <c r="AG222" s="274"/>
      <c r="AH222" s="274"/>
      <c r="AI222" s="274"/>
      <c r="AJ222" s="274"/>
      <c r="AK222" s="274"/>
      <c r="AL222" s="274"/>
      <c r="AM222" s="274"/>
      <c r="AN222" s="274"/>
      <c r="AO222" s="274"/>
      <c r="AP222" s="274"/>
      <c r="AQ222" s="274"/>
      <c r="AR222" s="274"/>
      <c r="AS222" s="274"/>
      <c r="AT222" s="274"/>
    </row>
    <row r="223" ht="14.25" customHeight="1" spans="1:46">
      <c r="A223" s="274"/>
      <c r="B223" s="274"/>
      <c r="C223" s="274"/>
      <c r="D223" s="274"/>
      <c r="E223" s="274"/>
      <c r="F223" s="274"/>
      <c r="G223" s="274"/>
      <c r="H223" s="274"/>
      <c r="I223" s="274"/>
      <c r="J223" s="274"/>
      <c r="K223" s="274"/>
      <c r="L223" s="274"/>
      <c r="M223" s="274"/>
      <c r="N223" s="274"/>
      <c r="O223" s="274"/>
      <c r="P223" s="274"/>
      <c r="Q223" s="274"/>
      <c r="R223" s="274"/>
      <c r="S223" s="274"/>
      <c r="T223" s="274"/>
      <c r="U223" s="274"/>
      <c r="V223" s="274"/>
      <c r="W223" s="274"/>
      <c r="X223" s="274"/>
      <c r="Y223" s="274"/>
      <c r="Z223" s="274"/>
      <c r="AA223" s="274"/>
      <c r="AB223" s="274"/>
      <c r="AC223" s="274"/>
      <c r="AD223" s="274"/>
      <c r="AE223" s="274"/>
      <c r="AF223" s="274"/>
      <c r="AG223" s="274"/>
      <c r="AH223" s="274"/>
      <c r="AI223" s="274"/>
      <c r="AJ223" s="274"/>
      <c r="AK223" s="274"/>
      <c r="AL223" s="274"/>
      <c r="AM223" s="274"/>
      <c r="AN223" s="274"/>
      <c r="AO223" s="274"/>
      <c r="AP223" s="274"/>
      <c r="AQ223" s="274"/>
      <c r="AR223" s="274"/>
      <c r="AS223" s="274"/>
      <c r="AT223" s="274"/>
    </row>
    <row r="224" ht="14.25" customHeight="1" spans="1:46">
      <c r="A224" s="274"/>
      <c r="B224" s="274"/>
      <c r="C224" s="274"/>
      <c r="D224" s="274"/>
      <c r="E224" s="274"/>
      <c r="F224" s="274"/>
      <c r="G224" s="274"/>
      <c r="H224" s="274"/>
      <c r="I224" s="274"/>
      <c r="J224" s="274"/>
      <c r="K224" s="274"/>
      <c r="L224" s="274"/>
      <c r="M224" s="274"/>
      <c r="N224" s="274"/>
      <c r="O224" s="274"/>
      <c r="P224" s="274"/>
      <c r="Q224" s="274"/>
      <c r="R224" s="274"/>
      <c r="S224" s="274"/>
      <c r="T224" s="274"/>
      <c r="U224" s="274"/>
      <c r="V224" s="274"/>
      <c r="W224" s="274"/>
      <c r="X224" s="274"/>
      <c r="Y224" s="274"/>
      <c r="Z224" s="274"/>
      <c r="AA224" s="274"/>
      <c r="AB224" s="274"/>
      <c r="AC224" s="274"/>
      <c r="AD224" s="274"/>
      <c r="AE224" s="274"/>
      <c r="AF224" s="274"/>
      <c r="AG224" s="274"/>
      <c r="AH224" s="274"/>
      <c r="AI224" s="274"/>
      <c r="AJ224" s="274"/>
      <c r="AK224" s="274"/>
      <c r="AL224" s="274"/>
      <c r="AM224" s="274"/>
      <c r="AN224" s="274"/>
      <c r="AO224" s="274"/>
      <c r="AP224" s="274"/>
      <c r="AQ224" s="274"/>
      <c r="AR224" s="274"/>
      <c r="AS224" s="274"/>
      <c r="AT224" s="274"/>
    </row>
    <row r="225" ht="14.25" customHeight="1" spans="1:46">
      <c r="A225" s="274"/>
      <c r="B225" s="274"/>
      <c r="C225" s="274"/>
      <c r="D225" s="274"/>
      <c r="E225" s="274"/>
      <c r="F225" s="274"/>
      <c r="G225" s="274"/>
      <c r="H225" s="274"/>
      <c r="I225" s="274"/>
      <c r="J225" s="274"/>
      <c r="K225" s="274"/>
      <c r="L225" s="274"/>
      <c r="M225" s="274"/>
      <c r="N225" s="274"/>
      <c r="O225" s="274"/>
      <c r="P225" s="274"/>
      <c r="Q225" s="274"/>
      <c r="R225" s="274"/>
      <c r="S225" s="274"/>
      <c r="T225" s="274"/>
      <c r="U225" s="274"/>
      <c r="V225" s="274"/>
      <c r="W225" s="274"/>
      <c r="X225" s="274"/>
      <c r="Y225" s="274"/>
      <c r="Z225" s="274"/>
      <c r="AA225" s="274"/>
      <c r="AB225" s="274"/>
      <c r="AC225" s="274"/>
      <c r="AD225" s="274"/>
      <c r="AE225" s="274"/>
      <c r="AF225" s="274"/>
      <c r="AG225" s="274"/>
      <c r="AH225" s="274"/>
      <c r="AI225" s="274"/>
      <c r="AJ225" s="274"/>
      <c r="AK225" s="274"/>
      <c r="AL225" s="274"/>
      <c r="AM225" s="274"/>
      <c r="AN225" s="274"/>
      <c r="AO225" s="274"/>
      <c r="AP225" s="274"/>
      <c r="AQ225" s="274"/>
      <c r="AR225" s="274"/>
      <c r="AS225" s="274"/>
      <c r="AT225" s="274"/>
    </row>
    <row r="226" ht="14.25" customHeight="1" spans="1:46">
      <c r="A226" s="274"/>
      <c r="B226" s="274"/>
      <c r="C226" s="274"/>
      <c r="D226" s="274"/>
      <c r="E226" s="274"/>
      <c r="F226" s="274"/>
      <c r="G226" s="274"/>
      <c r="H226" s="274"/>
      <c r="I226" s="274"/>
      <c r="J226" s="274"/>
      <c r="K226" s="274"/>
      <c r="L226" s="274"/>
      <c r="M226" s="274"/>
      <c r="N226" s="274"/>
      <c r="O226" s="274"/>
      <c r="P226" s="274"/>
      <c r="Q226" s="274"/>
      <c r="R226" s="274"/>
      <c r="S226" s="274"/>
      <c r="T226" s="274"/>
      <c r="U226" s="274"/>
      <c r="V226" s="274"/>
      <c r="W226" s="274"/>
      <c r="X226" s="274"/>
      <c r="Y226" s="274"/>
      <c r="Z226" s="274"/>
      <c r="AA226" s="274"/>
      <c r="AB226" s="274"/>
      <c r="AC226" s="274"/>
      <c r="AD226" s="274"/>
      <c r="AE226" s="274"/>
      <c r="AF226" s="274"/>
      <c r="AG226" s="274"/>
      <c r="AH226" s="274"/>
      <c r="AI226" s="274"/>
      <c r="AJ226" s="274"/>
      <c r="AK226" s="274"/>
      <c r="AL226" s="274"/>
      <c r="AM226" s="274"/>
      <c r="AN226" s="274"/>
      <c r="AO226" s="274"/>
      <c r="AP226" s="274"/>
      <c r="AQ226" s="274"/>
      <c r="AR226" s="274"/>
      <c r="AS226" s="274"/>
      <c r="AT226" s="274"/>
    </row>
    <row r="227" ht="14.25" customHeight="1" spans="1:46">
      <c r="A227" s="274"/>
      <c r="B227" s="274"/>
      <c r="C227" s="274"/>
      <c r="D227" s="274"/>
      <c r="E227" s="274"/>
      <c r="F227" s="274"/>
      <c r="G227" s="274"/>
      <c r="H227" s="274"/>
      <c r="I227" s="274"/>
      <c r="J227" s="274"/>
      <c r="K227" s="274"/>
      <c r="L227" s="274"/>
      <c r="M227" s="274"/>
      <c r="N227" s="274"/>
      <c r="O227" s="274"/>
      <c r="P227" s="274"/>
      <c r="Q227" s="274"/>
      <c r="R227" s="274"/>
      <c r="S227" s="274"/>
      <c r="T227" s="274"/>
      <c r="U227" s="274"/>
      <c r="V227" s="274"/>
      <c r="W227" s="274"/>
      <c r="X227" s="274"/>
      <c r="Y227" s="274"/>
      <c r="Z227" s="274"/>
      <c r="AA227" s="274"/>
      <c r="AB227" s="274"/>
      <c r="AC227" s="274"/>
      <c r="AD227" s="274"/>
      <c r="AE227" s="274"/>
      <c r="AF227" s="274"/>
      <c r="AG227" s="274"/>
      <c r="AH227" s="274"/>
      <c r="AI227" s="274"/>
      <c r="AJ227" s="274"/>
      <c r="AK227" s="274"/>
      <c r="AL227" s="274"/>
      <c r="AM227" s="274"/>
      <c r="AN227" s="274"/>
      <c r="AO227" s="274"/>
      <c r="AP227" s="274"/>
      <c r="AQ227" s="274"/>
      <c r="AR227" s="274"/>
      <c r="AS227" s="274"/>
      <c r="AT227" s="274"/>
    </row>
    <row r="228" ht="14.25" customHeight="1" spans="1:46">
      <c r="A228" s="274"/>
      <c r="B228" s="274"/>
      <c r="C228" s="274"/>
      <c r="D228" s="274"/>
      <c r="E228" s="274"/>
      <c r="F228" s="274"/>
      <c r="G228" s="274"/>
      <c r="H228" s="274"/>
      <c r="I228" s="274"/>
      <c r="J228" s="274"/>
      <c r="K228" s="274"/>
      <c r="L228" s="274"/>
      <c r="M228" s="274"/>
      <c r="N228" s="274"/>
      <c r="O228" s="274"/>
      <c r="P228" s="274"/>
      <c r="Q228" s="274"/>
      <c r="R228" s="274"/>
      <c r="S228" s="274"/>
      <c r="T228" s="274"/>
      <c r="U228" s="274"/>
      <c r="V228" s="274"/>
      <c r="W228" s="274"/>
      <c r="X228" s="274"/>
      <c r="Y228" s="274"/>
      <c r="Z228" s="274"/>
      <c r="AA228" s="274"/>
      <c r="AB228" s="274"/>
      <c r="AC228" s="274"/>
      <c r="AD228" s="274"/>
      <c r="AE228" s="274"/>
      <c r="AF228" s="274"/>
      <c r="AG228" s="274"/>
      <c r="AH228" s="274"/>
      <c r="AI228" s="274"/>
      <c r="AJ228" s="274"/>
      <c r="AK228" s="274"/>
      <c r="AL228" s="274"/>
      <c r="AM228" s="274"/>
      <c r="AN228" s="274"/>
      <c r="AO228" s="274"/>
      <c r="AP228" s="274"/>
      <c r="AQ228" s="274"/>
      <c r="AR228" s="274"/>
      <c r="AS228" s="274"/>
      <c r="AT228" s="274"/>
    </row>
    <row r="229" ht="14.25" customHeight="1" spans="1:46">
      <c r="A229" s="274"/>
      <c r="B229" s="274"/>
      <c r="C229" s="274"/>
      <c r="D229" s="274"/>
      <c r="E229" s="274"/>
      <c r="F229" s="274"/>
      <c r="G229" s="274"/>
      <c r="H229" s="274"/>
      <c r="I229" s="274"/>
      <c r="J229" s="274"/>
      <c r="K229" s="274"/>
      <c r="L229" s="274"/>
      <c r="M229" s="274"/>
      <c r="N229" s="274"/>
      <c r="O229" s="274"/>
      <c r="P229" s="274"/>
      <c r="Q229" s="274"/>
      <c r="R229" s="274"/>
      <c r="S229" s="274"/>
      <c r="T229" s="274"/>
      <c r="U229" s="274"/>
      <c r="V229" s="274"/>
      <c r="W229" s="274"/>
      <c r="X229" s="274"/>
      <c r="Y229" s="274"/>
      <c r="Z229" s="274"/>
      <c r="AA229" s="274"/>
      <c r="AB229" s="274"/>
      <c r="AC229" s="274"/>
      <c r="AD229" s="274"/>
      <c r="AE229" s="274"/>
      <c r="AF229" s="274"/>
      <c r="AG229" s="274"/>
      <c r="AH229" s="274"/>
      <c r="AI229" s="274"/>
      <c r="AJ229" s="274"/>
      <c r="AK229" s="274"/>
      <c r="AL229" s="274"/>
      <c r="AM229" s="274"/>
      <c r="AN229" s="274"/>
      <c r="AO229" s="274"/>
      <c r="AP229" s="274"/>
      <c r="AQ229" s="274"/>
      <c r="AR229" s="274"/>
      <c r="AS229" s="274"/>
      <c r="AT229" s="274"/>
    </row>
    <row r="230" ht="14.25" customHeight="1" spans="1:46">
      <c r="A230" s="274"/>
      <c r="B230" s="274"/>
      <c r="C230" s="274"/>
      <c r="D230" s="274"/>
      <c r="E230" s="274"/>
      <c r="F230" s="274"/>
      <c r="G230" s="274"/>
      <c r="H230" s="274"/>
      <c r="I230" s="274"/>
      <c r="J230" s="274"/>
      <c r="K230" s="274"/>
      <c r="L230" s="274"/>
      <c r="M230" s="274"/>
      <c r="N230" s="274"/>
      <c r="O230" s="274"/>
      <c r="P230" s="274"/>
      <c r="Q230" s="274"/>
      <c r="R230" s="274"/>
      <c r="S230" s="274"/>
      <c r="T230" s="274"/>
      <c r="U230" s="274"/>
      <c r="V230" s="274"/>
      <c r="W230" s="274"/>
      <c r="X230" s="274"/>
      <c r="Y230" s="274"/>
      <c r="Z230" s="274"/>
      <c r="AA230" s="274"/>
      <c r="AB230" s="274"/>
      <c r="AC230" s="274"/>
      <c r="AD230" s="274"/>
      <c r="AE230" s="274"/>
      <c r="AF230" s="274"/>
      <c r="AG230" s="274"/>
      <c r="AH230" s="274"/>
      <c r="AI230" s="274"/>
      <c r="AJ230" s="274"/>
      <c r="AK230" s="274"/>
      <c r="AL230" s="274"/>
      <c r="AM230" s="274"/>
      <c r="AN230" s="274"/>
      <c r="AO230" s="274"/>
      <c r="AP230" s="274"/>
      <c r="AQ230" s="274"/>
      <c r="AR230" s="274"/>
      <c r="AS230" s="274"/>
      <c r="AT230" s="274"/>
    </row>
    <row r="231" ht="14.25" customHeight="1" spans="1:46">
      <c r="A231" s="274"/>
      <c r="B231" s="274"/>
      <c r="C231" s="274"/>
      <c r="D231" s="274"/>
      <c r="E231" s="274"/>
      <c r="F231" s="274"/>
      <c r="G231" s="274"/>
      <c r="H231" s="274"/>
      <c r="I231" s="274"/>
      <c r="J231" s="274"/>
      <c r="K231" s="274"/>
      <c r="L231" s="274"/>
      <c r="M231" s="274"/>
      <c r="N231" s="274"/>
      <c r="O231" s="274"/>
      <c r="P231" s="274"/>
      <c r="Q231" s="274"/>
      <c r="R231" s="274"/>
      <c r="S231" s="274"/>
      <c r="T231" s="274"/>
      <c r="U231" s="274"/>
      <c r="V231" s="274"/>
      <c r="W231" s="274"/>
      <c r="X231" s="274"/>
      <c r="Y231" s="274"/>
      <c r="Z231" s="274"/>
      <c r="AA231" s="274"/>
      <c r="AB231" s="274"/>
      <c r="AC231" s="274"/>
      <c r="AD231" s="274"/>
      <c r="AE231" s="274"/>
      <c r="AF231" s="274"/>
      <c r="AG231" s="274"/>
      <c r="AH231" s="274"/>
      <c r="AI231" s="274"/>
      <c r="AJ231" s="274"/>
      <c r="AK231" s="274"/>
      <c r="AL231" s="274"/>
      <c r="AM231" s="274"/>
      <c r="AN231" s="274"/>
      <c r="AO231" s="274"/>
      <c r="AP231" s="274"/>
      <c r="AQ231" s="274"/>
      <c r="AR231" s="274"/>
      <c r="AS231" s="274"/>
      <c r="AT231" s="274"/>
    </row>
    <row r="232" ht="14.25" customHeight="1" spans="1:46">
      <c r="A232" s="274"/>
      <c r="B232" s="274"/>
      <c r="C232" s="274"/>
      <c r="D232" s="274"/>
      <c r="E232" s="274"/>
      <c r="F232" s="274"/>
      <c r="G232" s="274"/>
      <c r="H232" s="274"/>
      <c r="I232" s="274"/>
      <c r="J232" s="274"/>
      <c r="K232" s="274"/>
      <c r="L232" s="274"/>
      <c r="M232" s="274"/>
      <c r="N232" s="274"/>
      <c r="O232" s="274"/>
      <c r="P232" s="274"/>
      <c r="Q232" s="274"/>
      <c r="R232" s="274"/>
      <c r="S232" s="274"/>
      <c r="T232" s="274"/>
      <c r="U232" s="274"/>
      <c r="V232" s="274"/>
      <c r="W232" s="274"/>
      <c r="X232" s="274"/>
      <c r="Y232" s="274"/>
      <c r="Z232" s="274"/>
      <c r="AA232" s="274"/>
      <c r="AB232" s="274"/>
      <c r="AC232" s="274"/>
      <c r="AD232" s="274"/>
      <c r="AE232" s="274"/>
      <c r="AF232" s="274"/>
      <c r="AG232" s="274"/>
      <c r="AH232" s="274"/>
      <c r="AI232" s="274"/>
      <c r="AJ232" s="274"/>
      <c r="AK232" s="274"/>
      <c r="AL232" s="274"/>
      <c r="AM232" s="274"/>
      <c r="AN232" s="274"/>
      <c r="AO232" s="274"/>
      <c r="AP232" s="274"/>
      <c r="AQ232" s="274"/>
      <c r="AR232" s="274"/>
      <c r="AS232" s="274"/>
      <c r="AT232" s="274"/>
    </row>
    <row r="233" ht="14.25" customHeight="1" spans="1:46">
      <c r="A233" s="274"/>
      <c r="B233" s="274"/>
      <c r="C233" s="274"/>
      <c r="D233" s="274"/>
      <c r="E233" s="274"/>
      <c r="F233" s="274"/>
      <c r="G233" s="274"/>
      <c r="H233" s="274"/>
      <c r="I233" s="274"/>
      <c r="J233" s="274"/>
      <c r="K233" s="274"/>
      <c r="L233" s="274"/>
      <c r="M233" s="274"/>
      <c r="N233" s="274"/>
      <c r="O233" s="274"/>
      <c r="P233" s="274"/>
      <c r="Q233" s="274"/>
      <c r="R233" s="274"/>
      <c r="S233" s="274"/>
      <c r="T233" s="274"/>
      <c r="U233" s="274"/>
      <c r="V233" s="274"/>
      <c r="W233" s="274"/>
      <c r="X233" s="274"/>
      <c r="Y233" s="274"/>
      <c r="Z233" s="274"/>
      <c r="AA233" s="274"/>
      <c r="AB233" s="274"/>
      <c r="AC233" s="274"/>
      <c r="AD233" s="274"/>
      <c r="AE233" s="274"/>
      <c r="AF233" s="274"/>
      <c r="AG233" s="274"/>
      <c r="AH233" s="274"/>
      <c r="AI233" s="274"/>
      <c r="AJ233" s="274"/>
      <c r="AK233" s="274"/>
      <c r="AL233" s="274"/>
      <c r="AM233" s="274"/>
      <c r="AN233" s="274"/>
      <c r="AO233" s="274"/>
      <c r="AP233" s="274"/>
      <c r="AQ233" s="274"/>
      <c r="AR233" s="274"/>
      <c r="AS233" s="274"/>
      <c r="AT233" s="274"/>
    </row>
    <row r="234" ht="14.25" customHeight="1" spans="1:46">
      <c r="A234" s="274"/>
      <c r="B234" s="274"/>
      <c r="C234" s="274"/>
      <c r="D234" s="274"/>
      <c r="E234" s="274"/>
      <c r="F234" s="274"/>
      <c r="G234" s="274"/>
      <c r="H234" s="274"/>
      <c r="I234" s="274"/>
      <c r="J234" s="274"/>
      <c r="K234" s="274"/>
      <c r="L234" s="274"/>
      <c r="M234" s="274"/>
      <c r="N234" s="274"/>
      <c r="O234" s="274"/>
      <c r="P234" s="274"/>
      <c r="Q234" s="274"/>
      <c r="R234" s="274"/>
      <c r="S234" s="274"/>
      <c r="T234" s="274"/>
      <c r="U234" s="274"/>
      <c r="V234" s="274"/>
      <c r="W234" s="274"/>
      <c r="X234" s="274"/>
      <c r="Y234" s="274"/>
      <c r="Z234" s="274"/>
      <c r="AA234" s="274"/>
      <c r="AB234" s="274"/>
      <c r="AC234" s="274"/>
      <c r="AD234" s="274"/>
      <c r="AE234" s="274"/>
      <c r="AF234" s="274"/>
      <c r="AG234" s="274"/>
      <c r="AH234" s="274"/>
      <c r="AI234" s="274"/>
      <c r="AJ234" s="274"/>
      <c r="AK234" s="274"/>
      <c r="AL234" s="274"/>
      <c r="AM234" s="274"/>
      <c r="AN234" s="274"/>
      <c r="AO234" s="274"/>
      <c r="AP234" s="274"/>
      <c r="AQ234" s="274"/>
      <c r="AR234" s="274"/>
      <c r="AS234" s="274"/>
      <c r="AT234" s="274"/>
    </row>
    <row r="235" ht="14.25" customHeight="1" spans="1:46">
      <c r="A235" s="274"/>
      <c r="B235" s="274"/>
      <c r="C235" s="274"/>
      <c r="D235" s="274"/>
      <c r="E235" s="274"/>
      <c r="F235" s="274"/>
      <c r="G235" s="274"/>
      <c r="H235" s="274"/>
      <c r="I235" s="274"/>
      <c r="J235" s="274"/>
      <c r="K235" s="274"/>
      <c r="L235" s="274"/>
      <c r="M235" s="274"/>
      <c r="N235" s="274"/>
      <c r="O235" s="274"/>
      <c r="P235" s="274"/>
      <c r="Q235" s="274"/>
      <c r="R235" s="274"/>
      <c r="S235" s="274"/>
      <c r="T235" s="274"/>
      <c r="U235" s="274"/>
      <c r="V235" s="274"/>
      <c r="W235" s="274"/>
      <c r="X235" s="274"/>
      <c r="Y235" s="274"/>
      <c r="Z235" s="274"/>
      <c r="AA235" s="274"/>
      <c r="AB235" s="274"/>
      <c r="AC235" s="274"/>
      <c r="AD235" s="274"/>
      <c r="AE235" s="274"/>
      <c r="AF235" s="274"/>
      <c r="AG235" s="274"/>
      <c r="AH235" s="274"/>
      <c r="AI235" s="274"/>
      <c r="AJ235" s="274"/>
      <c r="AK235" s="274"/>
      <c r="AL235" s="274"/>
      <c r="AM235" s="274"/>
      <c r="AN235" s="274"/>
      <c r="AO235" s="274"/>
      <c r="AP235" s="274"/>
      <c r="AQ235" s="274"/>
      <c r="AR235" s="274"/>
      <c r="AS235" s="274"/>
      <c r="AT235" s="274"/>
    </row>
    <row r="236" ht="14.25" customHeight="1" spans="1:46">
      <c r="A236" s="274"/>
      <c r="B236" s="274"/>
      <c r="C236" s="274"/>
      <c r="D236" s="274"/>
      <c r="E236" s="274"/>
      <c r="F236" s="274"/>
      <c r="G236" s="274"/>
      <c r="H236" s="274"/>
      <c r="I236" s="274"/>
      <c r="J236" s="274"/>
      <c r="K236" s="274"/>
      <c r="L236" s="274"/>
      <c r="M236" s="274"/>
      <c r="N236" s="274"/>
      <c r="O236" s="274"/>
      <c r="P236" s="274"/>
      <c r="Q236" s="274"/>
      <c r="R236" s="274"/>
      <c r="S236" s="274"/>
      <c r="T236" s="274"/>
      <c r="U236" s="274"/>
      <c r="V236" s="274"/>
      <c r="W236" s="274"/>
      <c r="X236" s="274"/>
      <c r="Y236" s="274"/>
      <c r="Z236" s="274"/>
      <c r="AA236" s="274"/>
      <c r="AB236" s="274"/>
      <c r="AC236" s="274"/>
      <c r="AD236" s="274"/>
      <c r="AE236" s="274"/>
      <c r="AF236" s="274"/>
      <c r="AG236" s="274"/>
      <c r="AH236" s="274"/>
      <c r="AI236" s="274"/>
      <c r="AJ236" s="274"/>
      <c r="AK236" s="274"/>
      <c r="AL236" s="274"/>
      <c r="AM236" s="274"/>
      <c r="AN236" s="274"/>
      <c r="AO236" s="274"/>
      <c r="AP236" s="274"/>
      <c r="AQ236" s="274"/>
      <c r="AR236" s="274"/>
      <c r="AS236" s="274"/>
      <c r="AT236" s="274"/>
    </row>
    <row r="237" ht="14.25" customHeight="1" spans="1:46">
      <c r="A237" s="274"/>
      <c r="B237" s="274"/>
      <c r="C237" s="274"/>
      <c r="D237" s="274"/>
      <c r="E237" s="274"/>
      <c r="F237" s="274"/>
      <c r="G237" s="274"/>
      <c r="H237" s="274"/>
      <c r="I237" s="274"/>
      <c r="J237" s="274"/>
      <c r="K237" s="274"/>
      <c r="L237" s="274"/>
      <c r="M237" s="274"/>
      <c r="N237" s="274"/>
      <c r="O237" s="274"/>
      <c r="P237" s="274"/>
      <c r="Q237" s="274"/>
      <c r="R237" s="274"/>
      <c r="S237" s="274"/>
      <c r="T237" s="274"/>
      <c r="U237" s="274"/>
      <c r="V237" s="274"/>
      <c r="W237" s="274"/>
      <c r="X237" s="274"/>
      <c r="Y237" s="274"/>
      <c r="Z237" s="274"/>
      <c r="AA237" s="274"/>
      <c r="AB237" s="274"/>
      <c r="AC237" s="274"/>
      <c r="AD237" s="274"/>
      <c r="AE237" s="274"/>
      <c r="AF237" s="274"/>
      <c r="AG237" s="274"/>
      <c r="AH237" s="274"/>
      <c r="AI237" s="274"/>
      <c r="AJ237" s="274"/>
      <c r="AK237" s="274"/>
      <c r="AL237" s="274"/>
      <c r="AM237" s="274"/>
      <c r="AN237" s="274"/>
      <c r="AO237" s="274"/>
      <c r="AP237" s="274"/>
      <c r="AQ237" s="274"/>
      <c r="AR237" s="274"/>
      <c r="AS237" s="274"/>
      <c r="AT237" s="274"/>
    </row>
    <row r="238" ht="14.25" customHeight="1" spans="1:46">
      <c r="A238" s="274"/>
      <c r="B238" s="274"/>
      <c r="C238" s="274"/>
      <c r="D238" s="274"/>
      <c r="E238" s="274"/>
      <c r="F238" s="274"/>
      <c r="G238" s="274"/>
      <c r="H238" s="274"/>
      <c r="I238" s="274"/>
      <c r="J238" s="274"/>
      <c r="K238" s="274"/>
      <c r="L238" s="274"/>
      <c r="M238" s="274"/>
      <c r="N238" s="274"/>
      <c r="O238" s="274"/>
      <c r="P238" s="274"/>
      <c r="Q238" s="274"/>
      <c r="R238" s="274"/>
      <c r="S238" s="274"/>
      <c r="T238" s="274"/>
      <c r="U238" s="274"/>
      <c r="V238" s="274"/>
      <c r="W238" s="274"/>
      <c r="X238" s="274"/>
      <c r="Y238" s="274"/>
      <c r="Z238" s="274"/>
      <c r="AA238" s="274"/>
      <c r="AB238" s="274"/>
      <c r="AC238" s="274"/>
      <c r="AD238" s="274"/>
      <c r="AE238" s="274"/>
      <c r="AF238" s="274"/>
      <c r="AG238" s="274"/>
      <c r="AH238" s="274"/>
      <c r="AI238" s="274"/>
      <c r="AJ238" s="274"/>
      <c r="AK238" s="274"/>
      <c r="AL238" s="274"/>
      <c r="AM238" s="274"/>
      <c r="AN238" s="274"/>
      <c r="AO238" s="274"/>
      <c r="AP238" s="274"/>
      <c r="AQ238" s="274"/>
      <c r="AR238" s="274"/>
      <c r="AS238" s="274"/>
      <c r="AT238" s="274"/>
    </row>
    <row r="239" ht="14.25" customHeight="1" spans="1:46">
      <c r="A239" s="274"/>
      <c r="B239" s="274"/>
      <c r="C239" s="274"/>
      <c r="D239" s="274"/>
      <c r="E239" s="274"/>
      <c r="F239" s="274"/>
      <c r="G239" s="274"/>
      <c r="H239" s="274"/>
      <c r="I239" s="274"/>
      <c r="J239" s="274"/>
      <c r="K239" s="274"/>
      <c r="L239" s="274"/>
      <c r="M239" s="274"/>
      <c r="N239" s="274"/>
      <c r="O239" s="274"/>
      <c r="P239" s="274"/>
      <c r="Q239" s="274"/>
      <c r="R239" s="274"/>
      <c r="S239" s="274"/>
      <c r="T239" s="274"/>
      <c r="U239" s="274"/>
      <c r="V239" s="274"/>
      <c r="W239" s="274"/>
      <c r="X239" s="274"/>
      <c r="Y239" s="274"/>
      <c r="Z239" s="274"/>
      <c r="AA239" s="274"/>
      <c r="AB239" s="274"/>
      <c r="AC239" s="274"/>
      <c r="AD239" s="274"/>
      <c r="AE239" s="274"/>
      <c r="AF239" s="274"/>
      <c r="AG239" s="274"/>
      <c r="AH239" s="274"/>
      <c r="AI239" s="274"/>
      <c r="AJ239" s="274"/>
      <c r="AK239" s="274"/>
      <c r="AL239" s="274"/>
      <c r="AM239" s="274"/>
      <c r="AN239" s="274"/>
      <c r="AO239" s="274"/>
      <c r="AP239" s="274"/>
      <c r="AQ239" s="274"/>
      <c r="AR239" s="274"/>
      <c r="AS239" s="274"/>
      <c r="AT239" s="274"/>
    </row>
    <row r="240" ht="14.25" customHeight="1" spans="1:46">
      <c r="A240" s="274"/>
      <c r="B240" s="274"/>
      <c r="C240" s="274"/>
      <c r="D240" s="274"/>
      <c r="E240" s="274"/>
      <c r="F240" s="274"/>
      <c r="G240" s="274"/>
      <c r="H240" s="274"/>
      <c r="I240" s="274"/>
      <c r="J240" s="274"/>
      <c r="K240" s="274"/>
      <c r="L240" s="274"/>
      <c r="M240" s="274"/>
      <c r="N240" s="274"/>
      <c r="O240" s="274"/>
      <c r="P240" s="274"/>
      <c r="Q240" s="274"/>
      <c r="R240" s="274"/>
      <c r="S240" s="274"/>
      <c r="T240" s="274"/>
      <c r="U240" s="274"/>
      <c r="V240" s="274"/>
      <c r="W240" s="274"/>
      <c r="X240" s="274"/>
      <c r="Y240" s="274"/>
      <c r="Z240" s="274"/>
      <c r="AA240" s="274"/>
      <c r="AB240" s="274"/>
      <c r="AC240" s="274"/>
      <c r="AD240" s="274"/>
      <c r="AE240" s="274"/>
      <c r="AF240" s="274"/>
      <c r="AG240" s="274"/>
      <c r="AH240" s="274"/>
      <c r="AI240" s="274"/>
      <c r="AJ240" s="274"/>
      <c r="AK240" s="274"/>
      <c r="AL240" s="274"/>
      <c r="AM240" s="274"/>
      <c r="AN240" s="274"/>
      <c r="AO240" s="274"/>
      <c r="AP240" s="274"/>
      <c r="AQ240" s="274"/>
      <c r="AR240" s="274"/>
      <c r="AS240" s="274"/>
      <c r="AT240" s="274"/>
    </row>
    <row r="241" ht="14.25" customHeight="1" spans="1:46">
      <c r="A241" s="274"/>
      <c r="B241" s="274"/>
      <c r="C241" s="274"/>
      <c r="D241" s="274"/>
      <c r="E241" s="274"/>
      <c r="F241" s="274"/>
      <c r="G241" s="274"/>
      <c r="H241" s="274"/>
      <c r="I241" s="274"/>
      <c r="J241" s="274"/>
      <c r="K241" s="274"/>
      <c r="L241" s="274"/>
      <c r="M241" s="274"/>
      <c r="N241" s="274"/>
      <c r="O241" s="274"/>
      <c r="P241" s="274"/>
      <c r="Q241" s="274"/>
      <c r="R241" s="274"/>
      <c r="S241" s="274"/>
      <c r="T241" s="274"/>
      <c r="U241" s="274"/>
      <c r="V241" s="274"/>
      <c r="W241" s="274"/>
      <c r="X241" s="274"/>
      <c r="Y241" s="274"/>
      <c r="Z241" s="274"/>
      <c r="AA241" s="274"/>
      <c r="AB241" s="274"/>
      <c r="AC241" s="274"/>
      <c r="AD241" s="274"/>
      <c r="AE241" s="274"/>
      <c r="AF241" s="274"/>
      <c r="AG241" s="274"/>
      <c r="AH241" s="274"/>
      <c r="AI241" s="274"/>
      <c r="AJ241" s="274"/>
      <c r="AK241" s="274"/>
      <c r="AL241" s="274"/>
      <c r="AM241" s="274"/>
      <c r="AN241" s="274"/>
      <c r="AO241" s="274"/>
      <c r="AP241" s="274"/>
      <c r="AQ241" s="274"/>
      <c r="AR241" s="274"/>
      <c r="AS241" s="274"/>
      <c r="AT241" s="274"/>
    </row>
    <row r="242" ht="14.25" customHeight="1" spans="1:46">
      <c r="A242" s="274"/>
      <c r="B242" s="274"/>
      <c r="C242" s="274"/>
      <c r="D242" s="274"/>
      <c r="E242" s="274"/>
      <c r="F242" s="274"/>
      <c r="G242" s="274"/>
      <c r="H242" s="274"/>
      <c r="I242" s="274"/>
      <c r="J242" s="274"/>
      <c r="K242" s="274"/>
      <c r="L242" s="274"/>
      <c r="M242" s="274"/>
      <c r="N242" s="274"/>
      <c r="O242" s="274"/>
      <c r="P242" s="274"/>
      <c r="Q242" s="274"/>
      <c r="R242" s="274"/>
      <c r="S242" s="274"/>
      <c r="T242" s="274"/>
      <c r="U242" s="274"/>
      <c r="V242" s="274"/>
      <c r="W242" s="274"/>
      <c r="X242" s="274"/>
      <c r="Y242" s="274"/>
      <c r="Z242" s="274"/>
      <c r="AA242" s="274"/>
      <c r="AB242" s="274"/>
      <c r="AC242" s="274"/>
      <c r="AD242" s="274"/>
      <c r="AE242" s="274"/>
      <c r="AF242" s="274"/>
      <c r="AG242" s="274"/>
      <c r="AH242" s="274"/>
      <c r="AI242" s="274"/>
      <c r="AJ242" s="274"/>
      <c r="AK242" s="274"/>
      <c r="AL242" s="274"/>
      <c r="AM242" s="274"/>
      <c r="AN242" s="274"/>
      <c r="AO242" s="274"/>
      <c r="AP242" s="274"/>
      <c r="AQ242" s="274"/>
      <c r="AR242" s="274"/>
      <c r="AS242" s="274"/>
      <c r="AT242" s="274"/>
    </row>
    <row r="243" ht="14.25" customHeight="1" spans="1:46">
      <c r="A243" s="274"/>
      <c r="B243" s="274"/>
      <c r="C243" s="274"/>
      <c r="D243" s="274"/>
      <c r="E243" s="274"/>
      <c r="F243" s="274"/>
      <c r="G243" s="274"/>
      <c r="H243" s="274"/>
      <c r="I243" s="274"/>
      <c r="J243" s="274"/>
      <c r="K243" s="274"/>
      <c r="L243" s="274"/>
      <c r="M243" s="274"/>
      <c r="N243" s="274"/>
      <c r="O243" s="274"/>
      <c r="P243" s="274"/>
      <c r="Q243" s="274"/>
      <c r="R243" s="274"/>
      <c r="S243" s="274"/>
      <c r="T243" s="274"/>
      <c r="U243" s="274"/>
      <c r="V243" s="274"/>
      <c r="W243" s="274"/>
      <c r="X243" s="274"/>
      <c r="Y243" s="274"/>
      <c r="Z243" s="274"/>
      <c r="AA243" s="274"/>
      <c r="AB243" s="274"/>
      <c r="AC243" s="274"/>
      <c r="AD243" s="274"/>
      <c r="AE243" s="274"/>
      <c r="AF243" s="274"/>
      <c r="AG243" s="274"/>
      <c r="AH243" s="274"/>
      <c r="AI243" s="274"/>
      <c r="AJ243" s="274"/>
      <c r="AK243" s="274"/>
      <c r="AL243" s="274"/>
      <c r="AM243" s="274"/>
      <c r="AN243" s="274"/>
      <c r="AO243" s="274"/>
      <c r="AP243" s="274"/>
      <c r="AQ243" s="274"/>
      <c r="AR243" s="274"/>
      <c r="AS243" s="274"/>
      <c r="AT243" s="274"/>
    </row>
    <row r="244" ht="14.25" customHeight="1" spans="1:46">
      <c r="A244" s="274"/>
      <c r="B244" s="274"/>
      <c r="C244" s="274"/>
      <c r="D244" s="274"/>
      <c r="E244" s="274"/>
      <c r="F244" s="274"/>
      <c r="G244" s="274"/>
      <c r="H244" s="274"/>
      <c r="I244" s="274"/>
      <c r="J244" s="274"/>
      <c r="K244" s="274"/>
      <c r="L244" s="274"/>
      <c r="M244" s="274"/>
      <c r="N244" s="274"/>
      <c r="O244" s="274"/>
      <c r="P244" s="274"/>
      <c r="Q244" s="274"/>
      <c r="R244" s="274"/>
      <c r="S244" s="274"/>
      <c r="T244" s="274"/>
      <c r="U244" s="274"/>
      <c r="V244" s="274"/>
      <c r="W244" s="274"/>
      <c r="X244" s="274"/>
      <c r="Y244" s="274"/>
      <c r="Z244" s="274"/>
      <c r="AA244" s="274"/>
      <c r="AB244" s="274"/>
      <c r="AC244" s="274"/>
      <c r="AD244" s="274"/>
      <c r="AE244" s="274"/>
      <c r="AF244" s="274"/>
      <c r="AG244" s="274"/>
      <c r="AH244" s="274"/>
      <c r="AI244" s="274"/>
      <c r="AJ244" s="274"/>
      <c r="AK244" s="274"/>
      <c r="AL244" s="274"/>
      <c r="AM244" s="274"/>
      <c r="AN244" s="274"/>
      <c r="AO244" s="274"/>
      <c r="AP244" s="274"/>
      <c r="AQ244" s="274"/>
      <c r="AR244" s="274"/>
      <c r="AS244" s="274"/>
      <c r="AT244" s="274"/>
    </row>
    <row r="245" ht="14.25" customHeight="1" spans="1:46">
      <c r="A245" s="274"/>
      <c r="B245" s="274"/>
      <c r="C245" s="274"/>
      <c r="D245" s="274"/>
      <c r="E245" s="274"/>
      <c r="F245" s="274"/>
      <c r="G245" s="274"/>
      <c r="H245" s="274"/>
      <c r="I245" s="274"/>
      <c r="J245" s="274"/>
      <c r="K245" s="274"/>
      <c r="L245" s="274"/>
      <c r="M245" s="274"/>
      <c r="N245" s="274"/>
      <c r="O245" s="274"/>
      <c r="P245" s="274"/>
      <c r="Q245" s="274"/>
      <c r="R245" s="274"/>
      <c r="S245" s="274"/>
      <c r="T245" s="274"/>
      <c r="U245" s="274"/>
      <c r="V245" s="274"/>
      <c r="W245" s="274"/>
      <c r="X245" s="274"/>
      <c r="Y245" s="274"/>
      <c r="Z245" s="274"/>
      <c r="AA245" s="274"/>
      <c r="AB245" s="274"/>
      <c r="AC245" s="274"/>
      <c r="AD245" s="274"/>
      <c r="AE245" s="274"/>
      <c r="AF245" s="274"/>
      <c r="AG245" s="274"/>
      <c r="AH245" s="274"/>
      <c r="AI245" s="274"/>
      <c r="AJ245" s="274"/>
      <c r="AK245" s="274"/>
      <c r="AL245" s="274"/>
      <c r="AM245" s="274"/>
      <c r="AN245" s="274"/>
      <c r="AO245" s="274"/>
      <c r="AP245" s="274"/>
      <c r="AQ245" s="274"/>
      <c r="AR245" s="274"/>
      <c r="AS245" s="274"/>
      <c r="AT245" s="274"/>
    </row>
    <row r="246" ht="14.25" customHeight="1" spans="1:46">
      <c r="A246" s="274"/>
      <c r="B246" s="274"/>
      <c r="C246" s="274"/>
      <c r="D246" s="274"/>
      <c r="E246" s="274"/>
      <c r="F246" s="274"/>
      <c r="G246" s="274"/>
      <c r="H246" s="274"/>
      <c r="I246" s="274"/>
      <c r="J246" s="274"/>
      <c r="K246" s="274"/>
      <c r="L246" s="274"/>
      <c r="M246" s="274"/>
      <c r="N246" s="274"/>
      <c r="O246" s="274"/>
      <c r="P246" s="274"/>
      <c r="Q246" s="274"/>
      <c r="R246" s="274"/>
      <c r="S246" s="274"/>
      <c r="T246" s="274"/>
      <c r="U246" s="274"/>
      <c r="V246" s="274"/>
      <c r="W246" s="274"/>
      <c r="X246" s="274"/>
      <c r="Y246" s="274"/>
      <c r="Z246" s="274"/>
      <c r="AA246" s="274"/>
      <c r="AB246" s="274"/>
      <c r="AC246" s="274"/>
      <c r="AD246" s="274"/>
      <c r="AE246" s="274"/>
      <c r="AF246" s="274"/>
      <c r="AG246" s="274"/>
      <c r="AH246" s="274"/>
      <c r="AI246" s="274"/>
      <c r="AJ246" s="274"/>
      <c r="AK246" s="274"/>
      <c r="AL246" s="274"/>
      <c r="AM246" s="274"/>
      <c r="AN246" s="274"/>
      <c r="AO246" s="274"/>
      <c r="AP246" s="274"/>
      <c r="AQ246" s="274"/>
      <c r="AR246" s="274"/>
      <c r="AS246" s="274"/>
      <c r="AT246" s="274"/>
    </row>
    <row r="247" ht="14.25" customHeight="1" spans="1:46">
      <c r="A247" s="274"/>
      <c r="B247" s="274"/>
      <c r="C247" s="274"/>
      <c r="D247" s="274"/>
      <c r="E247" s="274"/>
      <c r="F247" s="274"/>
      <c r="G247" s="274"/>
      <c r="H247" s="274"/>
      <c r="I247" s="274"/>
      <c r="J247" s="274"/>
      <c r="K247" s="274"/>
      <c r="L247" s="274"/>
      <c r="M247" s="274"/>
      <c r="N247" s="274"/>
      <c r="O247" s="274"/>
      <c r="P247" s="274"/>
      <c r="Q247" s="274"/>
      <c r="R247" s="274"/>
      <c r="S247" s="274"/>
      <c r="T247" s="274"/>
      <c r="U247" s="274"/>
      <c r="V247" s="274"/>
      <c r="W247" s="274"/>
      <c r="X247" s="274"/>
      <c r="Y247" s="274"/>
      <c r="Z247" s="274"/>
      <c r="AA247" s="274"/>
      <c r="AB247" s="274"/>
      <c r="AC247" s="274"/>
      <c r="AD247" s="274"/>
      <c r="AE247" s="274"/>
      <c r="AF247" s="274"/>
      <c r="AG247" s="274"/>
      <c r="AH247" s="274"/>
      <c r="AI247" s="274"/>
      <c r="AJ247" s="274"/>
      <c r="AK247" s="274"/>
      <c r="AL247" s="274"/>
      <c r="AM247" s="274"/>
      <c r="AN247" s="274"/>
      <c r="AO247" s="274"/>
      <c r="AP247" s="274"/>
      <c r="AQ247" s="274"/>
      <c r="AR247" s="274"/>
      <c r="AS247" s="274"/>
      <c r="AT247" s="274"/>
    </row>
    <row r="248" ht="14.25" customHeight="1" spans="1:46">
      <c r="A248" s="274"/>
      <c r="B248" s="274"/>
      <c r="C248" s="274"/>
      <c r="D248" s="274"/>
      <c r="E248" s="274"/>
      <c r="F248" s="274"/>
      <c r="G248" s="274"/>
      <c r="H248" s="274"/>
      <c r="I248" s="274"/>
      <c r="J248" s="274"/>
      <c r="K248" s="274"/>
      <c r="L248" s="274"/>
      <c r="M248" s="274"/>
      <c r="N248" s="274"/>
      <c r="O248" s="274"/>
      <c r="P248" s="274"/>
      <c r="Q248" s="274"/>
      <c r="R248" s="274"/>
      <c r="S248" s="274"/>
      <c r="T248" s="274"/>
      <c r="U248" s="274"/>
      <c r="V248" s="274"/>
      <c r="W248" s="274"/>
      <c r="X248" s="274"/>
      <c r="Y248" s="274"/>
      <c r="Z248" s="274"/>
      <c r="AA248" s="274"/>
      <c r="AB248" s="274"/>
      <c r="AC248" s="274"/>
      <c r="AD248" s="274"/>
      <c r="AE248" s="274"/>
      <c r="AF248" s="274"/>
      <c r="AG248" s="274"/>
      <c r="AH248" s="274"/>
      <c r="AI248" s="274"/>
      <c r="AJ248" s="274"/>
      <c r="AK248" s="274"/>
      <c r="AL248" s="274"/>
      <c r="AM248" s="274"/>
      <c r="AN248" s="274"/>
      <c r="AO248" s="274"/>
      <c r="AP248" s="274"/>
      <c r="AQ248" s="274"/>
      <c r="AR248" s="274"/>
      <c r="AS248" s="274"/>
      <c r="AT248" s="274"/>
    </row>
    <row r="249" ht="14.25" customHeight="1" spans="1:46">
      <c r="A249" s="274"/>
      <c r="B249" s="274"/>
      <c r="C249" s="274"/>
      <c r="D249" s="274"/>
      <c r="E249" s="274"/>
      <c r="F249" s="274"/>
      <c r="G249" s="274"/>
      <c r="H249" s="274"/>
      <c r="I249" s="274"/>
      <c r="J249" s="274"/>
      <c r="K249" s="274"/>
      <c r="L249" s="274"/>
      <c r="M249" s="274"/>
      <c r="N249" s="274"/>
      <c r="O249" s="274"/>
      <c r="P249" s="274"/>
      <c r="Q249" s="274"/>
      <c r="R249" s="274"/>
      <c r="S249" s="274"/>
      <c r="T249" s="274"/>
      <c r="U249" s="274"/>
      <c r="V249" s="274"/>
      <c r="W249" s="274"/>
      <c r="X249" s="274"/>
      <c r="Y249" s="274"/>
      <c r="Z249" s="274"/>
      <c r="AA249" s="274"/>
      <c r="AB249" s="274"/>
      <c r="AC249" s="274"/>
      <c r="AD249" s="274"/>
      <c r="AE249" s="274"/>
      <c r="AF249" s="274"/>
      <c r="AG249" s="274"/>
      <c r="AH249" s="274"/>
      <c r="AI249" s="274"/>
      <c r="AJ249" s="274"/>
      <c r="AK249" s="274"/>
      <c r="AL249" s="274"/>
      <c r="AM249" s="274"/>
      <c r="AN249" s="274"/>
      <c r="AO249" s="274"/>
      <c r="AP249" s="274"/>
      <c r="AQ249" s="274"/>
      <c r="AR249" s="274"/>
      <c r="AS249" s="274"/>
      <c r="AT249" s="274"/>
    </row>
    <row r="250" ht="14.25" customHeight="1" spans="1:46">
      <c r="A250" s="274"/>
      <c r="B250" s="274"/>
      <c r="C250" s="274"/>
      <c r="D250" s="274"/>
      <c r="E250" s="274"/>
      <c r="F250" s="274"/>
      <c r="G250" s="274"/>
      <c r="H250" s="274"/>
      <c r="I250" s="274"/>
      <c r="J250" s="274"/>
      <c r="K250" s="274"/>
      <c r="L250" s="274"/>
      <c r="M250" s="274"/>
      <c r="N250" s="274"/>
      <c r="O250" s="274"/>
      <c r="P250" s="274"/>
      <c r="Q250" s="274"/>
      <c r="R250" s="274"/>
      <c r="S250" s="274"/>
      <c r="T250" s="274"/>
      <c r="U250" s="274"/>
      <c r="V250" s="274"/>
      <c r="W250" s="274"/>
      <c r="X250" s="274"/>
      <c r="Y250" s="274"/>
      <c r="Z250" s="274"/>
      <c r="AA250" s="274"/>
      <c r="AB250" s="274"/>
      <c r="AC250" s="274"/>
      <c r="AD250" s="274"/>
      <c r="AE250" s="274"/>
      <c r="AF250" s="274"/>
      <c r="AG250" s="274"/>
      <c r="AH250" s="274"/>
      <c r="AI250" s="274"/>
      <c r="AJ250" s="274"/>
      <c r="AK250" s="274"/>
      <c r="AL250" s="274"/>
      <c r="AM250" s="274"/>
      <c r="AN250" s="274"/>
      <c r="AO250" s="274"/>
      <c r="AP250" s="274"/>
      <c r="AQ250" s="274"/>
      <c r="AR250" s="274"/>
      <c r="AS250" s="274"/>
      <c r="AT250" s="274"/>
    </row>
    <row r="251" ht="14.25" customHeight="1" spans="1:46">
      <c r="A251" s="274"/>
      <c r="B251" s="274"/>
      <c r="C251" s="274"/>
      <c r="D251" s="274"/>
      <c r="E251" s="274"/>
      <c r="F251" s="274"/>
      <c r="G251" s="274"/>
      <c r="H251" s="274"/>
      <c r="I251" s="274"/>
      <c r="J251" s="274"/>
      <c r="K251" s="274"/>
      <c r="L251" s="274"/>
      <c r="M251" s="274"/>
      <c r="N251" s="274"/>
      <c r="O251" s="274"/>
      <c r="P251" s="274"/>
      <c r="Q251" s="274"/>
      <c r="R251" s="274"/>
      <c r="S251" s="274"/>
      <c r="T251" s="274"/>
      <c r="U251" s="274"/>
      <c r="V251" s="274"/>
      <c r="W251" s="274"/>
      <c r="X251" s="274"/>
      <c r="Y251" s="274"/>
      <c r="Z251" s="274"/>
      <c r="AA251" s="274"/>
      <c r="AB251" s="274"/>
      <c r="AC251" s="274"/>
      <c r="AD251" s="274"/>
      <c r="AE251" s="274"/>
      <c r="AF251" s="274"/>
      <c r="AG251" s="274"/>
      <c r="AH251" s="274"/>
      <c r="AI251" s="274"/>
      <c r="AJ251" s="274"/>
      <c r="AK251" s="274"/>
      <c r="AL251" s="274"/>
      <c r="AM251" s="274"/>
      <c r="AN251" s="274"/>
      <c r="AO251" s="274"/>
      <c r="AP251" s="274"/>
      <c r="AQ251" s="274"/>
      <c r="AR251" s="274"/>
      <c r="AS251" s="274"/>
      <c r="AT251" s="274"/>
    </row>
    <row r="252" ht="14.25" customHeight="1" spans="1:46">
      <c r="A252" s="274"/>
      <c r="B252" s="274"/>
      <c r="C252" s="274"/>
      <c r="D252" s="274"/>
      <c r="E252" s="274"/>
      <c r="F252" s="274"/>
      <c r="G252" s="274"/>
      <c r="H252" s="274"/>
      <c r="I252" s="274"/>
      <c r="J252" s="274"/>
      <c r="K252" s="274"/>
      <c r="L252" s="274"/>
      <c r="M252" s="274"/>
      <c r="N252" s="274"/>
      <c r="O252" s="274"/>
      <c r="P252" s="274"/>
      <c r="Q252" s="274"/>
      <c r="R252" s="274"/>
      <c r="S252" s="274"/>
      <c r="T252" s="274"/>
      <c r="U252" s="274"/>
      <c r="V252" s="274"/>
      <c r="W252" s="274"/>
      <c r="X252" s="274"/>
      <c r="Y252" s="274"/>
      <c r="Z252" s="274"/>
      <c r="AA252" s="274"/>
      <c r="AB252" s="274"/>
      <c r="AC252" s="274"/>
      <c r="AD252" s="274"/>
      <c r="AE252" s="274"/>
      <c r="AF252" s="274"/>
      <c r="AG252" s="274"/>
      <c r="AH252" s="274"/>
      <c r="AI252" s="274"/>
      <c r="AJ252" s="274"/>
      <c r="AK252" s="274"/>
      <c r="AL252" s="274"/>
      <c r="AM252" s="274"/>
      <c r="AN252" s="274"/>
      <c r="AO252" s="274"/>
      <c r="AP252" s="274"/>
      <c r="AQ252" s="274"/>
      <c r="AR252" s="274"/>
      <c r="AS252" s="274"/>
      <c r="AT252" s="274"/>
    </row>
    <row r="253" ht="14.25" customHeight="1" spans="1:46">
      <c r="A253" s="274"/>
      <c r="B253" s="274"/>
      <c r="C253" s="274"/>
      <c r="D253" s="274"/>
      <c r="E253" s="274"/>
      <c r="F253" s="274"/>
      <c r="G253" s="274"/>
      <c r="H253" s="274"/>
      <c r="I253" s="274"/>
      <c r="J253" s="274"/>
      <c r="K253" s="274"/>
      <c r="L253" s="274"/>
      <c r="M253" s="274"/>
      <c r="N253" s="274"/>
      <c r="O253" s="274"/>
      <c r="P253" s="274"/>
      <c r="Q253" s="274"/>
      <c r="R253" s="274"/>
      <c r="S253" s="274"/>
      <c r="T253" s="274"/>
      <c r="U253" s="274"/>
      <c r="V253" s="274"/>
      <c r="W253" s="274"/>
      <c r="X253" s="274"/>
      <c r="Y253" s="274"/>
      <c r="Z253" s="274"/>
      <c r="AA253" s="274"/>
      <c r="AB253" s="274"/>
      <c r="AC253" s="274"/>
      <c r="AD253" s="274"/>
      <c r="AE253" s="274"/>
      <c r="AF253" s="274"/>
      <c r="AG253" s="274"/>
      <c r="AH253" s="274"/>
      <c r="AI253" s="274"/>
      <c r="AJ253" s="274"/>
      <c r="AK253" s="274"/>
      <c r="AL253" s="274"/>
      <c r="AM253" s="274"/>
      <c r="AN253" s="274"/>
      <c r="AO253" s="274"/>
      <c r="AP253" s="274"/>
      <c r="AQ253" s="274"/>
      <c r="AR253" s="274"/>
      <c r="AS253" s="274"/>
      <c r="AT253" s="274"/>
    </row>
    <row r="254" ht="14.25" customHeight="1" spans="1:46">
      <c r="A254" s="274"/>
      <c r="B254" s="274"/>
      <c r="C254" s="274"/>
      <c r="D254" s="274"/>
      <c r="E254" s="274"/>
      <c r="F254" s="274"/>
      <c r="G254" s="274"/>
      <c r="H254" s="274"/>
      <c r="I254" s="274"/>
      <c r="J254" s="274"/>
      <c r="K254" s="274"/>
      <c r="L254" s="274"/>
      <c r="M254" s="274"/>
      <c r="N254" s="274"/>
      <c r="O254" s="274"/>
      <c r="P254" s="274"/>
      <c r="Q254" s="274"/>
      <c r="R254" s="274"/>
      <c r="S254" s="274"/>
      <c r="T254" s="274"/>
      <c r="U254" s="274"/>
      <c r="V254" s="274"/>
      <c r="W254" s="274"/>
      <c r="X254" s="274"/>
      <c r="Y254" s="274"/>
      <c r="Z254" s="274"/>
      <c r="AA254" s="274"/>
      <c r="AB254" s="274"/>
      <c r="AC254" s="274"/>
      <c r="AD254" s="274"/>
      <c r="AE254" s="274"/>
      <c r="AF254" s="274"/>
      <c r="AG254" s="274"/>
      <c r="AH254" s="274"/>
      <c r="AI254" s="274"/>
      <c r="AJ254" s="274"/>
      <c r="AK254" s="274"/>
      <c r="AL254" s="274"/>
      <c r="AM254" s="274"/>
      <c r="AN254" s="274"/>
      <c r="AO254" s="274"/>
      <c r="AP254" s="274"/>
      <c r="AQ254" s="274"/>
      <c r="AR254" s="274"/>
      <c r="AS254" s="274"/>
      <c r="AT254" s="274"/>
    </row>
    <row r="255" ht="14.25" customHeight="1" spans="1:46">
      <c r="A255" s="274"/>
      <c r="B255" s="274"/>
      <c r="C255" s="274"/>
      <c r="D255" s="274"/>
      <c r="E255" s="274"/>
      <c r="F255" s="274"/>
      <c r="G255" s="274"/>
      <c r="H255" s="274"/>
      <c r="I255" s="274"/>
      <c r="J255" s="274"/>
      <c r="K255" s="274"/>
      <c r="L255" s="274"/>
      <c r="M255" s="274"/>
      <c r="N255" s="274"/>
      <c r="O255" s="274"/>
      <c r="P255" s="274"/>
      <c r="Q255" s="274"/>
      <c r="R255" s="274"/>
      <c r="S255" s="274"/>
      <c r="T255" s="274"/>
      <c r="U255" s="274"/>
      <c r="V255" s="274"/>
      <c r="W255" s="274"/>
      <c r="X255" s="274"/>
      <c r="Y255" s="274"/>
      <c r="Z255" s="274"/>
      <c r="AA255" s="274"/>
      <c r="AB255" s="274"/>
      <c r="AC255" s="274"/>
      <c r="AD255" s="274"/>
      <c r="AE255" s="274"/>
      <c r="AF255" s="274"/>
      <c r="AG255" s="274"/>
      <c r="AH255" s="274"/>
      <c r="AI255" s="274"/>
      <c r="AJ255" s="274"/>
      <c r="AK255" s="274"/>
      <c r="AL255" s="274"/>
      <c r="AM255" s="274"/>
      <c r="AN255" s="274"/>
      <c r="AO255" s="274"/>
      <c r="AP255" s="274"/>
      <c r="AQ255" s="274"/>
      <c r="AR255" s="274"/>
      <c r="AS255" s="274"/>
      <c r="AT255" s="274"/>
    </row>
    <row r="256" ht="14.25" customHeight="1" spans="1:46">
      <c r="A256" s="274"/>
      <c r="B256" s="274"/>
      <c r="C256" s="274"/>
      <c r="D256" s="274"/>
      <c r="E256" s="274"/>
      <c r="F256" s="274"/>
      <c r="G256" s="274"/>
      <c r="H256" s="274"/>
      <c r="I256" s="274"/>
      <c r="J256" s="274"/>
      <c r="K256" s="274"/>
      <c r="L256" s="274"/>
      <c r="M256" s="274"/>
      <c r="N256" s="274"/>
      <c r="O256" s="274"/>
      <c r="P256" s="274"/>
      <c r="Q256" s="274"/>
      <c r="R256" s="274"/>
      <c r="S256" s="274"/>
      <c r="T256" s="274"/>
      <c r="U256" s="274"/>
      <c r="V256" s="274"/>
      <c r="W256" s="274"/>
      <c r="X256" s="274"/>
      <c r="Y256" s="274"/>
      <c r="Z256" s="274"/>
      <c r="AA256" s="274"/>
      <c r="AB256" s="274"/>
      <c r="AC256" s="274"/>
      <c r="AD256" s="274"/>
      <c r="AE256" s="274"/>
      <c r="AF256" s="274"/>
      <c r="AG256" s="274"/>
      <c r="AH256" s="274"/>
      <c r="AI256" s="274"/>
      <c r="AJ256" s="274"/>
      <c r="AK256" s="274"/>
      <c r="AL256" s="274"/>
      <c r="AM256" s="274"/>
      <c r="AN256" s="274"/>
      <c r="AO256" s="274"/>
      <c r="AP256" s="274"/>
      <c r="AQ256" s="274"/>
      <c r="AR256" s="274"/>
      <c r="AS256" s="274"/>
      <c r="AT256" s="274"/>
    </row>
    <row r="257" ht="14.25" customHeight="1" spans="1:46">
      <c r="A257" s="274"/>
      <c r="B257" s="274"/>
      <c r="C257" s="274"/>
      <c r="D257" s="274"/>
      <c r="E257" s="274"/>
      <c r="F257" s="274"/>
      <c r="G257" s="274"/>
      <c r="H257" s="274"/>
      <c r="I257" s="274"/>
      <c r="J257" s="274"/>
      <c r="K257" s="274"/>
      <c r="L257" s="274"/>
      <c r="M257" s="274"/>
      <c r="N257" s="274"/>
      <c r="O257" s="274"/>
      <c r="P257" s="274"/>
      <c r="Q257" s="274"/>
      <c r="R257" s="274"/>
      <c r="S257" s="274"/>
      <c r="T257" s="274"/>
      <c r="U257" s="274"/>
      <c r="V257" s="274"/>
      <c r="W257" s="274"/>
      <c r="X257" s="274"/>
      <c r="Y257" s="274"/>
      <c r="Z257" s="274"/>
      <c r="AA257" s="274"/>
      <c r="AB257" s="274"/>
      <c r="AC257" s="274"/>
      <c r="AD257" s="274"/>
      <c r="AE257" s="274"/>
      <c r="AF257" s="274"/>
      <c r="AG257" s="274"/>
      <c r="AH257" s="274"/>
      <c r="AI257" s="274"/>
      <c r="AJ257" s="274"/>
      <c r="AK257" s="274"/>
      <c r="AL257" s="274"/>
      <c r="AM257" s="274"/>
      <c r="AN257" s="274"/>
      <c r="AO257" s="274"/>
      <c r="AP257" s="274"/>
      <c r="AQ257" s="274"/>
      <c r="AR257" s="274"/>
      <c r="AS257" s="274"/>
      <c r="AT257" s="274"/>
    </row>
    <row r="258" ht="14.25" customHeight="1" spans="1:46">
      <c r="A258" s="274"/>
      <c r="B258" s="274"/>
      <c r="C258" s="274"/>
      <c r="D258" s="274"/>
      <c r="E258" s="274"/>
      <c r="F258" s="274"/>
      <c r="G258" s="274"/>
      <c r="H258" s="274"/>
      <c r="I258" s="274"/>
      <c r="J258" s="274"/>
      <c r="K258" s="274"/>
      <c r="L258" s="274"/>
      <c r="M258" s="274"/>
      <c r="N258" s="274"/>
      <c r="O258" s="274"/>
      <c r="P258" s="274"/>
      <c r="Q258" s="274"/>
      <c r="R258" s="274"/>
      <c r="S258" s="274"/>
      <c r="T258" s="274"/>
      <c r="U258" s="274"/>
      <c r="V258" s="274"/>
      <c r="W258" s="274"/>
      <c r="X258" s="274"/>
      <c r="Y258" s="274"/>
      <c r="Z258" s="274"/>
      <c r="AA258" s="274"/>
      <c r="AB258" s="274"/>
      <c r="AC258" s="274"/>
      <c r="AD258" s="274"/>
      <c r="AE258" s="274"/>
      <c r="AF258" s="274"/>
      <c r="AG258" s="274"/>
      <c r="AH258" s="274"/>
      <c r="AI258" s="274"/>
      <c r="AJ258" s="274"/>
      <c r="AK258" s="274"/>
      <c r="AL258" s="274"/>
      <c r="AM258" s="274"/>
      <c r="AN258" s="274"/>
      <c r="AO258" s="274"/>
      <c r="AP258" s="274"/>
      <c r="AQ258" s="274"/>
      <c r="AR258" s="274"/>
      <c r="AS258" s="274"/>
      <c r="AT258" s="274"/>
    </row>
    <row r="259" ht="14.25" customHeight="1" spans="1:46">
      <c r="A259" s="274"/>
      <c r="B259" s="274"/>
      <c r="C259" s="274"/>
      <c r="D259" s="274"/>
      <c r="E259" s="274"/>
      <c r="F259" s="274"/>
      <c r="G259" s="274"/>
      <c r="H259" s="274"/>
      <c r="I259" s="274"/>
      <c r="J259" s="274"/>
      <c r="K259" s="274"/>
      <c r="L259" s="274"/>
      <c r="M259" s="274"/>
      <c r="N259" s="274"/>
      <c r="O259" s="274"/>
      <c r="P259" s="274"/>
      <c r="Q259" s="274"/>
      <c r="R259" s="274"/>
      <c r="S259" s="274"/>
      <c r="T259" s="274"/>
      <c r="U259" s="274"/>
      <c r="V259" s="274"/>
      <c r="W259" s="274"/>
      <c r="X259" s="274"/>
      <c r="Y259" s="274"/>
      <c r="Z259" s="274"/>
      <c r="AA259" s="274"/>
      <c r="AB259" s="274"/>
      <c r="AC259" s="274"/>
      <c r="AD259" s="274"/>
      <c r="AE259" s="274"/>
      <c r="AF259" s="274"/>
      <c r="AG259" s="274"/>
      <c r="AH259" s="274"/>
      <c r="AI259" s="274"/>
      <c r="AJ259" s="274"/>
      <c r="AK259" s="274"/>
      <c r="AL259" s="274"/>
      <c r="AM259" s="274"/>
      <c r="AN259" s="274"/>
      <c r="AO259" s="274"/>
      <c r="AP259" s="274"/>
      <c r="AQ259" s="274"/>
      <c r="AR259" s="274"/>
      <c r="AS259" s="274"/>
      <c r="AT259" s="274"/>
    </row>
    <row r="260" ht="14.25" customHeight="1" spans="1:46">
      <c r="A260" s="274"/>
      <c r="B260" s="274"/>
      <c r="C260" s="274"/>
      <c r="D260" s="274"/>
      <c r="E260" s="274"/>
      <c r="F260" s="274"/>
      <c r="G260" s="274"/>
      <c r="H260" s="274"/>
      <c r="I260" s="274"/>
      <c r="J260" s="274"/>
      <c r="K260" s="274"/>
      <c r="L260" s="274"/>
      <c r="M260" s="274"/>
      <c r="N260" s="274"/>
      <c r="O260" s="274"/>
      <c r="P260" s="274"/>
      <c r="Q260" s="274"/>
      <c r="R260" s="274"/>
      <c r="S260" s="274"/>
      <c r="T260" s="274"/>
      <c r="U260" s="274"/>
      <c r="V260" s="274"/>
      <c r="W260" s="274"/>
      <c r="X260" s="274"/>
      <c r="Y260" s="274"/>
      <c r="Z260" s="274"/>
      <c r="AA260" s="274"/>
      <c r="AB260" s="274"/>
      <c r="AC260" s="274"/>
      <c r="AD260" s="274"/>
      <c r="AE260" s="274"/>
      <c r="AF260" s="274"/>
      <c r="AG260" s="274"/>
      <c r="AH260" s="274"/>
      <c r="AI260" s="274"/>
      <c r="AJ260" s="274"/>
      <c r="AK260" s="274"/>
      <c r="AL260" s="274"/>
      <c r="AM260" s="274"/>
      <c r="AN260" s="274"/>
      <c r="AO260" s="274"/>
      <c r="AP260" s="274"/>
      <c r="AQ260" s="274"/>
      <c r="AR260" s="274"/>
      <c r="AS260" s="274"/>
      <c r="AT260" s="274"/>
    </row>
    <row r="261" ht="14.25" customHeight="1" spans="1:46">
      <c r="A261" s="274"/>
      <c r="B261" s="274"/>
      <c r="C261" s="274"/>
      <c r="D261" s="274"/>
      <c r="E261" s="274"/>
      <c r="F261" s="274"/>
      <c r="G261" s="274"/>
      <c r="H261" s="274"/>
      <c r="I261" s="274"/>
      <c r="J261" s="274"/>
      <c r="K261" s="274"/>
      <c r="L261" s="274"/>
      <c r="M261" s="274"/>
      <c r="N261" s="274"/>
      <c r="O261" s="274"/>
      <c r="P261" s="274"/>
      <c r="Q261" s="274"/>
      <c r="R261" s="274"/>
      <c r="S261" s="274"/>
      <c r="T261" s="274"/>
      <c r="U261" s="274"/>
      <c r="V261" s="274"/>
      <c r="W261" s="274"/>
      <c r="X261" s="274"/>
      <c r="Y261" s="274"/>
      <c r="Z261" s="274"/>
      <c r="AA261" s="274"/>
      <c r="AB261" s="274"/>
      <c r="AC261" s="274"/>
      <c r="AD261" s="274"/>
      <c r="AE261" s="274"/>
      <c r="AF261" s="274"/>
      <c r="AG261" s="274"/>
      <c r="AH261" s="274"/>
      <c r="AI261" s="274"/>
      <c r="AJ261" s="274"/>
      <c r="AK261" s="274"/>
      <c r="AL261" s="274"/>
      <c r="AM261" s="274"/>
      <c r="AN261" s="274"/>
      <c r="AO261" s="274"/>
      <c r="AP261" s="274"/>
      <c r="AQ261" s="274"/>
      <c r="AR261" s="274"/>
      <c r="AS261" s="274"/>
      <c r="AT261" s="274"/>
    </row>
    <row r="262" ht="14.25" customHeight="1" spans="1:46">
      <c r="A262" s="274"/>
      <c r="B262" s="274"/>
      <c r="C262" s="274"/>
      <c r="D262" s="274"/>
      <c r="E262" s="274"/>
      <c r="F262" s="274"/>
      <c r="G262" s="274"/>
      <c r="H262" s="274"/>
      <c r="I262" s="274"/>
      <c r="J262" s="274"/>
      <c r="K262" s="274"/>
      <c r="L262" s="274"/>
      <c r="M262" s="274"/>
      <c r="N262" s="274"/>
      <c r="O262" s="274"/>
      <c r="P262" s="274"/>
      <c r="Q262" s="274"/>
      <c r="R262" s="274"/>
      <c r="S262" s="274"/>
      <c r="T262" s="274"/>
      <c r="U262" s="274"/>
      <c r="V262" s="274"/>
      <c r="W262" s="274"/>
      <c r="X262" s="274"/>
      <c r="Y262" s="274"/>
      <c r="Z262" s="274"/>
      <c r="AA262" s="274"/>
      <c r="AB262" s="274"/>
      <c r="AC262" s="274"/>
      <c r="AD262" s="274"/>
      <c r="AE262" s="274"/>
      <c r="AF262" s="274"/>
      <c r="AG262" s="274"/>
      <c r="AH262" s="274"/>
      <c r="AI262" s="274"/>
      <c r="AJ262" s="274"/>
      <c r="AK262" s="274"/>
      <c r="AL262" s="274"/>
      <c r="AM262" s="274"/>
      <c r="AN262" s="274"/>
      <c r="AO262" s="274"/>
      <c r="AP262" s="274"/>
      <c r="AQ262" s="274"/>
      <c r="AR262" s="274"/>
      <c r="AS262" s="274"/>
      <c r="AT262" s="274"/>
    </row>
    <row r="263" ht="14.25" customHeight="1" spans="1:46">
      <c r="A263" s="274"/>
      <c r="B263" s="274"/>
      <c r="C263" s="274"/>
      <c r="D263" s="274"/>
      <c r="E263" s="274"/>
      <c r="F263" s="274"/>
      <c r="G263" s="274"/>
      <c r="H263" s="274"/>
      <c r="I263" s="274"/>
      <c r="J263" s="274"/>
      <c r="K263" s="274"/>
      <c r="L263" s="274"/>
      <c r="M263" s="274"/>
      <c r="N263" s="274"/>
      <c r="O263" s="274"/>
      <c r="P263" s="274"/>
      <c r="Q263" s="274"/>
      <c r="R263" s="274"/>
      <c r="S263" s="274"/>
      <c r="T263" s="274"/>
      <c r="U263" s="274"/>
      <c r="V263" s="274"/>
      <c r="W263" s="274"/>
      <c r="X263" s="274"/>
      <c r="Y263" s="274"/>
      <c r="Z263" s="274"/>
      <c r="AA263" s="274"/>
      <c r="AB263" s="274"/>
      <c r="AC263" s="274"/>
      <c r="AD263" s="274"/>
      <c r="AE263" s="274"/>
      <c r="AF263" s="274"/>
      <c r="AG263" s="274"/>
      <c r="AH263" s="274"/>
      <c r="AI263" s="274"/>
      <c r="AJ263" s="274"/>
      <c r="AK263" s="274"/>
      <c r="AL263" s="274"/>
      <c r="AM263" s="274"/>
      <c r="AN263" s="274"/>
      <c r="AO263" s="274"/>
      <c r="AP263" s="274"/>
      <c r="AQ263" s="274"/>
      <c r="AR263" s="274"/>
      <c r="AS263" s="274"/>
      <c r="AT263" s="274"/>
    </row>
    <row r="264" ht="14.25" customHeight="1" spans="1:46">
      <c r="A264" s="274"/>
      <c r="B264" s="274"/>
      <c r="C264" s="274"/>
      <c r="D264" s="274"/>
      <c r="E264" s="274"/>
      <c r="F264" s="274"/>
      <c r="G264" s="274"/>
      <c r="H264" s="274"/>
      <c r="I264" s="274"/>
      <c r="J264" s="274"/>
      <c r="K264" s="274"/>
      <c r="L264" s="274"/>
      <c r="M264" s="274"/>
      <c r="N264" s="274"/>
      <c r="O264" s="274"/>
      <c r="P264" s="274"/>
      <c r="Q264" s="274"/>
      <c r="R264" s="274"/>
      <c r="S264" s="274"/>
      <c r="T264" s="274"/>
      <c r="U264" s="274"/>
      <c r="V264" s="274"/>
      <c r="W264" s="274"/>
      <c r="X264" s="274"/>
      <c r="Y264" s="274"/>
      <c r="Z264" s="274"/>
      <c r="AA264" s="274"/>
      <c r="AB264" s="274"/>
      <c r="AC264" s="274"/>
      <c r="AD264" s="274"/>
      <c r="AE264" s="274"/>
      <c r="AF264" s="274"/>
      <c r="AG264" s="274"/>
      <c r="AH264" s="274"/>
      <c r="AI264" s="274"/>
      <c r="AJ264" s="274"/>
      <c r="AK264" s="274"/>
      <c r="AL264" s="274"/>
      <c r="AM264" s="274"/>
      <c r="AN264" s="274"/>
      <c r="AO264" s="274"/>
      <c r="AP264" s="274"/>
      <c r="AQ264" s="274"/>
      <c r="AR264" s="274"/>
      <c r="AS264" s="274"/>
      <c r="AT264" s="274"/>
    </row>
    <row r="265" ht="14.25" customHeight="1" spans="1:46">
      <c r="A265" s="274"/>
      <c r="B265" s="274"/>
      <c r="C265" s="274"/>
      <c r="D265" s="274"/>
      <c r="E265" s="274"/>
      <c r="F265" s="274"/>
      <c r="G265" s="274"/>
      <c r="H265" s="274"/>
      <c r="I265" s="274"/>
      <c r="J265" s="274"/>
      <c r="K265" s="274"/>
      <c r="L265" s="274"/>
      <c r="M265" s="274"/>
      <c r="N265" s="274"/>
      <c r="O265" s="274"/>
      <c r="P265" s="274"/>
      <c r="Q265" s="274"/>
      <c r="R265" s="274"/>
      <c r="S265" s="274"/>
      <c r="T265" s="274"/>
      <c r="U265" s="274"/>
      <c r="V265" s="274"/>
      <c r="W265" s="274"/>
      <c r="X265" s="274"/>
      <c r="Y265" s="274"/>
      <c r="Z265" s="274"/>
      <c r="AA265" s="274"/>
      <c r="AB265" s="274"/>
      <c r="AC265" s="274"/>
      <c r="AD265" s="274"/>
      <c r="AE265" s="274"/>
      <c r="AF265" s="274"/>
      <c r="AG265" s="274"/>
      <c r="AH265" s="274"/>
      <c r="AI265" s="274"/>
      <c r="AJ265" s="274"/>
      <c r="AK265" s="274"/>
      <c r="AL265" s="274"/>
      <c r="AM265" s="274"/>
      <c r="AN265" s="274"/>
      <c r="AO265" s="274"/>
      <c r="AP265" s="274"/>
      <c r="AQ265" s="274"/>
      <c r="AR265" s="274"/>
      <c r="AS265" s="274"/>
      <c r="AT265" s="274"/>
    </row>
    <row r="266" ht="14.25" customHeight="1" spans="1:46">
      <c r="A266" s="274"/>
      <c r="B266" s="274"/>
      <c r="C266" s="274"/>
      <c r="D266" s="274"/>
      <c r="E266" s="274"/>
      <c r="F266" s="274"/>
      <c r="G266" s="274"/>
      <c r="H266" s="274"/>
      <c r="I266" s="274"/>
      <c r="J266" s="274"/>
      <c r="K266" s="274"/>
      <c r="L266" s="274"/>
      <c r="M266" s="274"/>
      <c r="N266" s="274"/>
      <c r="O266" s="274"/>
      <c r="P266" s="274"/>
      <c r="Q266" s="274"/>
      <c r="R266" s="274"/>
      <c r="S266" s="274"/>
      <c r="T266" s="274"/>
      <c r="U266" s="274"/>
      <c r="V266" s="274"/>
      <c r="W266" s="274"/>
      <c r="X266" s="274"/>
      <c r="Y266" s="274"/>
      <c r="Z266" s="274"/>
      <c r="AA266" s="274"/>
      <c r="AB266" s="274"/>
      <c r="AC266" s="274"/>
      <c r="AD266" s="274"/>
      <c r="AE266" s="274"/>
      <c r="AF266" s="274"/>
      <c r="AG266" s="274"/>
      <c r="AH266" s="274"/>
      <c r="AI266" s="274"/>
      <c r="AJ266" s="274"/>
      <c r="AK266" s="274"/>
      <c r="AL266" s="274"/>
      <c r="AM266" s="274"/>
      <c r="AN266" s="274"/>
      <c r="AO266" s="274"/>
      <c r="AP266" s="274"/>
      <c r="AQ266" s="274"/>
      <c r="AR266" s="274"/>
      <c r="AS266" s="274"/>
      <c r="AT266" s="274"/>
    </row>
    <row r="267" ht="14.25" customHeight="1" spans="1:46">
      <c r="A267" s="274"/>
      <c r="B267" s="274"/>
      <c r="C267" s="274"/>
      <c r="D267" s="274"/>
      <c r="E267" s="274"/>
      <c r="F267" s="274"/>
      <c r="G267" s="274"/>
      <c r="H267" s="274"/>
      <c r="I267" s="274"/>
      <c r="J267" s="274"/>
      <c r="K267" s="274"/>
      <c r="L267" s="274"/>
      <c r="M267" s="274"/>
      <c r="N267" s="274"/>
      <c r="O267" s="274"/>
      <c r="P267" s="274"/>
      <c r="Q267" s="274"/>
      <c r="R267" s="274"/>
      <c r="S267" s="274"/>
      <c r="T267" s="274"/>
      <c r="U267" s="274"/>
      <c r="V267" s="274"/>
      <c r="W267" s="274"/>
      <c r="X267" s="274"/>
      <c r="Y267" s="274"/>
      <c r="Z267" s="274"/>
      <c r="AA267" s="274"/>
      <c r="AB267" s="274"/>
      <c r="AC267" s="274"/>
      <c r="AD267" s="274"/>
      <c r="AE267" s="274"/>
      <c r="AF267" s="274"/>
      <c r="AG267" s="274"/>
      <c r="AH267" s="274"/>
      <c r="AI267" s="274"/>
      <c r="AJ267" s="274"/>
      <c r="AK267" s="274"/>
      <c r="AL267" s="274"/>
      <c r="AM267" s="274"/>
      <c r="AN267" s="274"/>
      <c r="AO267" s="274"/>
      <c r="AP267" s="274"/>
      <c r="AQ267" s="274"/>
      <c r="AR267" s="274"/>
      <c r="AS267" s="274"/>
      <c r="AT267" s="274"/>
    </row>
    <row r="268" ht="14.25" customHeight="1" spans="1:46">
      <c r="A268" s="274"/>
      <c r="B268" s="274"/>
      <c r="C268" s="274"/>
      <c r="D268" s="274"/>
      <c r="E268" s="274"/>
      <c r="F268" s="274"/>
      <c r="G268" s="274"/>
      <c r="H268" s="274"/>
      <c r="I268" s="274"/>
      <c r="J268" s="274"/>
      <c r="K268" s="274"/>
      <c r="L268" s="274"/>
      <c r="M268" s="274"/>
      <c r="N268" s="274"/>
      <c r="O268" s="274"/>
      <c r="P268" s="274"/>
      <c r="Q268" s="274"/>
      <c r="R268" s="274"/>
      <c r="S268" s="274"/>
      <c r="T268" s="274"/>
      <c r="U268" s="274"/>
      <c r="V268" s="274"/>
      <c r="W268" s="274"/>
      <c r="X268" s="274"/>
      <c r="Y268" s="274"/>
      <c r="Z268" s="274"/>
      <c r="AA268" s="274"/>
      <c r="AB268" s="274"/>
      <c r="AC268" s="274"/>
      <c r="AD268" s="274"/>
      <c r="AE268" s="274"/>
      <c r="AF268" s="274"/>
      <c r="AG268" s="274"/>
      <c r="AH268" s="274"/>
      <c r="AI268" s="274"/>
      <c r="AJ268" s="274"/>
      <c r="AK268" s="274"/>
      <c r="AL268" s="274"/>
      <c r="AM268" s="274"/>
      <c r="AN268" s="274"/>
      <c r="AO268" s="274"/>
      <c r="AP268" s="274"/>
      <c r="AQ268" s="274"/>
      <c r="AR268" s="274"/>
      <c r="AS268" s="274"/>
      <c r="AT268" s="274"/>
    </row>
    <row r="269" ht="14.25" customHeight="1" spans="1:46">
      <c r="A269" s="274"/>
      <c r="B269" s="274"/>
      <c r="C269" s="274"/>
      <c r="D269" s="274"/>
      <c r="E269" s="274"/>
      <c r="F269" s="274"/>
      <c r="G269" s="274"/>
      <c r="H269" s="274"/>
      <c r="I269" s="274"/>
      <c r="J269" s="274"/>
      <c r="K269" s="274"/>
      <c r="L269" s="274"/>
      <c r="M269" s="274"/>
      <c r="N269" s="274"/>
      <c r="O269" s="274"/>
      <c r="P269" s="274"/>
      <c r="Q269" s="274"/>
      <c r="R269" s="274"/>
      <c r="S269" s="274"/>
      <c r="T269" s="274"/>
      <c r="U269" s="274"/>
      <c r="V269" s="274"/>
      <c r="W269" s="274"/>
      <c r="X269" s="274"/>
      <c r="Y269" s="274"/>
      <c r="Z269" s="274"/>
      <c r="AA269" s="274"/>
      <c r="AB269" s="274"/>
      <c r="AC269" s="274"/>
      <c r="AD269" s="274"/>
      <c r="AE269" s="274"/>
      <c r="AF269" s="274"/>
      <c r="AG269" s="274"/>
      <c r="AH269" s="274"/>
      <c r="AI269" s="274"/>
      <c r="AJ269" s="274"/>
      <c r="AK269" s="274"/>
      <c r="AL269" s="274"/>
      <c r="AM269" s="274"/>
      <c r="AN269" s="274"/>
      <c r="AO269" s="274"/>
      <c r="AP269" s="274"/>
      <c r="AQ269" s="274"/>
      <c r="AR269" s="274"/>
      <c r="AS269" s="274"/>
      <c r="AT269" s="274"/>
    </row>
    <row r="270" ht="14.25" customHeight="1" spans="1:46">
      <c r="A270" s="274"/>
      <c r="B270" s="274"/>
      <c r="C270" s="274"/>
      <c r="D270" s="274"/>
      <c r="E270" s="274"/>
      <c r="F270" s="274"/>
      <c r="G270" s="274"/>
      <c r="H270" s="274"/>
      <c r="I270" s="274"/>
      <c r="J270" s="274"/>
      <c r="K270" s="274"/>
      <c r="L270" s="274"/>
      <c r="M270" s="274"/>
      <c r="N270" s="274"/>
      <c r="O270" s="274"/>
      <c r="P270" s="274"/>
      <c r="Q270" s="274"/>
      <c r="R270" s="274"/>
      <c r="S270" s="274"/>
      <c r="T270" s="274"/>
      <c r="U270" s="274"/>
      <c r="V270" s="274"/>
      <c r="W270" s="274"/>
      <c r="X270" s="274"/>
      <c r="Y270" s="274"/>
      <c r="Z270" s="274"/>
      <c r="AA270" s="274"/>
      <c r="AB270" s="274"/>
      <c r="AC270" s="274"/>
      <c r="AD270" s="274"/>
      <c r="AE270" s="274"/>
      <c r="AF270" s="274"/>
      <c r="AG270" s="274"/>
      <c r="AH270" s="274"/>
      <c r="AI270" s="274"/>
      <c r="AJ270" s="274"/>
      <c r="AK270" s="274"/>
      <c r="AL270" s="274"/>
      <c r="AM270" s="274"/>
      <c r="AN270" s="274"/>
      <c r="AO270" s="274"/>
      <c r="AP270" s="274"/>
      <c r="AQ270" s="274"/>
      <c r="AR270" s="274"/>
      <c r="AS270" s="274"/>
      <c r="AT270" s="274"/>
    </row>
    <row r="271" ht="14.25" customHeight="1" spans="1:46">
      <c r="A271" s="274"/>
      <c r="B271" s="274"/>
      <c r="C271" s="274"/>
      <c r="D271" s="274"/>
      <c r="E271" s="274"/>
      <c r="F271" s="274"/>
      <c r="G271" s="274"/>
      <c r="H271" s="274"/>
      <c r="I271" s="274"/>
      <c r="J271" s="274"/>
      <c r="K271" s="274"/>
      <c r="L271" s="274"/>
      <c r="M271" s="274"/>
      <c r="N271" s="274"/>
      <c r="O271" s="274"/>
      <c r="P271" s="274"/>
      <c r="Q271" s="274"/>
      <c r="R271" s="274"/>
      <c r="S271" s="274"/>
      <c r="T271" s="274"/>
      <c r="U271" s="274"/>
      <c r="V271" s="274"/>
      <c r="W271" s="274"/>
      <c r="X271" s="274"/>
      <c r="Y271" s="274"/>
      <c r="Z271" s="274"/>
      <c r="AA271" s="274"/>
      <c r="AB271" s="274"/>
      <c r="AC271" s="274"/>
      <c r="AD271" s="274"/>
      <c r="AE271" s="274"/>
      <c r="AF271" s="274"/>
      <c r="AG271" s="274"/>
      <c r="AH271" s="274"/>
      <c r="AI271" s="274"/>
      <c r="AJ271" s="274"/>
      <c r="AK271" s="274"/>
      <c r="AL271" s="274"/>
      <c r="AM271" s="274"/>
      <c r="AN271" s="274"/>
      <c r="AO271" s="274"/>
      <c r="AP271" s="274"/>
      <c r="AQ271" s="274"/>
      <c r="AR271" s="274"/>
      <c r="AS271" s="274"/>
      <c r="AT271" s="274"/>
    </row>
    <row r="272" ht="14.25" customHeight="1" spans="1:46">
      <c r="A272" s="274"/>
      <c r="B272" s="274"/>
      <c r="C272" s="274"/>
      <c r="D272" s="274"/>
      <c r="E272" s="274"/>
      <c r="F272" s="274"/>
      <c r="G272" s="274"/>
      <c r="H272" s="274"/>
      <c r="I272" s="274"/>
      <c r="J272" s="274"/>
      <c r="K272" s="274"/>
      <c r="L272" s="274"/>
      <c r="M272" s="274"/>
      <c r="N272" s="274"/>
      <c r="O272" s="274"/>
      <c r="P272" s="274"/>
      <c r="Q272" s="274"/>
      <c r="R272" s="274"/>
      <c r="S272" s="274"/>
      <c r="T272" s="274"/>
      <c r="U272" s="274"/>
      <c r="V272" s="274"/>
      <c r="W272" s="274"/>
      <c r="X272" s="274"/>
      <c r="Y272" s="274"/>
      <c r="Z272" s="274"/>
      <c r="AA272" s="274"/>
      <c r="AB272" s="274"/>
      <c r="AC272" s="274"/>
      <c r="AD272" s="274"/>
      <c r="AE272" s="274"/>
      <c r="AF272" s="274"/>
      <c r="AG272" s="274"/>
      <c r="AH272" s="274"/>
      <c r="AI272" s="274"/>
      <c r="AJ272" s="274"/>
      <c r="AK272" s="274"/>
      <c r="AL272" s="274"/>
      <c r="AM272" s="274"/>
      <c r="AN272" s="274"/>
      <c r="AO272" s="274"/>
      <c r="AP272" s="274"/>
      <c r="AQ272" s="274"/>
      <c r="AR272" s="274"/>
      <c r="AS272" s="274"/>
      <c r="AT272" s="274"/>
    </row>
    <row r="273" ht="14.25" customHeight="1" spans="1:46">
      <c r="A273" s="274"/>
      <c r="B273" s="274"/>
      <c r="C273" s="274"/>
      <c r="D273" s="274"/>
      <c r="E273" s="274"/>
      <c r="F273" s="274"/>
      <c r="G273" s="274"/>
      <c r="H273" s="274"/>
      <c r="I273" s="274"/>
      <c r="J273" s="274"/>
      <c r="K273" s="274"/>
      <c r="L273" s="274"/>
      <c r="M273" s="274"/>
      <c r="N273" s="274"/>
      <c r="O273" s="274"/>
      <c r="P273" s="274"/>
      <c r="Q273" s="274"/>
      <c r="R273" s="274"/>
      <c r="S273" s="274"/>
      <c r="T273" s="274"/>
      <c r="U273" s="274"/>
      <c r="V273" s="274"/>
      <c r="W273" s="274"/>
      <c r="X273" s="274"/>
      <c r="Y273" s="274"/>
      <c r="Z273" s="274"/>
      <c r="AA273" s="274"/>
      <c r="AB273" s="274"/>
      <c r="AC273" s="274"/>
      <c r="AD273" s="274"/>
      <c r="AE273" s="274"/>
      <c r="AF273" s="274"/>
      <c r="AG273" s="274"/>
      <c r="AH273" s="274"/>
      <c r="AI273" s="274"/>
      <c r="AJ273" s="274"/>
      <c r="AK273" s="274"/>
      <c r="AL273" s="274"/>
      <c r="AM273" s="274"/>
      <c r="AN273" s="274"/>
      <c r="AO273" s="274"/>
      <c r="AP273" s="274"/>
      <c r="AQ273" s="274"/>
      <c r="AR273" s="274"/>
      <c r="AS273" s="274"/>
      <c r="AT273" s="274"/>
    </row>
    <row r="274" ht="14.25" customHeight="1" spans="1:46">
      <c r="A274" s="274"/>
      <c r="B274" s="274"/>
      <c r="C274" s="274"/>
      <c r="D274" s="274"/>
      <c r="E274" s="274"/>
      <c r="F274" s="274"/>
      <c r="G274" s="274"/>
      <c r="H274" s="274"/>
      <c r="I274" s="274"/>
      <c r="J274" s="274"/>
      <c r="K274" s="274"/>
      <c r="L274" s="274"/>
      <c r="M274" s="274"/>
      <c r="N274" s="274"/>
      <c r="O274" s="274"/>
      <c r="P274" s="274"/>
      <c r="Q274" s="274"/>
      <c r="R274" s="274"/>
      <c r="S274" s="274"/>
      <c r="T274" s="274"/>
      <c r="U274" s="274"/>
      <c r="V274" s="274"/>
      <c r="W274" s="274"/>
      <c r="X274" s="274"/>
      <c r="Y274" s="274"/>
      <c r="Z274" s="274"/>
      <c r="AA274" s="274"/>
      <c r="AB274" s="274"/>
      <c r="AC274" s="274"/>
      <c r="AD274" s="274"/>
      <c r="AE274" s="274"/>
      <c r="AF274" s="274"/>
      <c r="AG274" s="274"/>
      <c r="AH274" s="274"/>
      <c r="AI274" s="274"/>
      <c r="AJ274" s="274"/>
      <c r="AK274" s="274"/>
      <c r="AL274" s="274"/>
      <c r="AM274" s="274"/>
      <c r="AN274" s="274"/>
      <c r="AO274" s="274"/>
      <c r="AP274" s="274"/>
      <c r="AQ274" s="274"/>
      <c r="AR274" s="274"/>
      <c r="AS274" s="274"/>
      <c r="AT274" s="274"/>
    </row>
  </sheetData>
  <mergeCells count="95">
    <mergeCell ref="C1:M1"/>
    <mergeCell ref="Q1:AB1"/>
    <mergeCell ref="C2:M2"/>
    <mergeCell ref="Q2:AB2"/>
    <mergeCell ref="C3:M3"/>
    <mergeCell ref="Q3:AB3"/>
    <mergeCell ref="A4:B4"/>
    <mergeCell ref="C4:M4"/>
    <mergeCell ref="O4:P4"/>
    <mergeCell ref="Q4:AB4"/>
    <mergeCell ref="A5:M5"/>
    <mergeCell ref="U5:Z5"/>
    <mergeCell ref="AG5:AT5"/>
    <mergeCell ref="F6:K6"/>
    <mergeCell ref="AG6:AT6"/>
    <mergeCell ref="AG7:AT7"/>
    <mergeCell ref="AK8:AP8"/>
    <mergeCell ref="AS8:AT8"/>
    <mergeCell ref="A11:B11"/>
    <mergeCell ref="A15:M15"/>
    <mergeCell ref="F16:K16"/>
    <mergeCell ref="A21:B21"/>
    <mergeCell ref="AG55:AR55"/>
    <mergeCell ref="AG56:AR56"/>
    <mergeCell ref="T57:V57"/>
    <mergeCell ref="Z57:AB57"/>
    <mergeCell ref="AG57:AR57"/>
    <mergeCell ref="Q58:AB58"/>
    <mergeCell ref="Q59:AB59"/>
    <mergeCell ref="Q60:AB60"/>
    <mergeCell ref="O61:P61"/>
    <mergeCell ref="Q61:AB61"/>
    <mergeCell ref="U62:Z62"/>
    <mergeCell ref="O70:P70"/>
    <mergeCell ref="T74:V74"/>
    <mergeCell ref="Z74:AB74"/>
    <mergeCell ref="A6:A7"/>
    <mergeCell ref="A16:A17"/>
    <mergeCell ref="D6:D7"/>
    <mergeCell ref="D16:D17"/>
    <mergeCell ref="E6:E7"/>
    <mergeCell ref="E16:E17"/>
    <mergeCell ref="L6:L7"/>
    <mergeCell ref="L16:L17"/>
    <mergeCell ref="M6:M7"/>
    <mergeCell ref="M16:M17"/>
    <mergeCell ref="O5:O6"/>
    <mergeCell ref="O7:O22"/>
    <mergeCell ref="O23:O38"/>
    <mergeCell ref="O39:O54"/>
    <mergeCell ref="O62:O63"/>
    <mergeCell ref="O64:O65"/>
    <mergeCell ref="O66:O67"/>
    <mergeCell ref="O68:O69"/>
    <mergeCell ref="P5:P6"/>
    <mergeCell ref="P7:P22"/>
    <mergeCell ref="P23:P38"/>
    <mergeCell ref="P39:P54"/>
    <mergeCell ref="P62:P63"/>
    <mergeCell ref="P64:P65"/>
    <mergeCell ref="P66:P67"/>
    <mergeCell ref="P68:P69"/>
    <mergeCell ref="Q5:Q6"/>
    <mergeCell ref="Q62:Q63"/>
    <mergeCell ref="R5:R6"/>
    <mergeCell ref="R62:R63"/>
    <mergeCell ref="S5:S6"/>
    <mergeCell ref="S62:S63"/>
    <mergeCell ref="T5:T6"/>
    <mergeCell ref="T62:T63"/>
    <mergeCell ref="AA5:AA6"/>
    <mergeCell ref="AA62:AA63"/>
    <mergeCell ref="AB5:AB6"/>
    <mergeCell ref="AB62:AB63"/>
    <mergeCell ref="AE8:AE9"/>
    <mergeCell ref="AE10:AE23"/>
    <mergeCell ref="AE24:AE37"/>
    <mergeCell ref="AE38:AE51"/>
    <mergeCell ref="AF8:AF9"/>
    <mergeCell ref="AF10:AF23"/>
    <mergeCell ref="AF24:AF37"/>
    <mergeCell ref="AF38:AF51"/>
    <mergeCell ref="AG8:AG9"/>
    <mergeCell ref="AH8:AH9"/>
    <mergeCell ref="AI8:AI9"/>
    <mergeCell ref="AJ8:AJ9"/>
    <mergeCell ref="AQ8:AQ9"/>
    <mergeCell ref="AR8:AR9"/>
    <mergeCell ref="O58:P60"/>
    <mergeCell ref="AE55:AF57"/>
    <mergeCell ref="B16:C17"/>
    <mergeCell ref="B6:C7"/>
    <mergeCell ref="AE5:AF7"/>
    <mergeCell ref="A1:B3"/>
    <mergeCell ref="O1:P3"/>
  </mergeCells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B3"/>
    </sheetView>
  </sheetViews>
  <sheetFormatPr defaultColWidth="12.5833333333333" defaultRowHeight="15" customHeight="1"/>
  <cols>
    <col min="1" max="1" width="4.58333333333333" customWidth="1"/>
    <col min="2" max="2" width="6.5" customWidth="1"/>
    <col min="3" max="3" width="7.41666666666667" customWidth="1"/>
    <col min="4" max="5" width="5.5" customWidth="1"/>
    <col min="6" max="6" width="8" customWidth="1"/>
    <col min="7" max="12" width="5.5" customWidth="1"/>
    <col min="13" max="13" width="9" customWidth="1"/>
    <col min="14" max="14" width="7.41666666666667" customWidth="1"/>
    <col min="15" max="15" width="8.41666666666667" customWidth="1"/>
    <col min="16" max="16" width="7.5" customWidth="1"/>
    <col min="17" max="23" width="8.08333333333333" customWidth="1"/>
  </cols>
  <sheetData>
    <row r="1" ht="18.75" customHeight="1" spans="1:26">
      <c r="A1" s="1"/>
      <c r="B1" s="2"/>
      <c r="C1" s="3" t="s">
        <v>519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6"/>
      <c r="S1" s="6"/>
      <c r="T1" s="6"/>
      <c r="U1" s="6"/>
      <c r="V1" s="6"/>
      <c r="W1" s="6"/>
      <c r="X1" s="7"/>
      <c r="Y1" s="7"/>
      <c r="Z1" s="7"/>
    </row>
    <row r="2" customHeight="1" spans="1:26">
      <c r="A2" s="8"/>
      <c r="B2" s="9"/>
      <c r="C2" s="10" t="s">
        <v>1263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6"/>
      <c r="R2" s="6"/>
      <c r="S2" s="6"/>
      <c r="T2" s="6"/>
      <c r="U2" s="6"/>
      <c r="V2" s="6"/>
      <c r="W2" s="6"/>
      <c r="X2" s="7"/>
      <c r="Y2" s="7"/>
      <c r="Z2" s="7"/>
    </row>
    <row r="3" ht="14.25" customHeight="1" spans="1:26">
      <c r="A3" s="11"/>
      <c r="B3" s="12"/>
      <c r="C3" s="10" t="e">
        <f>#REF!</f>
        <v>#REF!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6"/>
      <c r="R3" s="6"/>
      <c r="S3" s="6"/>
      <c r="T3" s="6"/>
      <c r="U3" s="6"/>
      <c r="V3" s="6"/>
      <c r="W3" s="6"/>
      <c r="X3" s="7"/>
      <c r="Y3" s="7"/>
      <c r="Z3" s="7"/>
    </row>
    <row r="4" customHeight="1" spans="1:26">
      <c r="A4" s="13" t="s">
        <v>569</v>
      </c>
      <c r="B4" s="14" t="s">
        <v>570</v>
      </c>
      <c r="C4" s="13" t="s">
        <v>1264</v>
      </c>
      <c r="D4" s="15" t="s">
        <v>537</v>
      </c>
      <c r="E4" s="15" t="s">
        <v>464</v>
      </c>
      <c r="F4" s="16" t="s">
        <v>525</v>
      </c>
      <c r="G4" s="17" t="s">
        <v>1265</v>
      </c>
      <c r="H4" s="4"/>
      <c r="I4" s="4"/>
      <c r="J4" s="4"/>
      <c r="K4" s="4"/>
      <c r="L4" s="5"/>
      <c r="M4" s="18" t="s">
        <v>1266</v>
      </c>
      <c r="N4" s="19" t="s">
        <v>1267</v>
      </c>
      <c r="O4" s="20" t="s">
        <v>1268</v>
      </c>
      <c r="P4" s="5"/>
      <c r="Q4" s="6"/>
      <c r="R4" s="6"/>
      <c r="S4" s="6"/>
      <c r="T4" s="6"/>
      <c r="U4" s="6"/>
      <c r="V4" s="6"/>
      <c r="W4" s="6"/>
      <c r="X4" s="7"/>
      <c r="Y4" s="7"/>
      <c r="Z4" s="7"/>
    </row>
    <row r="5" ht="11.25" customHeight="1" spans="1:26">
      <c r="A5" s="21"/>
      <c r="B5" s="21"/>
      <c r="C5" s="21"/>
      <c r="D5" s="21"/>
      <c r="E5" s="21"/>
      <c r="F5" s="21"/>
      <c r="G5" s="22">
        <v>1</v>
      </c>
      <c r="H5" s="22">
        <v>2</v>
      </c>
      <c r="I5" s="22">
        <v>3</v>
      </c>
      <c r="J5" s="22">
        <v>4</v>
      </c>
      <c r="K5" s="22">
        <v>5</v>
      </c>
      <c r="L5" s="22">
        <v>6</v>
      </c>
      <c r="M5" s="21"/>
      <c r="N5" s="21"/>
      <c r="O5" s="23" t="s">
        <v>1269</v>
      </c>
      <c r="P5" s="22" t="s">
        <v>1270</v>
      </c>
      <c r="Q5" s="6"/>
      <c r="R5" s="6"/>
      <c r="S5" s="6"/>
      <c r="T5" s="6"/>
      <c r="U5" s="6"/>
      <c r="V5" s="6"/>
      <c r="W5" s="6"/>
      <c r="X5" s="7"/>
      <c r="Y5" s="7"/>
      <c r="Z5" s="7"/>
    </row>
    <row r="6" ht="16.5" customHeight="1" spans="1:26">
      <c r="A6" s="24">
        <v>1</v>
      </c>
      <c r="B6" s="24" t="s">
        <v>539</v>
      </c>
      <c r="C6" s="25" t="s">
        <v>69</v>
      </c>
      <c r="D6" s="26" t="e">
        <f>#REF!</f>
        <v>#REF!</v>
      </c>
      <c r="E6" s="26" t="e">
        <f>#REF!</f>
        <v>#REF!</v>
      </c>
      <c r="F6" s="27" t="e">
        <f t="shared" ref="F6:F50" si="0">E6/D6</f>
        <v>#REF!</v>
      </c>
      <c r="G6" s="28" t="e">
        <f>#REF!</f>
        <v>#REF!</v>
      </c>
      <c r="H6" s="28" t="e">
        <f>#REF!</f>
        <v>#REF!</v>
      </c>
      <c r="I6" s="28" t="e">
        <f>#REF!</f>
        <v>#REF!</v>
      </c>
      <c r="J6" s="28" t="e">
        <f>#REF!</f>
        <v>#REF!</v>
      </c>
      <c r="K6" s="28" t="e">
        <f>#REF!</f>
        <v>#REF!</v>
      </c>
      <c r="L6" s="28" t="e">
        <f>#REF!</f>
        <v>#REF!</v>
      </c>
      <c r="M6" s="29" t="e">
        <f t="shared" ref="M6:M50" si="1">SUM(G6:L6)</f>
        <v>#REF!</v>
      </c>
      <c r="N6" s="30" t="e">
        <f t="shared" ref="N6:N18" si="2">M6/D6</f>
        <v>#REF!</v>
      </c>
      <c r="O6" s="31"/>
      <c r="P6" s="31"/>
      <c r="Q6" s="6"/>
      <c r="R6" s="6"/>
      <c r="S6" s="6"/>
      <c r="T6" s="6"/>
      <c r="U6" s="6"/>
      <c r="V6" s="6"/>
      <c r="W6" s="6"/>
      <c r="X6" s="7"/>
      <c r="Y6" s="7"/>
      <c r="Z6" s="7"/>
    </row>
    <row r="7" ht="18" customHeight="1" spans="1:26">
      <c r="A7" s="32"/>
      <c r="B7" s="32"/>
      <c r="C7" s="25" t="s">
        <v>1271</v>
      </c>
      <c r="D7" s="26" t="e">
        <f>#REF!</f>
        <v>#REF!</v>
      </c>
      <c r="E7" s="26" t="e">
        <f>#REF!</f>
        <v>#REF!</v>
      </c>
      <c r="F7" s="27" t="e">
        <f t="shared" si="0"/>
        <v>#REF!</v>
      </c>
      <c r="G7" s="28" t="e">
        <f>#REF!</f>
        <v>#REF!</v>
      </c>
      <c r="H7" s="28" t="e">
        <f>#REF!</f>
        <v>#REF!</v>
      </c>
      <c r="I7" s="28" t="e">
        <f>#REF!</f>
        <v>#REF!</v>
      </c>
      <c r="J7" s="28" t="e">
        <f>#REF!</f>
        <v>#REF!</v>
      </c>
      <c r="K7" s="28" t="e">
        <f>#REF!</f>
        <v>#REF!</v>
      </c>
      <c r="L7" s="28" t="e">
        <f>#REF!</f>
        <v>#REF!</v>
      </c>
      <c r="M7" s="29" t="e">
        <f t="shared" si="1"/>
        <v>#REF!</v>
      </c>
      <c r="N7" s="30" t="e">
        <f t="shared" si="2"/>
        <v>#REF!</v>
      </c>
      <c r="O7" s="31"/>
      <c r="P7" s="31"/>
      <c r="Q7" s="6"/>
      <c r="R7" s="6"/>
      <c r="S7" s="6"/>
      <c r="T7" s="6"/>
      <c r="U7" s="6"/>
      <c r="V7" s="6"/>
      <c r="W7" s="6"/>
      <c r="X7" s="7"/>
      <c r="Y7" s="7"/>
      <c r="Z7" s="7"/>
    </row>
    <row r="8" ht="18" customHeight="1" spans="1:26">
      <c r="A8" s="32"/>
      <c r="B8" s="32"/>
      <c r="C8" s="33" t="s">
        <v>475</v>
      </c>
      <c r="D8" s="34" t="e">
        <f t="shared" ref="D8:E8" si="3">SUM(D6:D7)</f>
        <v>#REF!</v>
      </c>
      <c r="E8" s="35" t="e">
        <f t="shared" si="3"/>
        <v>#REF!</v>
      </c>
      <c r="F8" s="36" t="e">
        <f t="shared" si="0"/>
        <v>#REF!</v>
      </c>
      <c r="G8" s="34" t="e">
        <f t="shared" ref="G8:L8" si="4">SUM(G6:G7)</f>
        <v>#REF!</v>
      </c>
      <c r="H8" s="34" t="e">
        <f t="shared" si="4"/>
        <v>#REF!</v>
      </c>
      <c r="I8" s="34" t="e">
        <f t="shared" si="4"/>
        <v>#REF!</v>
      </c>
      <c r="J8" s="34" t="e">
        <f t="shared" si="4"/>
        <v>#REF!</v>
      </c>
      <c r="K8" s="34" t="e">
        <f t="shared" si="4"/>
        <v>#REF!</v>
      </c>
      <c r="L8" s="34" t="e">
        <f t="shared" si="4"/>
        <v>#REF!</v>
      </c>
      <c r="M8" s="35" t="e">
        <f t="shared" si="1"/>
        <v>#REF!</v>
      </c>
      <c r="N8" s="37" t="e">
        <f t="shared" si="2"/>
        <v>#REF!</v>
      </c>
      <c r="O8" s="31"/>
      <c r="P8" s="31"/>
      <c r="Q8" s="6"/>
      <c r="R8" s="6"/>
      <c r="S8" s="6"/>
      <c r="T8" s="6"/>
      <c r="U8" s="6"/>
      <c r="V8" s="6"/>
      <c r="W8" s="6"/>
      <c r="X8" s="7"/>
      <c r="Y8" s="7"/>
      <c r="Z8" s="7"/>
    </row>
    <row r="9" ht="18" customHeight="1" spans="1:26">
      <c r="A9" s="32"/>
      <c r="B9" s="32"/>
      <c r="C9" s="25" t="s">
        <v>1272</v>
      </c>
      <c r="D9" s="26" t="e">
        <f>#REF!</f>
        <v>#REF!</v>
      </c>
      <c r="E9" s="26" t="e">
        <f>#REF!</f>
        <v>#REF!</v>
      </c>
      <c r="F9" s="27" t="e">
        <f t="shared" si="0"/>
        <v>#REF!</v>
      </c>
      <c r="G9" s="28" t="e">
        <f>#REF!</f>
        <v>#REF!</v>
      </c>
      <c r="H9" s="28" t="e">
        <f>#REF!</f>
        <v>#REF!</v>
      </c>
      <c r="I9" s="28" t="e">
        <f>#REF!</f>
        <v>#REF!</v>
      </c>
      <c r="J9" s="28" t="e">
        <f>#REF!</f>
        <v>#REF!</v>
      </c>
      <c r="K9" s="28" t="e">
        <f>#REF!</f>
        <v>#REF!</v>
      </c>
      <c r="L9" s="28" t="e">
        <f>#REF!</f>
        <v>#REF!</v>
      </c>
      <c r="M9" s="29" t="e">
        <f t="shared" si="1"/>
        <v>#REF!</v>
      </c>
      <c r="N9" s="30" t="e">
        <f t="shared" si="2"/>
        <v>#REF!</v>
      </c>
      <c r="O9" s="31"/>
      <c r="P9" s="31"/>
      <c r="Q9" s="6"/>
      <c r="R9" s="6"/>
      <c r="S9" s="6"/>
      <c r="T9" s="6"/>
      <c r="U9" s="6"/>
      <c r="V9" s="6"/>
      <c r="W9" s="6"/>
      <c r="X9" s="7"/>
      <c r="Y9" s="7"/>
      <c r="Z9" s="7"/>
    </row>
    <row r="10" ht="18" customHeight="1" spans="1:26">
      <c r="A10" s="32"/>
      <c r="B10" s="32"/>
      <c r="C10" s="25" t="s">
        <v>1273</v>
      </c>
      <c r="D10" s="26" t="e">
        <f>#REF!</f>
        <v>#REF!</v>
      </c>
      <c r="E10" s="26" t="e">
        <f>#REF!</f>
        <v>#REF!</v>
      </c>
      <c r="F10" s="27" t="e">
        <f t="shared" si="0"/>
        <v>#REF!</v>
      </c>
      <c r="G10" s="28" t="e">
        <f>#REF!</f>
        <v>#REF!</v>
      </c>
      <c r="H10" s="28" t="e">
        <f>#REF!</f>
        <v>#REF!</v>
      </c>
      <c r="I10" s="28" t="e">
        <f>#REF!</f>
        <v>#REF!</v>
      </c>
      <c r="J10" s="28" t="e">
        <f>#REF!</f>
        <v>#REF!</v>
      </c>
      <c r="K10" s="28" t="e">
        <f>#REF!</f>
        <v>#REF!</v>
      </c>
      <c r="L10" s="28" t="e">
        <f>#REF!</f>
        <v>#REF!</v>
      </c>
      <c r="M10" s="29" t="e">
        <f t="shared" si="1"/>
        <v>#REF!</v>
      </c>
      <c r="N10" s="30" t="e">
        <f t="shared" si="2"/>
        <v>#REF!</v>
      </c>
      <c r="O10" s="31"/>
      <c r="P10" s="31"/>
      <c r="Q10" s="6"/>
      <c r="R10" s="6"/>
      <c r="S10" s="6"/>
      <c r="T10" s="6"/>
      <c r="U10" s="6"/>
      <c r="V10" s="6"/>
      <c r="W10" s="6"/>
      <c r="X10" s="7"/>
      <c r="Y10" s="7"/>
      <c r="Z10" s="7"/>
    </row>
    <row r="11" ht="18" customHeight="1" spans="1:26">
      <c r="A11" s="32"/>
      <c r="B11" s="32"/>
      <c r="C11" s="33" t="s">
        <v>1274</v>
      </c>
      <c r="D11" s="34" t="e">
        <f t="shared" ref="D11:E11" si="5">SUM(D9:D10)</f>
        <v>#REF!</v>
      </c>
      <c r="E11" s="35" t="e">
        <f t="shared" si="5"/>
        <v>#REF!</v>
      </c>
      <c r="F11" s="36" t="e">
        <f t="shared" si="0"/>
        <v>#REF!</v>
      </c>
      <c r="G11" s="34" t="e">
        <f t="shared" ref="G11:L11" si="6">SUM(G9:G10)</f>
        <v>#REF!</v>
      </c>
      <c r="H11" s="34" t="e">
        <f t="shared" si="6"/>
        <v>#REF!</v>
      </c>
      <c r="I11" s="34" t="e">
        <f t="shared" si="6"/>
        <v>#REF!</v>
      </c>
      <c r="J11" s="34" t="e">
        <f t="shared" si="6"/>
        <v>#REF!</v>
      </c>
      <c r="K11" s="34" t="e">
        <f t="shared" si="6"/>
        <v>#REF!</v>
      </c>
      <c r="L11" s="34" t="e">
        <f t="shared" si="6"/>
        <v>#REF!</v>
      </c>
      <c r="M11" s="35" t="e">
        <f t="shared" si="1"/>
        <v>#REF!</v>
      </c>
      <c r="N11" s="37" t="e">
        <f t="shared" si="2"/>
        <v>#REF!</v>
      </c>
      <c r="O11" s="31"/>
      <c r="P11" s="31"/>
      <c r="Q11" s="6"/>
      <c r="R11" s="6"/>
      <c r="S11" s="6"/>
      <c r="T11" s="6"/>
      <c r="U11" s="6"/>
      <c r="V11" s="6"/>
      <c r="W11" s="6"/>
      <c r="X11" s="7"/>
      <c r="Y11" s="7"/>
      <c r="Z11" s="7"/>
    </row>
    <row r="12" ht="18" customHeight="1" spans="1:26">
      <c r="A12" s="32"/>
      <c r="B12" s="32"/>
      <c r="C12" s="25" t="s">
        <v>1275</v>
      </c>
      <c r="D12" s="26" t="e">
        <f>#REF!</f>
        <v>#REF!</v>
      </c>
      <c r="E12" s="26" t="e">
        <f>#REF!</f>
        <v>#REF!</v>
      </c>
      <c r="F12" s="27" t="e">
        <f t="shared" si="0"/>
        <v>#REF!</v>
      </c>
      <c r="G12" s="28" t="e">
        <f>#REF!</f>
        <v>#REF!</v>
      </c>
      <c r="H12" s="28" t="e">
        <f>#REF!</f>
        <v>#REF!</v>
      </c>
      <c r="I12" s="28" t="e">
        <f>#REF!</f>
        <v>#REF!</v>
      </c>
      <c r="J12" s="28" t="e">
        <f>#REF!</f>
        <v>#REF!</v>
      </c>
      <c r="K12" s="28" t="e">
        <f>#REF!</f>
        <v>#REF!</v>
      </c>
      <c r="L12" s="28" t="e">
        <f>#REF!</f>
        <v>#REF!</v>
      </c>
      <c r="M12" s="29" t="e">
        <f t="shared" si="1"/>
        <v>#REF!</v>
      </c>
      <c r="N12" s="30" t="e">
        <f t="shared" si="2"/>
        <v>#REF!</v>
      </c>
      <c r="O12" s="31"/>
      <c r="P12" s="31"/>
      <c r="Q12" s="6"/>
      <c r="R12" s="6"/>
      <c r="S12" s="6"/>
      <c r="T12" s="6"/>
      <c r="U12" s="6"/>
      <c r="V12" s="6"/>
      <c r="W12" s="6"/>
      <c r="X12" s="7"/>
      <c r="Y12" s="7"/>
      <c r="Z12" s="7"/>
    </row>
    <row r="13" ht="18" customHeight="1" spans="1:26">
      <c r="A13" s="32"/>
      <c r="B13" s="32"/>
      <c r="C13" s="25" t="s">
        <v>1276</v>
      </c>
      <c r="D13" s="26" t="e">
        <f>#REF!</f>
        <v>#REF!</v>
      </c>
      <c r="E13" s="26" t="e">
        <f>#REF!</f>
        <v>#REF!</v>
      </c>
      <c r="F13" s="27" t="e">
        <f t="shared" si="0"/>
        <v>#REF!</v>
      </c>
      <c r="G13" s="28" t="e">
        <f>#REF!</f>
        <v>#REF!</v>
      </c>
      <c r="H13" s="28" t="e">
        <f>#REF!</f>
        <v>#REF!</v>
      </c>
      <c r="I13" s="28" t="e">
        <f>#REF!</f>
        <v>#REF!</v>
      </c>
      <c r="J13" s="28" t="e">
        <f>#REF!</f>
        <v>#REF!</v>
      </c>
      <c r="K13" s="28" t="e">
        <f>#REF!</f>
        <v>#REF!</v>
      </c>
      <c r="L13" s="28" t="e">
        <f>#REF!</f>
        <v>#REF!</v>
      </c>
      <c r="M13" s="29" t="e">
        <f t="shared" si="1"/>
        <v>#REF!</v>
      </c>
      <c r="N13" s="30" t="e">
        <f t="shared" si="2"/>
        <v>#REF!</v>
      </c>
      <c r="O13" s="31"/>
      <c r="P13" s="31"/>
      <c r="Q13" s="6"/>
      <c r="R13" s="6"/>
      <c r="S13" s="6"/>
      <c r="T13" s="6"/>
      <c r="U13" s="6"/>
      <c r="V13" s="6"/>
      <c r="W13" s="6"/>
      <c r="X13" s="7"/>
      <c r="Y13" s="7"/>
      <c r="Z13" s="7"/>
    </row>
    <row r="14" ht="18" customHeight="1" spans="1:26">
      <c r="A14" s="32"/>
      <c r="B14" s="32"/>
      <c r="C14" s="33" t="s">
        <v>1277</v>
      </c>
      <c r="D14" s="34" t="e">
        <f t="shared" ref="D14:E14" si="7">SUM(D12:D13)</f>
        <v>#REF!</v>
      </c>
      <c r="E14" s="35" t="e">
        <f t="shared" si="7"/>
        <v>#REF!</v>
      </c>
      <c r="F14" s="36" t="e">
        <f t="shared" si="0"/>
        <v>#REF!</v>
      </c>
      <c r="G14" s="34" t="e">
        <f t="shared" ref="G14:L14" si="8">SUM(G12:G13)</f>
        <v>#REF!</v>
      </c>
      <c r="H14" s="34" t="e">
        <f t="shared" si="8"/>
        <v>#REF!</v>
      </c>
      <c r="I14" s="34" t="e">
        <f t="shared" si="8"/>
        <v>#REF!</v>
      </c>
      <c r="J14" s="34" t="e">
        <f t="shared" si="8"/>
        <v>#REF!</v>
      </c>
      <c r="K14" s="34" t="e">
        <f t="shared" si="8"/>
        <v>#REF!</v>
      </c>
      <c r="L14" s="34" t="e">
        <f t="shared" si="8"/>
        <v>#REF!</v>
      </c>
      <c r="M14" s="35" t="e">
        <f t="shared" si="1"/>
        <v>#REF!</v>
      </c>
      <c r="N14" s="37" t="e">
        <f t="shared" si="2"/>
        <v>#REF!</v>
      </c>
      <c r="O14" s="31"/>
      <c r="P14" s="31"/>
      <c r="Q14" s="6"/>
      <c r="R14" s="6"/>
      <c r="S14" s="6"/>
      <c r="T14" s="6"/>
      <c r="U14" s="6"/>
      <c r="V14" s="6"/>
      <c r="W14" s="6"/>
      <c r="X14" s="7"/>
      <c r="Y14" s="7"/>
      <c r="Z14" s="7"/>
    </row>
    <row r="15" ht="18" customHeight="1" spans="1:26">
      <c r="A15" s="32"/>
      <c r="B15" s="32"/>
      <c r="C15" s="25" t="s">
        <v>575</v>
      </c>
      <c r="D15" s="26"/>
      <c r="E15" s="26"/>
      <c r="F15" s="38" t="e">
        <f t="shared" si="0"/>
        <v>#DIV/0!</v>
      </c>
      <c r="G15" s="28"/>
      <c r="H15" s="28"/>
      <c r="I15" s="28"/>
      <c r="J15" s="28"/>
      <c r="K15" s="28"/>
      <c r="L15" s="28"/>
      <c r="M15" s="29">
        <f t="shared" si="1"/>
        <v>0</v>
      </c>
      <c r="N15" s="30" t="e">
        <f t="shared" si="2"/>
        <v>#DIV/0!</v>
      </c>
      <c r="O15" s="31"/>
      <c r="P15" s="31"/>
      <c r="Q15" s="6"/>
      <c r="R15" s="6"/>
      <c r="S15" s="6"/>
      <c r="T15" s="6"/>
      <c r="U15" s="6"/>
      <c r="V15" s="6"/>
      <c r="W15" s="6"/>
      <c r="X15" s="7"/>
      <c r="Y15" s="7"/>
      <c r="Z15" s="7"/>
    </row>
    <row r="16" ht="18" customHeight="1" spans="1:26">
      <c r="A16" s="32"/>
      <c r="B16" s="32"/>
      <c r="C16" s="25" t="s">
        <v>576</v>
      </c>
      <c r="D16" s="26"/>
      <c r="E16" s="26"/>
      <c r="F16" s="38" t="e">
        <f t="shared" si="0"/>
        <v>#DIV/0!</v>
      </c>
      <c r="G16" s="28"/>
      <c r="H16" s="28"/>
      <c r="I16" s="28"/>
      <c r="J16" s="28"/>
      <c r="K16" s="28"/>
      <c r="L16" s="28"/>
      <c r="M16" s="29">
        <f t="shared" si="1"/>
        <v>0</v>
      </c>
      <c r="N16" s="30" t="e">
        <f t="shared" si="2"/>
        <v>#DIV/0!</v>
      </c>
      <c r="O16" s="31"/>
      <c r="P16" s="31"/>
      <c r="Q16" s="6"/>
      <c r="R16" s="6"/>
      <c r="S16" s="6"/>
      <c r="T16" s="6"/>
      <c r="U16" s="6"/>
      <c r="V16" s="6"/>
      <c r="W16" s="6"/>
      <c r="X16" s="7"/>
      <c r="Y16" s="7"/>
      <c r="Z16" s="7"/>
    </row>
    <row r="17" ht="18" customHeight="1" spans="1:26">
      <c r="A17" s="32"/>
      <c r="B17" s="32"/>
      <c r="C17" s="33" t="s">
        <v>1278</v>
      </c>
      <c r="D17" s="34">
        <f t="shared" ref="D17:E17" si="9">SUM(D15:D16)</f>
        <v>0</v>
      </c>
      <c r="E17" s="35">
        <f t="shared" si="9"/>
        <v>0</v>
      </c>
      <c r="F17" s="36" t="e">
        <f t="shared" si="0"/>
        <v>#DIV/0!</v>
      </c>
      <c r="G17" s="34">
        <f t="shared" ref="G17:L17" si="10">SUM(G15:G16)</f>
        <v>0</v>
      </c>
      <c r="H17" s="34">
        <f t="shared" si="10"/>
        <v>0</v>
      </c>
      <c r="I17" s="34">
        <f t="shared" si="10"/>
        <v>0</v>
      </c>
      <c r="J17" s="34">
        <f t="shared" si="10"/>
        <v>0</v>
      </c>
      <c r="K17" s="34">
        <f t="shared" si="10"/>
        <v>0</v>
      </c>
      <c r="L17" s="34">
        <f t="shared" si="10"/>
        <v>0</v>
      </c>
      <c r="M17" s="35">
        <f t="shared" si="1"/>
        <v>0</v>
      </c>
      <c r="N17" s="37" t="e">
        <f t="shared" si="2"/>
        <v>#DIV/0!</v>
      </c>
      <c r="O17" s="31"/>
      <c r="P17" s="31"/>
      <c r="Q17" s="6"/>
      <c r="R17" s="6"/>
      <c r="S17" s="6"/>
      <c r="T17" s="6"/>
      <c r="U17" s="6"/>
      <c r="V17" s="6"/>
      <c r="W17" s="6"/>
      <c r="X17" s="7"/>
      <c r="Y17" s="7"/>
      <c r="Z17" s="7"/>
    </row>
    <row r="18" ht="18" customHeight="1" spans="1:26">
      <c r="A18" s="32"/>
      <c r="B18" s="32"/>
      <c r="C18" s="25" t="s">
        <v>577</v>
      </c>
      <c r="D18" s="26"/>
      <c r="E18" s="26"/>
      <c r="F18" s="170" t="e">
        <f t="shared" si="0"/>
        <v>#DIV/0!</v>
      </c>
      <c r="G18" s="28"/>
      <c r="H18" s="28"/>
      <c r="I18" s="28"/>
      <c r="J18" s="28"/>
      <c r="K18" s="28"/>
      <c r="L18" s="28"/>
      <c r="M18" s="29">
        <f t="shared" si="1"/>
        <v>0</v>
      </c>
      <c r="N18" s="30" t="e">
        <f t="shared" si="2"/>
        <v>#DIV/0!</v>
      </c>
      <c r="O18" s="31"/>
      <c r="P18" s="31"/>
      <c r="Q18" s="6"/>
      <c r="R18" s="6"/>
      <c r="S18" s="6"/>
      <c r="T18" s="6"/>
      <c r="U18" s="6"/>
      <c r="V18" s="6"/>
      <c r="W18" s="6"/>
      <c r="X18" s="7"/>
      <c r="Y18" s="7"/>
      <c r="Z18" s="7"/>
    </row>
    <row r="19" ht="18" customHeight="1" spans="1:26">
      <c r="A19" s="32"/>
      <c r="B19" s="32"/>
      <c r="C19" s="25" t="s">
        <v>578</v>
      </c>
      <c r="D19" s="26"/>
      <c r="E19" s="26"/>
      <c r="F19" s="170" t="e">
        <f t="shared" si="0"/>
        <v>#DIV/0!</v>
      </c>
      <c r="G19" s="28"/>
      <c r="H19" s="28"/>
      <c r="I19" s="28"/>
      <c r="J19" s="28"/>
      <c r="K19" s="28"/>
      <c r="L19" s="28"/>
      <c r="M19" s="29">
        <f t="shared" si="1"/>
        <v>0</v>
      </c>
      <c r="N19" s="30">
        <v>0</v>
      </c>
      <c r="O19" s="31"/>
      <c r="P19" s="31"/>
      <c r="Q19" s="6"/>
      <c r="R19" s="6"/>
      <c r="S19" s="6"/>
      <c r="T19" s="6"/>
      <c r="U19" s="6"/>
      <c r="V19" s="6"/>
      <c r="W19" s="6"/>
      <c r="X19" s="7"/>
      <c r="Y19" s="7"/>
      <c r="Z19" s="7"/>
    </row>
    <row r="20" ht="18" customHeight="1" spans="1:26">
      <c r="A20" s="21"/>
      <c r="B20" s="21"/>
      <c r="C20" s="33" t="s">
        <v>1279</v>
      </c>
      <c r="D20" s="34">
        <f t="shared" ref="D20:E20" si="11">SUM(D18:D19)</f>
        <v>0</v>
      </c>
      <c r="E20" s="35">
        <f t="shared" si="11"/>
        <v>0</v>
      </c>
      <c r="F20" s="36" t="e">
        <f t="shared" si="0"/>
        <v>#DIV/0!</v>
      </c>
      <c r="G20" s="34">
        <f t="shared" ref="G20:L20" si="12">SUM(G18:G19)</f>
        <v>0</v>
      </c>
      <c r="H20" s="34">
        <f t="shared" si="12"/>
        <v>0</v>
      </c>
      <c r="I20" s="34">
        <f t="shared" si="12"/>
        <v>0</v>
      </c>
      <c r="J20" s="34">
        <f t="shared" si="12"/>
        <v>0</v>
      </c>
      <c r="K20" s="34">
        <f t="shared" si="12"/>
        <v>0</v>
      </c>
      <c r="L20" s="34">
        <f t="shared" si="12"/>
        <v>0</v>
      </c>
      <c r="M20" s="35">
        <f t="shared" si="1"/>
        <v>0</v>
      </c>
      <c r="N20" s="37" t="e">
        <f t="shared" ref="N20:N32" si="13">M20/D20</f>
        <v>#DIV/0!</v>
      </c>
      <c r="O20" s="31"/>
      <c r="P20" s="31"/>
      <c r="Q20" s="6"/>
      <c r="R20" s="6"/>
      <c r="S20" s="6"/>
      <c r="T20" s="6"/>
      <c r="U20" s="6"/>
      <c r="V20" s="6"/>
      <c r="W20" s="6"/>
      <c r="X20" s="7"/>
      <c r="Y20" s="7"/>
      <c r="Z20" s="7"/>
    </row>
    <row r="21" ht="18" customHeight="1" spans="1:26">
      <c r="A21" s="24">
        <v>2</v>
      </c>
      <c r="B21" s="24" t="s">
        <v>580</v>
      </c>
      <c r="C21" s="25" t="s">
        <v>69</v>
      </c>
      <c r="D21" s="26">
        <f>'II IT'!BD216</f>
        <v>119</v>
      </c>
      <c r="E21" s="26">
        <f>'II IT'!BE216</f>
        <v>98</v>
      </c>
      <c r="F21" s="27">
        <f t="shared" si="0"/>
        <v>0.823529411764706</v>
      </c>
      <c r="G21" s="28">
        <f>'II IT'!BG216</f>
        <v>0</v>
      </c>
      <c r="H21" s="28">
        <f>'II IT'!BH216</f>
        <v>0</v>
      </c>
      <c r="I21" s="28">
        <f>'II IT'!BI216</f>
        <v>0</v>
      </c>
      <c r="J21" s="28">
        <f>'II IT'!BJ216</f>
        <v>0</v>
      </c>
      <c r="K21" s="28">
        <f>'II IT'!BK216</f>
        <v>0</v>
      </c>
      <c r="L21" s="28">
        <f>'II IT'!BL216</f>
        <v>0</v>
      </c>
      <c r="M21" s="29">
        <f t="shared" si="1"/>
        <v>0</v>
      </c>
      <c r="N21" s="30">
        <f t="shared" si="13"/>
        <v>0</v>
      </c>
      <c r="O21" s="31"/>
      <c r="P21" s="31"/>
      <c r="Q21" s="6"/>
      <c r="R21" s="6"/>
      <c r="S21" s="6"/>
      <c r="T21" s="6"/>
      <c r="U21" s="6"/>
      <c r="V21" s="6"/>
      <c r="W21" s="6"/>
      <c r="X21" s="7"/>
      <c r="Y21" s="7"/>
      <c r="Z21" s="7"/>
    </row>
    <row r="22" ht="18" customHeight="1" spans="1:26">
      <c r="A22" s="32"/>
      <c r="B22" s="32"/>
      <c r="C22" s="25" t="s">
        <v>1271</v>
      </c>
      <c r="D22" s="26">
        <f>'II IT'!BD217</f>
        <v>69</v>
      </c>
      <c r="E22" s="26">
        <f>'II IT'!BE217</f>
        <v>68</v>
      </c>
      <c r="F22" s="27">
        <f t="shared" si="0"/>
        <v>0.985507246376812</v>
      </c>
      <c r="G22" s="28">
        <f>'II IT'!BG217</f>
        <v>0</v>
      </c>
      <c r="H22" s="28">
        <f>'II IT'!BH217</f>
        <v>0</v>
      </c>
      <c r="I22" s="28">
        <f>'II IT'!BI217</f>
        <v>0</v>
      </c>
      <c r="J22" s="28">
        <f>'II IT'!BJ217</f>
        <v>0</v>
      </c>
      <c r="K22" s="28">
        <f>'II IT'!BK217</f>
        <v>0</v>
      </c>
      <c r="L22" s="28">
        <f>'II IT'!BL217</f>
        <v>0</v>
      </c>
      <c r="M22" s="29">
        <f t="shared" si="1"/>
        <v>0</v>
      </c>
      <c r="N22" s="30">
        <f t="shared" si="13"/>
        <v>0</v>
      </c>
      <c r="O22" s="31"/>
      <c r="P22" s="31"/>
      <c r="Q22" s="6"/>
      <c r="R22" s="6"/>
      <c r="S22" s="6"/>
      <c r="T22" s="6"/>
      <c r="U22" s="6"/>
      <c r="V22" s="6"/>
      <c r="W22" s="6"/>
      <c r="X22" s="7"/>
      <c r="Y22" s="7"/>
      <c r="Z22" s="7"/>
    </row>
    <row r="23" ht="18" customHeight="1" spans="1:26">
      <c r="A23" s="32"/>
      <c r="B23" s="32"/>
      <c r="C23" s="33" t="s">
        <v>475</v>
      </c>
      <c r="D23" s="34">
        <f t="shared" ref="D23:E23" si="14">SUM(D21:D22)</f>
        <v>188</v>
      </c>
      <c r="E23" s="35">
        <f t="shared" si="14"/>
        <v>166</v>
      </c>
      <c r="F23" s="37">
        <f t="shared" si="0"/>
        <v>0.882978723404255</v>
      </c>
      <c r="G23" s="34">
        <f t="shared" ref="G23:L23" si="15">SUM(G21:G22)</f>
        <v>0</v>
      </c>
      <c r="H23" s="34">
        <f t="shared" si="15"/>
        <v>0</v>
      </c>
      <c r="I23" s="34">
        <f t="shared" si="15"/>
        <v>0</v>
      </c>
      <c r="J23" s="34">
        <f t="shared" si="15"/>
        <v>0</v>
      </c>
      <c r="K23" s="34">
        <f t="shared" si="15"/>
        <v>0</v>
      </c>
      <c r="L23" s="34">
        <f t="shared" si="15"/>
        <v>0</v>
      </c>
      <c r="M23" s="35">
        <f t="shared" si="1"/>
        <v>0</v>
      </c>
      <c r="N23" s="37">
        <f t="shared" si="13"/>
        <v>0</v>
      </c>
      <c r="O23" s="31"/>
      <c r="P23" s="31"/>
      <c r="Q23" s="6"/>
      <c r="R23" s="6"/>
      <c r="S23" s="6"/>
      <c r="T23" s="6"/>
      <c r="U23" s="6"/>
      <c r="V23" s="6"/>
      <c r="W23" s="6"/>
      <c r="X23" s="7"/>
      <c r="Y23" s="7"/>
      <c r="Z23" s="7"/>
    </row>
    <row r="24" ht="18" customHeight="1" spans="1:26">
      <c r="A24" s="32"/>
      <c r="B24" s="32"/>
      <c r="C24" s="25" t="s">
        <v>1272</v>
      </c>
      <c r="D24" s="26">
        <f>'II IT'!BD218</f>
        <v>51</v>
      </c>
      <c r="E24" s="26">
        <f>'II IT'!BE218</f>
        <v>41</v>
      </c>
      <c r="F24" s="27">
        <f t="shared" si="0"/>
        <v>0.803921568627451</v>
      </c>
      <c r="G24" s="28">
        <f>'II IT'!BG218</f>
        <v>0</v>
      </c>
      <c r="H24" s="28">
        <f>'II IT'!BH218</f>
        <v>0</v>
      </c>
      <c r="I24" s="28">
        <f>'II IT'!BI218</f>
        <v>0</v>
      </c>
      <c r="J24" s="28">
        <f>'II IT'!BJ218</f>
        <v>0</v>
      </c>
      <c r="K24" s="28">
        <f>'II IT'!BK218</f>
        <v>0</v>
      </c>
      <c r="L24" s="28">
        <f>'II IT'!BL218</f>
        <v>0</v>
      </c>
      <c r="M24" s="29">
        <f t="shared" si="1"/>
        <v>0</v>
      </c>
      <c r="N24" s="30">
        <f t="shared" si="13"/>
        <v>0</v>
      </c>
      <c r="O24" s="31"/>
      <c r="P24" s="31"/>
      <c r="Q24" s="6"/>
      <c r="R24" s="6"/>
      <c r="S24" s="6"/>
      <c r="T24" s="6"/>
      <c r="U24" s="6"/>
      <c r="V24" s="6"/>
      <c r="W24" s="6"/>
      <c r="X24" s="7"/>
      <c r="Y24" s="7"/>
      <c r="Z24" s="7"/>
    </row>
    <row r="25" ht="18" customHeight="1" spans="1:26">
      <c r="A25" s="32"/>
      <c r="B25" s="32"/>
      <c r="C25" s="25" t="s">
        <v>1273</v>
      </c>
      <c r="D25" s="26">
        <f>'II IT'!BD219</f>
        <v>32</v>
      </c>
      <c r="E25" s="26">
        <f>'II IT'!BE219</f>
        <v>32</v>
      </c>
      <c r="F25" s="27">
        <f t="shared" si="0"/>
        <v>1</v>
      </c>
      <c r="G25" s="28">
        <f>'II IT'!BG219</f>
        <v>0</v>
      </c>
      <c r="H25" s="28">
        <f>'II IT'!BH219</f>
        <v>0</v>
      </c>
      <c r="I25" s="28">
        <f>'II IT'!BI219</f>
        <v>0</v>
      </c>
      <c r="J25" s="28">
        <f>'II IT'!BJ219</f>
        <v>0</v>
      </c>
      <c r="K25" s="28">
        <f>'II IT'!BK219</f>
        <v>0</v>
      </c>
      <c r="L25" s="28">
        <f>'II IT'!BL219</f>
        <v>0</v>
      </c>
      <c r="M25" s="29">
        <f t="shared" si="1"/>
        <v>0</v>
      </c>
      <c r="N25" s="30">
        <f t="shared" si="13"/>
        <v>0</v>
      </c>
      <c r="O25" s="31"/>
      <c r="P25" s="31"/>
      <c r="Q25" s="6"/>
      <c r="R25" s="6"/>
      <c r="S25" s="6"/>
      <c r="T25" s="6"/>
      <c r="U25" s="6"/>
      <c r="V25" s="6"/>
      <c r="W25" s="6"/>
      <c r="X25" s="7"/>
      <c r="Y25" s="7"/>
      <c r="Z25" s="7"/>
    </row>
    <row r="26" ht="18" customHeight="1" spans="1:26">
      <c r="A26" s="32"/>
      <c r="B26" s="32"/>
      <c r="C26" s="33" t="s">
        <v>1274</v>
      </c>
      <c r="D26" s="34">
        <f t="shared" ref="D26:E26" si="16">SUM(D24:D25)</f>
        <v>83</v>
      </c>
      <c r="E26" s="35">
        <f t="shared" si="16"/>
        <v>73</v>
      </c>
      <c r="F26" s="37">
        <f t="shared" si="0"/>
        <v>0.879518072289157</v>
      </c>
      <c r="G26" s="34">
        <f t="shared" ref="G26:L26" si="17">SUM(G24:G25)</f>
        <v>0</v>
      </c>
      <c r="H26" s="34">
        <f t="shared" si="17"/>
        <v>0</v>
      </c>
      <c r="I26" s="34">
        <f t="shared" si="17"/>
        <v>0</v>
      </c>
      <c r="J26" s="34">
        <f t="shared" si="17"/>
        <v>0</v>
      </c>
      <c r="K26" s="34">
        <f t="shared" si="17"/>
        <v>0</v>
      </c>
      <c r="L26" s="34">
        <f t="shared" si="17"/>
        <v>0</v>
      </c>
      <c r="M26" s="35">
        <f t="shared" si="1"/>
        <v>0</v>
      </c>
      <c r="N26" s="37">
        <f t="shared" si="13"/>
        <v>0</v>
      </c>
      <c r="O26" s="31"/>
      <c r="P26" s="31"/>
      <c r="Q26" s="6"/>
      <c r="R26" s="6"/>
      <c r="S26" s="6"/>
      <c r="T26" s="6"/>
      <c r="U26" s="6"/>
      <c r="V26" s="6"/>
      <c r="W26" s="6"/>
      <c r="X26" s="7"/>
      <c r="Y26" s="7"/>
      <c r="Z26" s="7"/>
    </row>
    <row r="27" ht="18" customHeight="1" spans="1:26">
      <c r="A27" s="32"/>
      <c r="B27" s="32"/>
      <c r="C27" s="25" t="s">
        <v>1275</v>
      </c>
      <c r="D27" s="26">
        <f>'II IT'!BD229</f>
        <v>68</v>
      </c>
      <c r="E27" s="26">
        <f>'II IT'!BE229</f>
        <v>57</v>
      </c>
      <c r="F27" s="27">
        <f t="shared" si="0"/>
        <v>0.838235294117647</v>
      </c>
      <c r="G27" s="28">
        <f>'II IT'!BG229</f>
        <v>0</v>
      </c>
      <c r="H27" s="28">
        <f>'II IT'!BH229</f>
        <v>0</v>
      </c>
      <c r="I27" s="28">
        <f>'II IT'!BI229</f>
        <v>0</v>
      </c>
      <c r="J27" s="28">
        <f>'II IT'!BJ229</f>
        <v>0</v>
      </c>
      <c r="K27" s="28">
        <f>'II IT'!BK229</f>
        <v>0</v>
      </c>
      <c r="L27" s="28">
        <f>'II IT'!BL229</f>
        <v>0</v>
      </c>
      <c r="M27" s="29">
        <f t="shared" si="1"/>
        <v>0</v>
      </c>
      <c r="N27" s="30">
        <f t="shared" si="13"/>
        <v>0</v>
      </c>
      <c r="O27" s="31"/>
      <c r="P27" s="31"/>
      <c r="Q27" s="6"/>
      <c r="R27" s="6"/>
      <c r="S27" s="6"/>
      <c r="T27" s="6"/>
      <c r="U27" s="6"/>
      <c r="V27" s="6"/>
      <c r="W27" s="6"/>
      <c r="X27" s="7"/>
      <c r="Y27" s="7"/>
      <c r="Z27" s="7"/>
    </row>
    <row r="28" ht="18" customHeight="1" spans="1:26">
      <c r="A28" s="32"/>
      <c r="B28" s="32"/>
      <c r="C28" s="25" t="s">
        <v>1276</v>
      </c>
      <c r="D28" s="26">
        <f>'II IT'!BD230</f>
        <v>37</v>
      </c>
      <c r="E28" s="26">
        <f>'II IT'!BE230</f>
        <v>36</v>
      </c>
      <c r="F28" s="27">
        <f t="shared" si="0"/>
        <v>0.972972972972973</v>
      </c>
      <c r="G28" s="28">
        <f>'II IT'!BG230</f>
        <v>0</v>
      </c>
      <c r="H28" s="28">
        <f>'II IT'!BH230</f>
        <v>0</v>
      </c>
      <c r="I28" s="28">
        <f>'II IT'!BI230</f>
        <v>0</v>
      </c>
      <c r="J28" s="28">
        <f>'II IT'!BJ230</f>
        <v>0</v>
      </c>
      <c r="K28" s="28">
        <f>'II IT'!BK230</f>
        <v>0</v>
      </c>
      <c r="L28" s="28">
        <f>'II IT'!BL230</f>
        <v>0</v>
      </c>
      <c r="M28" s="29">
        <f t="shared" si="1"/>
        <v>0</v>
      </c>
      <c r="N28" s="30">
        <f t="shared" si="13"/>
        <v>0</v>
      </c>
      <c r="O28" s="31"/>
      <c r="P28" s="31"/>
      <c r="Q28" s="6"/>
      <c r="R28" s="6"/>
      <c r="S28" s="6"/>
      <c r="T28" s="6"/>
      <c r="U28" s="6"/>
      <c r="V28" s="6"/>
      <c r="W28" s="6"/>
      <c r="X28" s="7"/>
      <c r="Y28" s="7"/>
      <c r="Z28" s="7"/>
    </row>
    <row r="29" ht="18" customHeight="1" spans="1:26">
      <c r="A29" s="32"/>
      <c r="B29" s="32"/>
      <c r="C29" s="33" t="s">
        <v>1277</v>
      </c>
      <c r="D29" s="34">
        <f t="shared" ref="D29:E29" si="18">SUM(D27:D28)</f>
        <v>105</v>
      </c>
      <c r="E29" s="35">
        <f t="shared" si="18"/>
        <v>93</v>
      </c>
      <c r="F29" s="37">
        <f t="shared" si="0"/>
        <v>0.885714285714286</v>
      </c>
      <c r="G29" s="34">
        <f t="shared" ref="G29:L29" si="19">SUM(G27:G28)</f>
        <v>0</v>
      </c>
      <c r="H29" s="34">
        <f t="shared" si="19"/>
        <v>0</v>
      </c>
      <c r="I29" s="34">
        <f t="shared" si="19"/>
        <v>0</v>
      </c>
      <c r="J29" s="34">
        <f t="shared" si="19"/>
        <v>0</v>
      </c>
      <c r="K29" s="34">
        <f t="shared" si="19"/>
        <v>0</v>
      </c>
      <c r="L29" s="34">
        <f t="shared" si="19"/>
        <v>0</v>
      </c>
      <c r="M29" s="35">
        <f t="shared" si="1"/>
        <v>0</v>
      </c>
      <c r="N29" s="37">
        <f t="shared" si="13"/>
        <v>0</v>
      </c>
      <c r="O29" s="31"/>
      <c r="P29" s="31"/>
      <c r="Q29" s="6"/>
      <c r="R29" s="6"/>
      <c r="S29" s="6"/>
      <c r="T29" s="6"/>
      <c r="U29" s="6"/>
      <c r="V29" s="6"/>
      <c r="W29" s="6"/>
      <c r="X29" s="7"/>
      <c r="Y29" s="7"/>
      <c r="Z29" s="7"/>
    </row>
    <row r="30" ht="18" customHeight="1" spans="1:26">
      <c r="A30" s="32"/>
      <c r="B30" s="32"/>
      <c r="C30" s="25" t="s">
        <v>575</v>
      </c>
      <c r="D30" s="26"/>
      <c r="E30" s="26"/>
      <c r="F30" s="27" t="e">
        <f t="shared" si="0"/>
        <v>#DIV/0!</v>
      </c>
      <c r="G30" s="28"/>
      <c r="H30" s="28"/>
      <c r="I30" s="28"/>
      <c r="J30" s="28"/>
      <c r="K30" s="28"/>
      <c r="L30" s="28"/>
      <c r="M30" s="29">
        <f t="shared" si="1"/>
        <v>0</v>
      </c>
      <c r="N30" s="30" t="e">
        <f t="shared" si="13"/>
        <v>#DIV/0!</v>
      </c>
      <c r="O30" s="31"/>
      <c r="P30" s="31"/>
      <c r="Q30" s="6"/>
      <c r="R30" s="6"/>
      <c r="S30" s="6"/>
      <c r="T30" s="6"/>
      <c r="U30" s="6"/>
      <c r="V30" s="6"/>
      <c r="W30" s="6"/>
      <c r="X30" s="7"/>
      <c r="Y30" s="7"/>
      <c r="Z30" s="7"/>
    </row>
    <row r="31" ht="18" customHeight="1" spans="1:26">
      <c r="A31" s="32"/>
      <c r="B31" s="32"/>
      <c r="C31" s="25" t="s">
        <v>576</v>
      </c>
      <c r="D31" s="39"/>
      <c r="E31" s="39"/>
      <c r="F31" s="27" t="e">
        <f t="shared" si="0"/>
        <v>#DIV/0!</v>
      </c>
      <c r="G31" s="28"/>
      <c r="H31" s="28"/>
      <c r="I31" s="28"/>
      <c r="J31" s="28"/>
      <c r="K31" s="28"/>
      <c r="L31" s="28"/>
      <c r="M31" s="29">
        <f t="shared" si="1"/>
        <v>0</v>
      </c>
      <c r="N31" s="30" t="e">
        <f t="shared" si="13"/>
        <v>#DIV/0!</v>
      </c>
      <c r="O31" s="31"/>
      <c r="P31" s="31"/>
      <c r="Q31" s="6"/>
      <c r="R31" s="6"/>
      <c r="S31" s="6"/>
      <c r="T31" s="6"/>
      <c r="U31" s="6"/>
      <c r="V31" s="6"/>
      <c r="W31" s="6"/>
      <c r="X31" s="7"/>
      <c r="Y31" s="7"/>
      <c r="Z31" s="7"/>
    </row>
    <row r="32" ht="18" customHeight="1" spans="1:26">
      <c r="A32" s="32"/>
      <c r="B32" s="32"/>
      <c r="C32" s="33" t="s">
        <v>1278</v>
      </c>
      <c r="D32" s="34">
        <f t="shared" ref="D32:E32" si="20">SUM(D30:D31)</f>
        <v>0</v>
      </c>
      <c r="E32" s="35">
        <f t="shared" si="20"/>
        <v>0</v>
      </c>
      <c r="F32" s="37" t="e">
        <f t="shared" si="0"/>
        <v>#DIV/0!</v>
      </c>
      <c r="G32" s="34">
        <f t="shared" ref="G32:L32" si="21">SUM(G30:G31)</f>
        <v>0</v>
      </c>
      <c r="H32" s="34">
        <f t="shared" si="21"/>
        <v>0</v>
      </c>
      <c r="I32" s="34">
        <f t="shared" si="21"/>
        <v>0</v>
      </c>
      <c r="J32" s="34">
        <f t="shared" si="21"/>
        <v>0</v>
      </c>
      <c r="K32" s="34">
        <f t="shared" si="21"/>
        <v>0</v>
      </c>
      <c r="L32" s="34">
        <f t="shared" si="21"/>
        <v>0</v>
      </c>
      <c r="M32" s="35">
        <f t="shared" si="1"/>
        <v>0</v>
      </c>
      <c r="N32" s="37" t="e">
        <f t="shared" si="13"/>
        <v>#DIV/0!</v>
      </c>
      <c r="O32" s="31"/>
      <c r="P32" s="31"/>
      <c r="Q32" s="6"/>
      <c r="R32" s="6"/>
      <c r="S32" s="6"/>
      <c r="T32" s="6"/>
      <c r="U32" s="6"/>
      <c r="V32" s="6"/>
      <c r="W32" s="6"/>
      <c r="X32" s="7"/>
      <c r="Y32" s="7"/>
      <c r="Z32" s="7"/>
    </row>
    <row r="33" ht="18" customHeight="1" spans="1:26">
      <c r="A33" s="32"/>
      <c r="B33" s="32"/>
      <c r="C33" s="25" t="s">
        <v>577</v>
      </c>
      <c r="D33" s="39"/>
      <c r="E33" s="39"/>
      <c r="F33" s="27" t="e">
        <f t="shared" si="0"/>
        <v>#DIV/0!</v>
      </c>
      <c r="G33" s="28"/>
      <c r="H33" s="28"/>
      <c r="I33" s="28"/>
      <c r="J33" s="28"/>
      <c r="K33" s="28"/>
      <c r="L33" s="28"/>
      <c r="M33" s="29">
        <f t="shared" si="1"/>
        <v>0</v>
      </c>
      <c r="N33" s="30">
        <v>0</v>
      </c>
      <c r="O33" s="31"/>
      <c r="P33" s="31"/>
      <c r="Q33" s="6"/>
      <c r="R33" s="6"/>
      <c r="S33" s="6"/>
      <c r="T33" s="6"/>
      <c r="U33" s="6"/>
      <c r="V33" s="6"/>
      <c r="W33" s="6"/>
      <c r="X33" s="7"/>
      <c r="Y33" s="7"/>
      <c r="Z33" s="7"/>
    </row>
    <row r="34" ht="18" customHeight="1" spans="1:26">
      <c r="A34" s="32"/>
      <c r="B34" s="32"/>
      <c r="C34" s="25" t="s">
        <v>578</v>
      </c>
      <c r="D34" s="39"/>
      <c r="E34" s="39"/>
      <c r="F34" s="27" t="e">
        <f t="shared" si="0"/>
        <v>#DIV/0!</v>
      </c>
      <c r="G34" s="28"/>
      <c r="H34" s="28"/>
      <c r="I34" s="28"/>
      <c r="J34" s="28"/>
      <c r="K34" s="28"/>
      <c r="L34" s="28"/>
      <c r="M34" s="29">
        <f t="shared" si="1"/>
        <v>0</v>
      </c>
      <c r="N34" s="30" t="e">
        <f t="shared" ref="N34:N44" si="22">M34/D34</f>
        <v>#DIV/0!</v>
      </c>
      <c r="O34" s="31"/>
      <c r="P34" s="31"/>
      <c r="Q34" s="6"/>
      <c r="R34" s="6"/>
      <c r="S34" s="6"/>
      <c r="T34" s="6"/>
      <c r="U34" s="6"/>
      <c r="V34" s="6"/>
      <c r="W34" s="6"/>
      <c r="X34" s="7"/>
      <c r="Y34" s="7"/>
      <c r="Z34" s="7"/>
    </row>
    <row r="35" ht="18" customHeight="1" spans="1:26">
      <c r="A35" s="21"/>
      <c r="B35" s="21"/>
      <c r="C35" s="33" t="s">
        <v>1279</v>
      </c>
      <c r="D35" s="40">
        <f t="shared" ref="D35:E35" si="23">SUM(D33:D34)</f>
        <v>0</v>
      </c>
      <c r="E35" s="41">
        <f t="shared" si="23"/>
        <v>0</v>
      </c>
      <c r="F35" s="37" t="e">
        <f t="shared" si="0"/>
        <v>#DIV/0!</v>
      </c>
      <c r="G35" s="34">
        <f t="shared" ref="G35:L35" si="24">SUM(G33:G34)</f>
        <v>0</v>
      </c>
      <c r="H35" s="34">
        <f t="shared" si="24"/>
        <v>0</v>
      </c>
      <c r="I35" s="34">
        <f t="shared" si="24"/>
        <v>0</v>
      </c>
      <c r="J35" s="34">
        <f t="shared" si="24"/>
        <v>0</v>
      </c>
      <c r="K35" s="34">
        <f t="shared" si="24"/>
        <v>0</v>
      </c>
      <c r="L35" s="34">
        <f t="shared" si="24"/>
        <v>0</v>
      </c>
      <c r="M35" s="35">
        <f t="shared" si="1"/>
        <v>0</v>
      </c>
      <c r="N35" s="37" t="e">
        <f t="shared" si="22"/>
        <v>#DIV/0!</v>
      </c>
      <c r="O35" s="31"/>
      <c r="P35" s="31"/>
      <c r="Q35" s="6"/>
      <c r="R35" s="6"/>
      <c r="S35" s="6"/>
      <c r="T35" s="6"/>
      <c r="U35" s="6"/>
      <c r="V35" s="6"/>
      <c r="W35" s="6"/>
      <c r="X35" s="7"/>
      <c r="Y35" s="7"/>
      <c r="Z35" s="7"/>
    </row>
    <row r="36" ht="18" customHeight="1" spans="1:26">
      <c r="A36" s="24">
        <v>3</v>
      </c>
      <c r="B36" s="24" t="s">
        <v>581</v>
      </c>
      <c r="C36" s="25" t="s">
        <v>69</v>
      </c>
      <c r="D36" s="26" t="e">
        <f>#REF!</f>
        <v>#REF!</v>
      </c>
      <c r="E36" s="26" t="e">
        <f>#REF!</f>
        <v>#REF!</v>
      </c>
      <c r="F36" s="27" t="e">
        <f t="shared" si="0"/>
        <v>#REF!</v>
      </c>
      <c r="G36" s="28" t="e">
        <f>#REF!</f>
        <v>#REF!</v>
      </c>
      <c r="H36" s="28" t="e">
        <f>#REF!</f>
        <v>#REF!</v>
      </c>
      <c r="I36" s="28" t="e">
        <f>#REF!</f>
        <v>#REF!</v>
      </c>
      <c r="J36" s="28" t="e">
        <f>#REF!</f>
        <v>#REF!</v>
      </c>
      <c r="K36" s="28" t="e">
        <f>#REF!</f>
        <v>#REF!</v>
      </c>
      <c r="L36" s="28" t="e">
        <f>#REF!</f>
        <v>#REF!</v>
      </c>
      <c r="M36" s="29" t="e">
        <f t="shared" si="1"/>
        <v>#REF!</v>
      </c>
      <c r="N36" s="30" t="e">
        <f t="shared" si="22"/>
        <v>#REF!</v>
      </c>
      <c r="O36" s="31"/>
      <c r="P36" s="42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" customHeight="1" spans="1:26">
      <c r="A37" s="32"/>
      <c r="B37" s="32"/>
      <c r="C37" s="25" t="s">
        <v>1271</v>
      </c>
      <c r="D37" s="26" t="e">
        <f>#REF!</f>
        <v>#REF!</v>
      </c>
      <c r="E37" s="26" t="e">
        <f>#REF!</f>
        <v>#REF!</v>
      </c>
      <c r="F37" s="27" t="e">
        <f t="shared" si="0"/>
        <v>#REF!</v>
      </c>
      <c r="G37" s="28" t="e">
        <f>#REF!</f>
        <v>#REF!</v>
      </c>
      <c r="H37" s="28" t="e">
        <f>#REF!</f>
        <v>#REF!</v>
      </c>
      <c r="I37" s="28" t="e">
        <f>#REF!</f>
        <v>#REF!</v>
      </c>
      <c r="J37" s="28" t="e">
        <f>#REF!</f>
        <v>#REF!</v>
      </c>
      <c r="K37" s="28" t="e">
        <f>#REF!</f>
        <v>#REF!</v>
      </c>
      <c r="L37" s="28" t="e">
        <f>#REF!</f>
        <v>#REF!</v>
      </c>
      <c r="M37" s="29" t="e">
        <f t="shared" si="1"/>
        <v>#REF!</v>
      </c>
      <c r="N37" s="30" t="e">
        <f t="shared" si="22"/>
        <v>#REF!</v>
      </c>
      <c r="O37" s="31"/>
      <c r="P37" s="42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" customHeight="1" spans="1:26">
      <c r="A38" s="32"/>
      <c r="B38" s="32"/>
      <c r="C38" s="33" t="s">
        <v>475</v>
      </c>
      <c r="D38" s="34" t="e">
        <f t="shared" ref="D38:E38" si="25">SUM(D36:D37)</f>
        <v>#REF!</v>
      </c>
      <c r="E38" s="35" t="e">
        <f t="shared" si="25"/>
        <v>#REF!</v>
      </c>
      <c r="F38" s="37" t="e">
        <f t="shared" si="0"/>
        <v>#REF!</v>
      </c>
      <c r="G38" s="34" t="e">
        <f t="shared" ref="G38:L38" si="26">SUM(G36:G37)</f>
        <v>#REF!</v>
      </c>
      <c r="H38" s="34" t="e">
        <f t="shared" si="26"/>
        <v>#REF!</v>
      </c>
      <c r="I38" s="34" t="e">
        <f t="shared" si="26"/>
        <v>#REF!</v>
      </c>
      <c r="J38" s="34" t="e">
        <f t="shared" si="26"/>
        <v>#REF!</v>
      </c>
      <c r="K38" s="34" t="e">
        <f t="shared" si="26"/>
        <v>#REF!</v>
      </c>
      <c r="L38" s="34" t="e">
        <f t="shared" si="26"/>
        <v>#REF!</v>
      </c>
      <c r="M38" s="35" t="e">
        <f t="shared" si="1"/>
        <v>#REF!</v>
      </c>
      <c r="N38" s="37" t="e">
        <f t="shared" si="22"/>
        <v>#REF!</v>
      </c>
      <c r="O38" s="31"/>
      <c r="P38" s="42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" customHeight="1" spans="1:26">
      <c r="A39" s="32"/>
      <c r="B39" s="32"/>
      <c r="C39" s="25" t="s">
        <v>1272</v>
      </c>
      <c r="D39" s="26" t="e">
        <f>#REF!</f>
        <v>#REF!</v>
      </c>
      <c r="E39" s="26" t="e">
        <f>#REF!</f>
        <v>#REF!</v>
      </c>
      <c r="F39" s="27" t="e">
        <f t="shared" si="0"/>
        <v>#REF!</v>
      </c>
      <c r="G39" s="28" t="e">
        <f>#REF!</f>
        <v>#REF!</v>
      </c>
      <c r="H39" s="28" t="e">
        <f>#REF!</f>
        <v>#REF!</v>
      </c>
      <c r="I39" s="28" t="e">
        <f>#REF!</f>
        <v>#REF!</v>
      </c>
      <c r="J39" s="28" t="e">
        <f>#REF!</f>
        <v>#REF!</v>
      </c>
      <c r="K39" s="28" t="e">
        <f>#REF!</f>
        <v>#REF!</v>
      </c>
      <c r="L39" s="28" t="e">
        <f>#REF!</f>
        <v>#REF!</v>
      </c>
      <c r="M39" s="29" t="e">
        <f t="shared" si="1"/>
        <v>#REF!</v>
      </c>
      <c r="N39" s="30" t="e">
        <f t="shared" si="22"/>
        <v>#REF!</v>
      </c>
      <c r="O39" s="31"/>
      <c r="P39" s="42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" customHeight="1" spans="1:26">
      <c r="A40" s="32"/>
      <c r="B40" s="32"/>
      <c r="C40" s="25" t="s">
        <v>1273</v>
      </c>
      <c r="D40" s="26" t="e">
        <f>#REF!</f>
        <v>#REF!</v>
      </c>
      <c r="E40" s="26" t="e">
        <f>#REF!</f>
        <v>#REF!</v>
      </c>
      <c r="F40" s="27" t="e">
        <f t="shared" si="0"/>
        <v>#REF!</v>
      </c>
      <c r="G40" s="28" t="e">
        <f>#REF!</f>
        <v>#REF!</v>
      </c>
      <c r="H40" s="28" t="e">
        <f>#REF!</f>
        <v>#REF!</v>
      </c>
      <c r="I40" s="28" t="e">
        <f>#REF!</f>
        <v>#REF!</v>
      </c>
      <c r="J40" s="28" t="e">
        <f>#REF!</f>
        <v>#REF!</v>
      </c>
      <c r="K40" s="28" t="e">
        <f>#REF!</f>
        <v>#REF!</v>
      </c>
      <c r="L40" s="28" t="e">
        <f>#REF!</f>
        <v>#REF!</v>
      </c>
      <c r="M40" s="29" t="e">
        <f t="shared" si="1"/>
        <v>#REF!</v>
      </c>
      <c r="N40" s="30" t="e">
        <f t="shared" si="22"/>
        <v>#REF!</v>
      </c>
      <c r="O40" s="31"/>
      <c r="P40" s="42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" customHeight="1" spans="1:26">
      <c r="A41" s="32"/>
      <c r="B41" s="32"/>
      <c r="C41" s="33" t="s">
        <v>1274</v>
      </c>
      <c r="D41" s="34" t="e">
        <f t="shared" ref="D41:E41" si="27">SUM(D39:D40)</f>
        <v>#REF!</v>
      </c>
      <c r="E41" s="35" t="e">
        <f t="shared" si="27"/>
        <v>#REF!</v>
      </c>
      <c r="F41" s="37" t="e">
        <f t="shared" si="0"/>
        <v>#REF!</v>
      </c>
      <c r="G41" s="34" t="e">
        <f t="shared" ref="G41:L41" si="28">SUM(G39:G40)</f>
        <v>#REF!</v>
      </c>
      <c r="H41" s="34" t="e">
        <f t="shared" si="28"/>
        <v>#REF!</v>
      </c>
      <c r="I41" s="34" t="e">
        <f t="shared" si="28"/>
        <v>#REF!</v>
      </c>
      <c r="J41" s="34" t="e">
        <f t="shared" si="28"/>
        <v>#REF!</v>
      </c>
      <c r="K41" s="34" t="e">
        <f t="shared" si="28"/>
        <v>#REF!</v>
      </c>
      <c r="L41" s="34" t="e">
        <f t="shared" si="28"/>
        <v>#REF!</v>
      </c>
      <c r="M41" s="35" t="e">
        <f t="shared" si="1"/>
        <v>#REF!</v>
      </c>
      <c r="N41" s="37" t="e">
        <f t="shared" si="22"/>
        <v>#REF!</v>
      </c>
      <c r="O41" s="31"/>
      <c r="P41" s="42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" customHeight="1" spans="1:26">
      <c r="A42" s="32"/>
      <c r="B42" s="32"/>
      <c r="C42" s="25" t="s">
        <v>1275</v>
      </c>
      <c r="D42" s="26" t="e">
        <f>#REF!</f>
        <v>#REF!</v>
      </c>
      <c r="E42" s="26" t="e">
        <f>#REF!</f>
        <v>#REF!</v>
      </c>
      <c r="F42" s="27" t="e">
        <f t="shared" si="0"/>
        <v>#REF!</v>
      </c>
      <c r="G42" s="28" t="e">
        <f>#REF!</f>
        <v>#REF!</v>
      </c>
      <c r="H42" s="28" t="e">
        <f>#REF!</f>
        <v>#REF!</v>
      </c>
      <c r="I42" s="28" t="e">
        <f>#REF!</f>
        <v>#REF!</v>
      </c>
      <c r="J42" s="28" t="e">
        <f>#REF!</f>
        <v>#REF!</v>
      </c>
      <c r="K42" s="28" t="e">
        <f>#REF!</f>
        <v>#REF!</v>
      </c>
      <c r="L42" s="28" t="e">
        <f>#REF!</f>
        <v>#REF!</v>
      </c>
      <c r="M42" s="29" t="e">
        <f t="shared" si="1"/>
        <v>#REF!</v>
      </c>
      <c r="N42" s="30" t="e">
        <f t="shared" si="22"/>
        <v>#REF!</v>
      </c>
      <c r="O42" s="31"/>
      <c r="P42" s="42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" customHeight="1" spans="1:26">
      <c r="A43" s="32"/>
      <c r="B43" s="32"/>
      <c r="C43" s="25" t="s">
        <v>1276</v>
      </c>
      <c r="D43" s="26" t="e">
        <f>#REF!</f>
        <v>#REF!</v>
      </c>
      <c r="E43" s="26" t="e">
        <f>#REF!</f>
        <v>#REF!</v>
      </c>
      <c r="F43" s="27" t="e">
        <f t="shared" si="0"/>
        <v>#REF!</v>
      </c>
      <c r="G43" s="28" t="e">
        <f>#REF!</f>
        <v>#REF!</v>
      </c>
      <c r="H43" s="28" t="e">
        <f>#REF!</f>
        <v>#REF!</v>
      </c>
      <c r="I43" s="28" t="e">
        <f>#REF!</f>
        <v>#REF!</v>
      </c>
      <c r="J43" s="28" t="e">
        <f>#REF!</f>
        <v>#REF!</v>
      </c>
      <c r="K43" s="28" t="e">
        <f>#REF!</f>
        <v>#REF!</v>
      </c>
      <c r="L43" s="28" t="e">
        <f>#REF!</f>
        <v>#REF!</v>
      </c>
      <c r="M43" s="29" t="e">
        <f t="shared" si="1"/>
        <v>#REF!</v>
      </c>
      <c r="N43" s="30" t="e">
        <f t="shared" si="22"/>
        <v>#REF!</v>
      </c>
      <c r="O43" s="31"/>
      <c r="P43" s="42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" customHeight="1" spans="1:26">
      <c r="A44" s="32"/>
      <c r="B44" s="32"/>
      <c r="C44" s="33" t="s">
        <v>1277</v>
      </c>
      <c r="D44" s="34" t="e">
        <f t="shared" ref="D44:E44" si="29">SUM(D42:D43)</f>
        <v>#REF!</v>
      </c>
      <c r="E44" s="35" t="e">
        <f t="shared" si="29"/>
        <v>#REF!</v>
      </c>
      <c r="F44" s="37" t="e">
        <f t="shared" si="0"/>
        <v>#REF!</v>
      </c>
      <c r="G44" s="34" t="e">
        <f t="shared" ref="G44:L44" si="30">SUM(G42:G43)</f>
        <v>#REF!</v>
      </c>
      <c r="H44" s="34" t="e">
        <f t="shared" si="30"/>
        <v>#REF!</v>
      </c>
      <c r="I44" s="34" t="e">
        <f t="shared" si="30"/>
        <v>#REF!</v>
      </c>
      <c r="J44" s="34" t="e">
        <f t="shared" si="30"/>
        <v>#REF!</v>
      </c>
      <c r="K44" s="34" t="e">
        <f t="shared" si="30"/>
        <v>#REF!</v>
      </c>
      <c r="L44" s="34" t="e">
        <f t="shared" si="30"/>
        <v>#REF!</v>
      </c>
      <c r="M44" s="35" t="e">
        <f t="shared" si="1"/>
        <v>#REF!</v>
      </c>
      <c r="N44" s="37" t="e">
        <f t="shared" si="22"/>
        <v>#REF!</v>
      </c>
      <c r="O44" s="31"/>
      <c r="P44" s="42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" customHeight="1" spans="1:26">
      <c r="A45" s="32"/>
      <c r="B45" s="32"/>
      <c r="C45" s="25" t="s">
        <v>575</v>
      </c>
      <c r="D45" s="26"/>
      <c r="E45" s="26"/>
      <c r="F45" s="27" t="e">
        <f t="shared" si="0"/>
        <v>#DIV/0!</v>
      </c>
      <c r="G45" s="28"/>
      <c r="H45" s="28"/>
      <c r="I45" s="28"/>
      <c r="J45" s="28"/>
      <c r="K45" s="28"/>
      <c r="L45" s="28"/>
      <c r="M45" s="29">
        <f t="shared" si="1"/>
        <v>0</v>
      </c>
      <c r="N45" s="30">
        <v>0</v>
      </c>
      <c r="O45" s="31"/>
      <c r="P45" s="42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" customHeight="1" spans="1:26">
      <c r="A46" s="32"/>
      <c r="B46" s="32"/>
      <c r="C46" s="25" t="s">
        <v>576</v>
      </c>
      <c r="D46" s="26"/>
      <c r="E46" s="26"/>
      <c r="F46" s="27" t="e">
        <f t="shared" si="0"/>
        <v>#DIV/0!</v>
      </c>
      <c r="G46" s="28"/>
      <c r="H46" s="28"/>
      <c r="I46" s="28"/>
      <c r="J46" s="28"/>
      <c r="K46" s="28"/>
      <c r="L46" s="28"/>
      <c r="M46" s="29">
        <f t="shared" si="1"/>
        <v>0</v>
      </c>
      <c r="N46" s="30" t="e">
        <f t="shared" ref="N46:N50" si="31">M46/D46</f>
        <v>#DIV/0!</v>
      </c>
      <c r="O46" s="31"/>
      <c r="P46" s="42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" customHeight="1" spans="1:26">
      <c r="A47" s="32"/>
      <c r="B47" s="32"/>
      <c r="C47" s="33" t="s">
        <v>1278</v>
      </c>
      <c r="D47" s="34">
        <f t="shared" ref="D47:E47" si="32">SUM(D45:D46)</f>
        <v>0</v>
      </c>
      <c r="E47" s="35">
        <f t="shared" si="32"/>
        <v>0</v>
      </c>
      <c r="F47" s="37" t="e">
        <f t="shared" si="0"/>
        <v>#DIV/0!</v>
      </c>
      <c r="G47" s="34">
        <f t="shared" ref="G47:L47" si="33">SUM(G45:G46)</f>
        <v>0</v>
      </c>
      <c r="H47" s="34">
        <f t="shared" si="33"/>
        <v>0</v>
      </c>
      <c r="I47" s="34">
        <f t="shared" si="33"/>
        <v>0</v>
      </c>
      <c r="J47" s="34">
        <f t="shared" si="33"/>
        <v>0</v>
      </c>
      <c r="K47" s="34">
        <f t="shared" si="33"/>
        <v>0</v>
      </c>
      <c r="L47" s="34">
        <f t="shared" si="33"/>
        <v>0</v>
      </c>
      <c r="M47" s="35">
        <f t="shared" si="1"/>
        <v>0</v>
      </c>
      <c r="N47" s="37" t="e">
        <f t="shared" si="31"/>
        <v>#DIV/0!</v>
      </c>
      <c r="O47" s="31"/>
      <c r="P47" s="42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Height="1" spans="1:26">
      <c r="A48" s="32"/>
      <c r="B48" s="32"/>
      <c r="C48" s="25" t="s">
        <v>577</v>
      </c>
      <c r="D48" s="26"/>
      <c r="E48" s="26"/>
      <c r="F48" s="27" t="e">
        <f t="shared" si="0"/>
        <v>#DIV/0!</v>
      </c>
      <c r="G48" s="28"/>
      <c r="H48" s="28"/>
      <c r="I48" s="28"/>
      <c r="J48" s="28"/>
      <c r="K48" s="28"/>
      <c r="L48" s="28"/>
      <c r="M48" s="29">
        <f t="shared" si="1"/>
        <v>0</v>
      </c>
      <c r="N48" s="30" t="e">
        <f t="shared" si="31"/>
        <v>#DIV/0!</v>
      </c>
      <c r="O48" s="31"/>
      <c r="P48" s="42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" customHeight="1" spans="1:26">
      <c r="A49" s="32"/>
      <c r="B49" s="32"/>
      <c r="C49" s="25" t="s">
        <v>578</v>
      </c>
      <c r="D49" s="26"/>
      <c r="E49" s="26"/>
      <c r="F49" s="27" t="e">
        <f t="shared" si="0"/>
        <v>#DIV/0!</v>
      </c>
      <c r="G49" s="28"/>
      <c r="H49" s="28"/>
      <c r="I49" s="28"/>
      <c r="J49" s="28"/>
      <c r="K49" s="28"/>
      <c r="L49" s="28"/>
      <c r="M49" s="29">
        <f t="shared" si="1"/>
        <v>0</v>
      </c>
      <c r="N49" s="30" t="e">
        <f t="shared" si="31"/>
        <v>#DIV/0!</v>
      </c>
      <c r="O49" s="31"/>
      <c r="P49" s="42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" customHeight="1" spans="1:26">
      <c r="A50" s="21"/>
      <c r="B50" s="21"/>
      <c r="C50" s="33" t="s">
        <v>1279</v>
      </c>
      <c r="D50" s="34">
        <f t="shared" ref="D50:E50" si="34">SUM(D48:D49)</f>
        <v>0</v>
      </c>
      <c r="E50" s="35">
        <f t="shared" si="34"/>
        <v>0</v>
      </c>
      <c r="F50" s="37" t="e">
        <f t="shared" si="0"/>
        <v>#DIV/0!</v>
      </c>
      <c r="G50" s="34">
        <f t="shared" ref="G50:L50" si="35">SUM(G48:G49)</f>
        <v>0</v>
      </c>
      <c r="H50" s="34">
        <f t="shared" si="35"/>
        <v>0</v>
      </c>
      <c r="I50" s="34">
        <f t="shared" si="35"/>
        <v>0</v>
      </c>
      <c r="J50" s="34">
        <f t="shared" si="35"/>
        <v>0</v>
      </c>
      <c r="K50" s="34">
        <f t="shared" si="35"/>
        <v>0</v>
      </c>
      <c r="L50" s="34">
        <f t="shared" si="35"/>
        <v>0</v>
      </c>
      <c r="M50" s="35">
        <f t="shared" si="1"/>
        <v>0</v>
      </c>
      <c r="N50" s="37" t="e">
        <f t="shared" si="31"/>
        <v>#DIV/0!</v>
      </c>
      <c r="O50" s="31"/>
      <c r="P50" s="42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" customHeight="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7"/>
      <c r="Y51" s="7"/>
      <c r="Z51" s="7"/>
    </row>
    <row r="52" ht="12.75" customHeight="1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7"/>
      <c r="Y52" s="7"/>
      <c r="Z52" s="7"/>
    </row>
    <row r="53" ht="12.75" customHeight="1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7"/>
      <c r="Y53" s="7"/>
      <c r="Z53" s="7"/>
    </row>
    <row r="54" ht="20.25" customHeight="1" spans="1:26">
      <c r="A54" s="43"/>
      <c r="B54" s="44"/>
      <c r="C54" s="45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6"/>
      <c r="P54" s="46"/>
      <c r="Q54" s="6"/>
      <c r="R54" s="6"/>
      <c r="S54" s="6"/>
      <c r="T54" s="6"/>
      <c r="U54" s="6"/>
      <c r="V54" s="6"/>
      <c r="W54" s="6"/>
      <c r="X54" s="7"/>
      <c r="Y54" s="7"/>
      <c r="Z54" s="7"/>
    </row>
    <row r="55" ht="15.75" customHeight="1" spans="1:26">
      <c r="A55" s="44"/>
      <c r="B55" s="44"/>
      <c r="C55" s="47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6"/>
      <c r="P55" s="46"/>
      <c r="Q55" s="6"/>
      <c r="R55" s="6"/>
      <c r="S55" s="6"/>
      <c r="T55" s="6"/>
      <c r="U55" s="6"/>
      <c r="V55" s="6"/>
      <c r="W55" s="6"/>
      <c r="X55" s="7"/>
      <c r="Y55" s="7"/>
      <c r="Z55" s="7"/>
    </row>
    <row r="56" ht="18.75" customHeight="1" spans="1:26">
      <c r="A56" s="44"/>
      <c r="B56" s="44"/>
      <c r="C56" s="48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6"/>
      <c r="P56" s="46"/>
      <c r="Q56" s="6"/>
      <c r="R56" s="6"/>
      <c r="S56" s="6"/>
      <c r="T56" s="6"/>
      <c r="U56" s="6"/>
      <c r="V56" s="6"/>
      <c r="W56" s="6"/>
      <c r="X56" s="7"/>
      <c r="Y56" s="7"/>
      <c r="Z56" s="7"/>
    </row>
    <row r="57" ht="15.75" customHeight="1" spans="1:26">
      <c r="A57" s="49"/>
      <c r="B57" s="44"/>
      <c r="C57" s="50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6"/>
      <c r="P57" s="46"/>
      <c r="Q57" s="6"/>
      <c r="R57" s="6"/>
      <c r="S57" s="6"/>
      <c r="T57" s="6"/>
      <c r="U57" s="6"/>
      <c r="V57" s="6"/>
      <c r="W57" s="6"/>
      <c r="X57" s="7"/>
      <c r="Y57" s="7"/>
      <c r="Z57" s="7"/>
    </row>
    <row r="58" ht="12.75" customHeight="1" spans="1:26">
      <c r="A58" s="51"/>
      <c r="B58" s="52"/>
      <c r="C58" s="52"/>
      <c r="D58" s="53"/>
      <c r="E58" s="54"/>
      <c r="F58" s="55"/>
      <c r="G58" s="56"/>
      <c r="H58" s="44"/>
      <c r="I58" s="44"/>
      <c r="J58" s="44"/>
      <c r="K58" s="44"/>
      <c r="L58" s="44"/>
      <c r="M58" s="54"/>
      <c r="N58" s="55"/>
      <c r="O58" s="46"/>
      <c r="P58" s="46"/>
      <c r="Q58" s="6"/>
      <c r="R58" s="6"/>
      <c r="S58" s="6"/>
      <c r="T58" s="6"/>
      <c r="U58" s="6"/>
      <c r="V58" s="6"/>
      <c r="W58" s="6"/>
      <c r="X58" s="7"/>
      <c r="Y58" s="7"/>
      <c r="Z58" s="7"/>
    </row>
    <row r="59" ht="15.75" customHeight="1" spans="1:26">
      <c r="A59" s="44"/>
      <c r="B59" s="44"/>
      <c r="C59" s="44"/>
      <c r="D59" s="44"/>
      <c r="E59" s="44"/>
      <c r="F59" s="44"/>
      <c r="G59" s="57"/>
      <c r="H59" s="57"/>
      <c r="I59" s="57"/>
      <c r="J59" s="57"/>
      <c r="K59" s="57"/>
      <c r="L59" s="57"/>
      <c r="M59" s="44"/>
      <c r="N59" s="44"/>
      <c r="O59" s="46"/>
      <c r="P59" s="46"/>
      <c r="Q59" s="6"/>
      <c r="R59" s="6"/>
      <c r="S59" s="6"/>
      <c r="T59" s="6"/>
      <c r="U59" s="6"/>
      <c r="V59" s="6"/>
      <c r="W59" s="6"/>
      <c r="X59" s="7"/>
      <c r="Y59" s="7"/>
      <c r="Z59" s="7"/>
    </row>
    <row r="60" ht="15.75" customHeight="1" spans="1:26">
      <c r="A60" s="58"/>
      <c r="B60" s="59"/>
      <c r="C60" s="59"/>
      <c r="D60" s="60"/>
      <c r="E60" s="60"/>
      <c r="F60" s="61"/>
      <c r="G60" s="62"/>
      <c r="H60" s="62"/>
      <c r="I60" s="62"/>
      <c r="J60" s="62"/>
      <c r="K60" s="62"/>
      <c r="L60" s="62"/>
      <c r="M60" s="63"/>
      <c r="N60" s="64"/>
      <c r="O60" s="46"/>
      <c r="P60" s="46"/>
      <c r="Q60" s="6"/>
      <c r="R60" s="6"/>
      <c r="S60" s="6"/>
      <c r="T60" s="6"/>
      <c r="U60" s="6"/>
      <c r="V60" s="6"/>
      <c r="W60" s="6"/>
      <c r="X60" s="7"/>
      <c r="Y60" s="7"/>
      <c r="Z60" s="7"/>
    </row>
    <row r="61" ht="15.75" customHeight="1" spans="1:26">
      <c r="A61" s="44"/>
      <c r="B61" s="44"/>
      <c r="C61" s="59"/>
      <c r="D61" s="65"/>
      <c r="E61" s="60"/>
      <c r="F61" s="61"/>
      <c r="G61" s="62"/>
      <c r="H61" s="62"/>
      <c r="I61" s="62"/>
      <c r="J61" s="62"/>
      <c r="K61" s="62"/>
      <c r="L61" s="62"/>
      <c r="M61" s="63"/>
      <c r="N61" s="64"/>
      <c r="O61" s="46"/>
      <c r="P61" s="46"/>
      <c r="Q61" s="6"/>
      <c r="R61" s="6"/>
      <c r="S61" s="6"/>
      <c r="T61" s="6"/>
      <c r="U61" s="6"/>
      <c r="V61" s="6"/>
      <c r="W61" s="6"/>
      <c r="X61" s="7"/>
      <c r="Y61" s="7"/>
      <c r="Z61" s="7"/>
    </row>
    <row r="62" ht="15.75" customHeight="1" spans="1:26">
      <c r="A62" s="58"/>
      <c r="B62" s="59"/>
      <c r="C62" s="59"/>
      <c r="D62" s="65"/>
      <c r="E62" s="60"/>
      <c r="F62" s="61"/>
      <c r="G62" s="62"/>
      <c r="H62" s="62"/>
      <c r="I62" s="62"/>
      <c r="J62" s="62"/>
      <c r="K62" s="62"/>
      <c r="L62" s="62"/>
      <c r="M62" s="63"/>
      <c r="N62" s="64"/>
      <c r="O62" s="46"/>
      <c r="P62" s="46"/>
      <c r="Q62" s="6"/>
      <c r="R62" s="6"/>
      <c r="S62" s="6"/>
      <c r="T62" s="6"/>
      <c r="U62" s="6"/>
      <c r="V62" s="6"/>
      <c r="W62" s="6"/>
      <c r="X62" s="7"/>
      <c r="Y62" s="7"/>
      <c r="Z62" s="7"/>
    </row>
    <row r="63" ht="15.75" customHeight="1" spans="1:26">
      <c r="A63" s="44"/>
      <c r="B63" s="44"/>
      <c r="C63" s="59"/>
      <c r="D63" s="65"/>
      <c r="E63" s="60"/>
      <c r="F63" s="61"/>
      <c r="G63" s="62"/>
      <c r="H63" s="62"/>
      <c r="I63" s="62"/>
      <c r="J63" s="62"/>
      <c r="K63" s="62"/>
      <c r="L63" s="62"/>
      <c r="M63" s="63"/>
      <c r="N63" s="64"/>
      <c r="O63" s="46"/>
      <c r="P63" s="46"/>
      <c r="Q63" s="6"/>
      <c r="R63" s="6"/>
      <c r="S63" s="6"/>
      <c r="T63" s="6"/>
      <c r="U63" s="6"/>
      <c r="V63" s="6"/>
      <c r="W63" s="6"/>
      <c r="X63" s="7"/>
      <c r="Y63" s="7"/>
      <c r="Z63" s="7"/>
    </row>
    <row r="64" ht="15.75" customHeight="1" spans="1:26">
      <c r="A64" s="58"/>
      <c r="B64" s="59"/>
      <c r="C64" s="59"/>
      <c r="D64" s="65"/>
      <c r="E64" s="60"/>
      <c r="F64" s="61"/>
      <c r="G64" s="62"/>
      <c r="H64" s="62"/>
      <c r="I64" s="62"/>
      <c r="J64" s="62"/>
      <c r="K64" s="62"/>
      <c r="L64" s="62"/>
      <c r="M64" s="63"/>
      <c r="N64" s="64"/>
      <c r="O64" s="46"/>
      <c r="P64" s="46"/>
      <c r="Q64" s="6"/>
      <c r="R64" s="6"/>
      <c r="S64" s="6"/>
      <c r="T64" s="6"/>
      <c r="U64" s="6"/>
      <c r="V64" s="6"/>
      <c r="W64" s="6"/>
      <c r="X64" s="7"/>
      <c r="Y64" s="7"/>
      <c r="Z64" s="7"/>
    </row>
    <row r="65" ht="15.75" customHeight="1" spans="1:26">
      <c r="A65" s="44"/>
      <c r="B65" s="44"/>
      <c r="C65" s="59"/>
      <c r="D65" s="65"/>
      <c r="E65" s="60"/>
      <c r="F65" s="61"/>
      <c r="G65" s="62"/>
      <c r="H65" s="62"/>
      <c r="I65" s="62"/>
      <c r="J65" s="62"/>
      <c r="K65" s="62"/>
      <c r="L65" s="62"/>
      <c r="M65" s="63"/>
      <c r="N65" s="64"/>
      <c r="O65" s="46"/>
      <c r="P65" s="46"/>
      <c r="Q65" s="6"/>
      <c r="R65" s="6"/>
      <c r="S65" s="6"/>
      <c r="T65" s="6"/>
      <c r="U65" s="6"/>
      <c r="V65" s="6"/>
      <c r="W65" s="6"/>
      <c r="X65" s="7"/>
      <c r="Y65" s="7"/>
      <c r="Z65" s="7"/>
    </row>
    <row r="66" ht="15.75" customHeight="1" spans="1:26">
      <c r="A66" s="66"/>
      <c r="B66" s="44"/>
      <c r="C66" s="66"/>
      <c r="D66" s="67"/>
      <c r="E66" s="67"/>
      <c r="F66" s="68"/>
      <c r="G66" s="69"/>
      <c r="H66" s="69"/>
      <c r="I66" s="69"/>
      <c r="J66" s="69"/>
      <c r="K66" s="69"/>
      <c r="L66" s="69"/>
      <c r="M66" s="70"/>
      <c r="N66" s="68"/>
      <c r="O66" s="46"/>
      <c r="P66" s="46"/>
      <c r="Q66" s="6"/>
      <c r="R66" s="6"/>
      <c r="S66" s="6"/>
      <c r="T66" s="6"/>
      <c r="U66" s="6"/>
      <c r="V66" s="6"/>
      <c r="W66" s="6"/>
      <c r="X66" s="7"/>
      <c r="Y66" s="7"/>
      <c r="Z66" s="7"/>
    </row>
    <row r="67" ht="12.75" customHeight="1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7"/>
      <c r="Y67" s="7"/>
      <c r="Z67" s="7"/>
    </row>
    <row r="68" ht="14.25" customHeight="1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C1:P1"/>
    <mergeCell ref="C2:P2"/>
    <mergeCell ref="C3:P3"/>
    <mergeCell ref="G4:L4"/>
    <mergeCell ref="O4:P4"/>
    <mergeCell ref="C54:N54"/>
    <mergeCell ref="C55:N55"/>
    <mergeCell ref="C56:N56"/>
    <mergeCell ref="A57:B57"/>
    <mergeCell ref="C57:N57"/>
    <mergeCell ref="G58:L58"/>
    <mergeCell ref="A66:B66"/>
    <mergeCell ref="A4:A5"/>
    <mergeCell ref="A6:A20"/>
    <mergeCell ref="A21:A35"/>
    <mergeCell ref="A36:A50"/>
    <mergeCell ref="A58:A59"/>
    <mergeCell ref="A60:A61"/>
    <mergeCell ref="A62:A63"/>
    <mergeCell ref="A64:A65"/>
    <mergeCell ref="B4:B5"/>
    <mergeCell ref="B6:B20"/>
    <mergeCell ref="B21:B35"/>
    <mergeCell ref="B36:B50"/>
    <mergeCell ref="B58:B59"/>
    <mergeCell ref="B60:B61"/>
    <mergeCell ref="B62:B63"/>
    <mergeCell ref="B64:B65"/>
    <mergeCell ref="C4:C5"/>
    <mergeCell ref="C58:C59"/>
    <mergeCell ref="D4:D5"/>
    <mergeCell ref="D58:D59"/>
    <mergeCell ref="E4:E5"/>
    <mergeCell ref="E58:E59"/>
    <mergeCell ref="F4:F5"/>
    <mergeCell ref="F58:F59"/>
    <mergeCell ref="M4:M5"/>
    <mergeCell ref="M58:M59"/>
    <mergeCell ref="N4:N5"/>
    <mergeCell ref="N58:N59"/>
    <mergeCell ref="A1:B3"/>
    <mergeCell ref="A54:B56"/>
  </mergeCells>
  <pageMargins left="0.7" right="0.7" top="0.75" bottom="0.75" header="0" footer="0"/>
  <pageSetup paperSize="1" orientation="landscape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5833333333333" defaultRowHeight="15" customHeight="1"/>
  <cols>
    <col min="1" max="1" width="3.58333333333333" customWidth="1"/>
    <col min="2" max="2" width="11.4166666666667" customWidth="1"/>
    <col min="3" max="3" width="9.16666666666667" customWidth="1"/>
    <col min="4" max="4" width="7.08333333333333" customWidth="1"/>
    <col min="5" max="5" width="7.58333333333333" customWidth="1"/>
    <col min="6" max="7" width="7.08333333333333" customWidth="1"/>
    <col min="8" max="8" width="7.58333333333333" customWidth="1"/>
    <col min="9" max="10" width="7.08333333333333" customWidth="1"/>
    <col min="11" max="11" width="7.58333333333333" customWidth="1"/>
    <col min="12" max="12" width="9.16666666666667" customWidth="1"/>
    <col min="13" max="13" width="6.16666666666667" hidden="1" customWidth="1"/>
    <col min="14" max="14" width="6.5" hidden="1" customWidth="1"/>
    <col min="15" max="15" width="5.91666666666667" hidden="1" customWidth="1"/>
    <col min="16" max="16" width="7.91666666666667" hidden="1" customWidth="1"/>
    <col min="17" max="17" width="3.16666666666667" customWidth="1"/>
    <col min="18" max="18" width="3.41666666666667" customWidth="1"/>
    <col min="19" max="19" width="4.66666666666667" customWidth="1"/>
    <col min="20" max="20" width="6.91666666666667" customWidth="1"/>
    <col min="21" max="26" width="15.0833333333333" customWidth="1"/>
  </cols>
  <sheetData>
    <row r="1" ht="26.25" customHeight="1" spans="1:26">
      <c r="A1" s="144"/>
      <c r="B1" s="113"/>
      <c r="C1" s="114" t="s">
        <v>1280</v>
      </c>
      <c r="D1" s="4"/>
      <c r="E1" s="4"/>
      <c r="F1" s="4"/>
      <c r="G1" s="4"/>
      <c r="H1" s="4"/>
      <c r="I1" s="4"/>
      <c r="J1" s="4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0.25" customHeight="1" spans="1:26">
      <c r="A2" s="144"/>
      <c r="B2" s="32"/>
      <c r="C2" s="114" t="s">
        <v>1263</v>
      </c>
      <c r="D2" s="4"/>
      <c r="E2" s="4"/>
      <c r="F2" s="4"/>
      <c r="G2" s="4"/>
      <c r="H2" s="4"/>
      <c r="I2" s="4"/>
      <c r="J2" s="4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75" customHeight="1" spans="1:26">
      <c r="A3" s="144"/>
      <c r="B3" s="21"/>
      <c r="C3" s="145" t="e">
        <f>'ABSTRACT 3'!C3:P3</f>
        <v>#REF!</v>
      </c>
      <c r="D3" s="4"/>
      <c r="E3" s="4"/>
      <c r="F3" s="4"/>
      <c r="G3" s="4"/>
      <c r="H3" s="4"/>
      <c r="I3" s="4"/>
      <c r="J3" s="4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" customHeight="1" spans="1:26">
      <c r="A4" s="144"/>
      <c r="B4" s="146" t="s">
        <v>1281</v>
      </c>
      <c r="C4" s="147" t="s">
        <v>567</v>
      </c>
      <c r="D4" s="79"/>
      <c r="E4" s="12"/>
      <c r="F4" s="148" t="s">
        <v>579</v>
      </c>
      <c r="G4" s="79"/>
      <c r="H4" s="12"/>
      <c r="I4" s="148" t="s">
        <v>582</v>
      </c>
      <c r="J4" s="79"/>
      <c r="K4" s="12"/>
      <c r="L4" s="6"/>
      <c r="M4" s="149" t="s">
        <v>1282</v>
      </c>
      <c r="N4" s="79"/>
      <c r="O4" s="79"/>
      <c r="P4" s="12"/>
      <c r="Q4" s="6"/>
      <c r="R4" s="6"/>
      <c r="S4" s="6"/>
      <c r="T4" s="6"/>
      <c r="U4" s="6"/>
      <c r="V4" s="6"/>
      <c r="W4" s="6"/>
      <c r="X4" s="6"/>
      <c r="Y4" s="6"/>
      <c r="Z4" s="6"/>
    </row>
    <row r="5" ht="24" customHeight="1" spans="1:26">
      <c r="A5" s="150"/>
      <c r="B5" s="146" t="s">
        <v>1281</v>
      </c>
      <c r="C5" s="151" t="s">
        <v>463</v>
      </c>
      <c r="D5" s="152" t="s">
        <v>464</v>
      </c>
      <c r="E5" s="152" t="s">
        <v>465</v>
      </c>
      <c r="F5" s="151" t="s">
        <v>463</v>
      </c>
      <c r="G5" s="152" t="s">
        <v>464</v>
      </c>
      <c r="H5" s="152" t="s">
        <v>465</v>
      </c>
      <c r="I5" s="151" t="s">
        <v>463</v>
      </c>
      <c r="J5" s="152" t="s">
        <v>464</v>
      </c>
      <c r="K5" s="152" t="s">
        <v>465</v>
      </c>
      <c r="L5" s="6"/>
      <c r="M5" s="153" t="str">
        <f>B4</f>
        <v>Cut off mark</v>
      </c>
      <c r="N5" s="153" t="str">
        <f t="shared" ref="N5:P5" si="0">C5</f>
        <v>Regd</v>
      </c>
      <c r="O5" s="153" t="str">
        <f t="shared" si="0"/>
        <v>Pass</v>
      </c>
      <c r="P5" s="153" t="str">
        <f t="shared" si="0"/>
        <v>Pass%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 spans="1:26">
      <c r="A6" s="150"/>
      <c r="B6" s="154">
        <v>180</v>
      </c>
      <c r="C6" s="155" t="e">
        <f>#REF!</f>
        <v>#REF!</v>
      </c>
      <c r="D6" s="155" t="e">
        <f>#REF!</f>
        <v>#REF!</v>
      </c>
      <c r="E6" s="156" t="e">
        <f t="shared" ref="E6:E13" si="1">D6/C6</f>
        <v>#REF!</v>
      </c>
      <c r="F6" s="155">
        <f>'II IT'!AL205</f>
        <v>0</v>
      </c>
      <c r="G6" s="155">
        <f>'II IT'!AM205</f>
        <v>0</v>
      </c>
      <c r="H6" s="156" t="e">
        <f t="shared" ref="H6:H13" si="2">G6/F6</f>
        <v>#DIV/0!</v>
      </c>
      <c r="I6" s="155" t="e">
        <f>#REF!</f>
        <v>#REF!</v>
      </c>
      <c r="J6" s="155" t="e">
        <f>#REF!</f>
        <v>#REF!</v>
      </c>
      <c r="K6" s="156" t="e">
        <f t="shared" ref="K6:K13" si="3">J6/I6</f>
        <v>#REF!</v>
      </c>
      <c r="L6" s="6"/>
      <c r="M6" s="157">
        <f t="shared" ref="M6:M11" si="4">B6</f>
        <v>180</v>
      </c>
      <c r="N6" s="158" t="e">
        <f t="shared" ref="N6:O6" si="5">C6+F6+I6</f>
        <v>#REF!</v>
      </c>
      <c r="O6" s="158" t="e">
        <f t="shared" si="5"/>
        <v>#REF!</v>
      </c>
      <c r="P6" s="159" t="e">
        <f t="shared" ref="P6:P13" si="6">O6/N6</f>
        <v>#REF!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 spans="1:26">
      <c r="A7" s="160"/>
      <c r="B7" s="161">
        <v>160</v>
      </c>
      <c r="C7" s="155" t="e">
        <f>#REF!</f>
        <v>#REF!</v>
      </c>
      <c r="D7" s="155" t="e">
        <f>#REF!</f>
        <v>#REF!</v>
      </c>
      <c r="E7" s="156" t="e">
        <f t="shared" si="1"/>
        <v>#REF!</v>
      </c>
      <c r="F7" s="155">
        <f>'II IT'!AL206</f>
        <v>0</v>
      </c>
      <c r="G7" s="155">
        <f>'II IT'!AM206</f>
        <v>0</v>
      </c>
      <c r="H7" s="156" t="e">
        <f t="shared" si="2"/>
        <v>#DIV/0!</v>
      </c>
      <c r="I7" s="155" t="e">
        <f>#REF!</f>
        <v>#REF!</v>
      </c>
      <c r="J7" s="155" t="e">
        <f>#REF!</f>
        <v>#REF!</v>
      </c>
      <c r="K7" s="156" t="e">
        <f t="shared" si="3"/>
        <v>#REF!</v>
      </c>
      <c r="L7" s="6"/>
      <c r="M7" s="157">
        <f t="shared" si="4"/>
        <v>160</v>
      </c>
      <c r="N7" s="158" t="e">
        <f t="shared" ref="N7:O7" si="7">C7+F7+I7</f>
        <v>#REF!</v>
      </c>
      <c r="O7" s="158" t="e">
        <f t="shared" si="7"/>
        <v>#REF!</v>
      </c>
      <c r="P7" s="159" t="e">
        <f t="shared" si="6"/>
        <v>#REF!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 spans="1:26">
      <c r="A8" s="144"/>
      <c r="B8" s="161">
        <v>140</v>
      </c>
      <c r="C8" s="155" t="e">
        <f>#REF!</f>
        <v>#REF!</v>
      </c>
      <c r="D8" s="155" t="e">
        <f>#REF!</f>
        <v>#REF!</v>
      </c>
      <c r="E8" s="156" t="e">
        <f t="shared" si="1"/>
        <v>#REF!</v>
      </c>
      <c r="F8" s="155">
        <f>'II IT'!AL207</f>
        <v>0</v>
      </c>
      <c r="G8" s="155">
        <f>'II IT'!AM207</f>
        <v>0</v>
      </c>
      <c r="H8" s="156" t="e">
        <f t="shared" si="2"/>
        <v>#DIV/0!</v>
      </c>
      <c r="I8" s="155" t="e">
        <f>#REF!</f>
        <v>#REF!</v>
      </c>
      <c r="J8" s="155" t="e">
        <f>#REF!</f>
        <v>#REF!</v>
      </c>
      <c r="K8" s="156" t="e">
        <f t="shared" si="3"/>
        <v>#REF!</v>
      </c>
      <c r="L8" s="6"/>
      <c r="M8" s="157">
        <f t="shared" si="4"/>
        <v>140</v>
      </c>
      <c r="N8" s="158" t="e">
        <f t="shared" ref="N8:O8" si="8">C8+F8+I8</f>
        <v>#REF!</v>
      </c>
      <c r="O8" s="158" t="e">
        <f t="shared" si="8"/>
        <v>#REF!</v>
      </c>
      <c r="P8" s="159" t="e">
        <f t="shared" si="6"/>
        <v>#REF!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 spans="1:26">
      <c r="A9" s="144"/>
      <c r="B9" s="161">
        <v>120</v>
      </c>
      <c r="C9" s="155" t="e">
        <f>#REF!</f>
        <v>#REF!</v>
      </c>
      <c r="D9" s="155" t="e">
        <f>#REF!</f>
        <v>#REF!</v>
      </c>
      <c r="E9" s="156" t="e">
        <f t="shared" si="1"/>
        <v>#REF!</v>
      </c>
      <c r="F9" s="155">
        <f>'II IT'!AL208</f>
        <v>0</v>
      </c>
      <c r="G9" s="155">
        <f>'II IT'!AM208</f>
        <v>0</v>
      </c>
      <c r="H9" s="156" t="e">
        <f t="shared" si="2"/>
        <v>#DIV/0!</v>
      </c>
      <c r="I9" s="155" t="e">
        <f>#REF!</f>
        <v>#REF!</v>
      </c>
      <c r="J9" s="155" t="e">
        <f>#REF!</f>
        <v>#REF!</v>
      </c>
      <c r="K9" s="156" t="e">
        <f t="shared" si="3"/>
        <v>#REF!</v>
      </c>
      <c r="L9" s="6"/>
      <c r="M9" s="157">
        <f t="shared" si="4"/>
        <v>120</v>
      </c>
      <c r="N9" s="158" t="e">
        <f t="shared" ref="N9:O9" si="9">C9+F9+I9</f>
        <v>#REF!</v>
      </c>
      <c r="O9" s="158" t="e">
        <f t="shared" si="9"/>
        <v>#REF!</v>
      </c>
      <c r="P9" s="159" t="e">
        <f t="shared" si="6"/>
        <v>#REF!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 spans="1:26">
      <c r="A10" s="144"/>
      <c r="B10" s="161">
        <v>110</v>
      </c>
      <c r="C10" s="155" t="e">
        <f>#REF!</f>
        <v>#REF!</v>
      </c>
      <c r="D10" s="155" t="e">
        <f>#REF!</f>
        <v>#REF!</v>
      </c>
      <c r="E10" s="156" t="e">
        <f t="shared" si="1"/>
        <v>#REF!</v>
      </c>
      <c r="F10" s="155">
        <f>'II IT'!AL209</f>
        <v>0</v>
      </c>
      <c r="G10" s="155">
        <f>'II IT'!AM209</f>
        <v>0</v>
      </c>
      <c r="H10" s="156" t="e">
        <f t="shared" si="2"/>
        <v>#DIV/0!</v>
      </c>
      <c r="I10" s="155" t="e">
        <f>#REF!</f>
        <v>#REF!</v>
      </c>
      <c r="J10" s="155" t="e">
        <f>#REF!</f>
        <v>#REF!</v>
      </c>
      <c r="K10" s="156" t="e">
        <f t="shared" si="3"/>
        <v>#REF!</v>
      </c>
      <c r="L10" s="6"/>
      <c r="M10" s="157">
        <f t="shared" si="4"/>
        <v>110</v>
      </c>
      <c r="N10" s="158" t="e">
        <f t="shared" ref="N10:O10" si="10">C10+F10+I10</f>
        <v>#REF!</v>
      </c>
      <c r="O10" s="158" t="e">
        <f t="shared" si="10"/>
        <v>#REF!</v>
      </c>
      <c r="P10" s="159" t="e">
        <f t="shared" si="6"/>
        <v>#REF!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 spans="1:26">
      <c r="A11" s="144"/>
      <c r="B11" s="161">
        <v>100</v>
      </c>
      <c r="C11" s="155" t="e">
        <f>#REF!</f>
        <v>#REF!</v>
      </c>
      <c r="D11" s="155" t="e">
        <f>#REF!</f>
        <v>#REF!</v>
      </c>
      <c r="E11" s="156" t="e">
        <f t="shared" si="1"/>
        <v>#REF!</v>
      </c>
      <c r="F11" s="155">
        <f>'II IT'!AL212</f>
        <v>0</v>
      </c>
      <c r="G11" s="155">
        <f>'II IT'!AM212</f>
        <v>0</v>
      </c>
      <c r="H11" s="156" t="e">
        <f t="shared" si="2"/>
        <v>#DIV/0!</v>
      </c>
      <c r="I11" s="155" t="e">
        <f>#REF!</f>
        <v>#REF!</v>
      </c>
      <c r="J11" s="155" t="e">
        <f>#REF!</f>
        <v>#REF!</v>
      </c>
      <c r="K11" s="156" t="e">
        <f t="shared" si="3"/>
        <v>#REF!</v>
      </c>
      <c r="L11" s="6"/>
      <c r="M11" s="157">
        <f t="shared" si="4"/>
        <v>100</v>
      </c>
      <c r="N11" s="158" t="e">
        <f t="shared" ref="N11:O11" si="11">C11+F11+I11</f>
        <v>#REF!</v>
      </c>
      <c r="O11" s="158" t="e">
        <f t="shared" si="11"/>
        <v>#REF!</v>
      </c>
      <c r="P11" s="159" t="e">
        <f t="shared" si="6"/>
        <v>#REF!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 spans="1:26">
      <c r="A12" s="144"/>
      <c r="B12" s="162" t="s">
        <v>1283</v>
      </c>
      <c r="C12" s="155" t="e">
        <f>#REF!</f>
        <v>#REF!</v>
      </c>
      <c r="D12" s="155" t="e">
        <f>#REF!</f>
        <v>#REF!</v>
      </c>
      <c r="E12" s="156" t="e">
        <f t="shared" si="1"/>
        <v>#REF!</v>
      </c>
      <c r="F12" s="155">
        <f>'II IT'!AL213</f>
        <v>193</v>
      </c>
      <c r="G12" s="155">
        <f>'II IT'!AM213</f>
        <v>171</v>
      </c>
      <c r="H12" s="156">
        <f t="shared" si="2"/>
        <v>0.886010362694301</v>
      </c>
      <c r="I12" s="155" t="e">
        <f>#REF!</f>
        <v>#REF!</v>
      </c>
      <c r="J12" s="155" t="e">
        <f>#REF!</f>
        <v>#REF!</v>
      </c>
      <c r="K12" s="156" t="e">
        <f t="shared" si="3"/>
        <v>#REF!</v>
      </c>
      <c r="L12" s="6"/>
      <c r="M12" s="157"/>
      <c r="N12" s="158" t="e">
        <f t="shared" ref="N12:O12" si="12">C12+F12+I12</f>
        <v>#REF!</v>
      </c>
      <c r="O12" s="158" t="e">
        <f t="shared" si="12"/>
        <v>#REF!</v>
      </c>
      <c r="P12" s="159" t="e">
        <f t="shared" si="6"/>
        <v>#REF!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0" customHeight="1" spans="1:26">
      <c r="A13" s="144"/>
      <c r="B13" s="163" t="s">
        <v>544</v>
      </c>
      <c r="C13" s="164" t="e">
        <f t="shared" ref="C13:D13" si="13">SUM(C6:C12)</f>
        <v>#REF!</v>
      </c>
      <c r="D13" s="165" t="e">
        <f t="shared" si="13"/>
        <v>#REF!</v>
      </c>
      <c r="E13" s="166" t="e">
        <f t="shared" si="1"/>
        <v>#REF!</v>
      </c>
      <c r="F13" s="165">
        <f t="shared" ref="F13:G13" si="14">SUM(F6:F12)</f>
        <v>193</v>
      </c>
      <c r="G13" s="165">
        <f t="shared" si="14"/>
        <v>171</v>
      </c>
      <c r="H13" s="166">
        <f t="shared" si="2"/>
        <v>0.886010362694301</v>
      </c>
      <c r="I13" s="165" t="e">
        <f t="shared" ref="I13:J13" si="15">SUM(I6:I12)</f>
        <v>#REF!</v>
      </c>
      <c r="J13" s="165" t="e">
        <f t="shared" si="15"/>
        <v>#REF!</v>
      </c>
      <c r="K13" s="166" t="e">
        <f t="shared" si="3"/>
        <v>#REF!</v>
      </c>
      <c r="L13" s="6"/>
      <c r="M13" s="6"/>
      <c r="N13" s="153" t="e">
        <f t="shared" ref="N13:O13" si="16">SUM(N6:N12)</f>
        <v>#REF!</v>
      </c>
      <c r="O13" s="153" t="e">
        <f t="shared" si="16"/>
        <v>#REF!</v>
      </c>
      <c r="P13" s="167" t="e">
        <f t="shared" si="6"/>
        <v>#REF!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 spans="1:26">
      <c r="A14" s="144"/>
      <c r="B14" s="117"/>
      <c r="C14" s="168"/>
      <c r="D14" s="168"/>
      <c r="E14" s="168"/>
      <c r="F14" s="117"/>
      <c r="G14" s="117"/>
      <c r="H14" s="117"/>
      <c r="I14" s="117"/>
      <c r="J14" s="117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 spans="1:26">
      <c r="A15" s="6"/>
      <c r="B15" s="6"/>
      <c r="C15" s="169"/>
      <c r="D15" s="169"/>
      <c r="E15" s="169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 spans="1:2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4.25" customHeight="1" spans="1:26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 spans="1:2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4.25" customHeight="1" spans="1:2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4.25" customHeight="1" spans="1:2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4.25" customHeight="1" spans="1:2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4.25" customHeight="1" spans="1:2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4.25" customHeight="1" spans="1:26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4.25" customHeight="1" spans="1:26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4.25" customHeight="1" spans="1:26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4.25" customHeight="1" spans="1: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4.25" customHeight="1" spans="1:26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4.25" customHeight="1" spans="1:26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4.25" customHeight="1" spans="1:26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4.25" customHeight="1" spans="1:26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4.25" customHeight="1" spans="1:26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4.25" customHeight="1" spans="1:26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4.25" customHeight="1" spans="1:26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4.25" customHeight="1" spans="1:26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4.25" customHeight="1" spans="1:26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4.25" customHeight="1" spans="1:2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4.25" customHeight="1" spans="1:26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4.25" customHeight="1" spans="1:26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4.25" customHeight="1" spans="1:26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4.25" customHeight="1" spans="1:26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4.25" customHeight="1" spans="1:26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4.25" customHeight="1" spans="1:26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4.25" customHeight="1" spans="1:26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4.25" customHeight="1" spans="1:26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4.25" customHeight="1" spans="1:26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4.25" customHeight="1" spans="1:2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4.25" customHeight="1" spans="1:26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4.25" customHeight="1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4.25" customHeight="1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4.25" customHeight="1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4.25" customHeight="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4.25" customHeight="1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4.25" customHeight="1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4.25" customHeight="1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4.25" customHeight="1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4.25" customHeight="1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4.25" customHeight="1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4.25" customHeight="1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4.25" customHeight="1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4.25" customHeight="1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4.25" customHeight="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4.25" customHeight="1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4.25" customHeight="1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4.25" customHeight="1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4.25" customHeight="1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4.25" customHeight="1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4.25" customHeight="1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4.25" customHeight="1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C1:K1"/>
    <mergeCell ref="C2:K2"/>
    <mergeCell ref="C3:K3"/>
    <mergeCell ref="C4:E4"/>
    <mergeCell ref="F4:H4"/>
    <mergeCell ref="I4:K4"/>
    <mergeCell ref="M4:P4"/>
    <mergeCell ref="B1:B3"/>
  </mergeCells>
  <pageMargins left="0.7" right="0.7" top="0.75" bottom="0.75" header="0" footer="0"/>
  <pageSetup paperSize="1" orientation="landscape"/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00"/>
  <sheetViews>
    <sheetView workbookViewId="0">
      <selection activeCell="A1" sqref="A1"/>
    </sheetView>
  </sheetViews>
  <sheetFormatPr defaultColWidth="12.5833333333333" defaultRowHeight="15" customHeight="1"/>
  <cols>
    <col min="1" max="1" width="8" customWidth="1"/>
    <col min="2" max="2" width="11.4166666666667" customWidth="1"/>
    <col min="3" max="3" width="8.41666666666667" customWidth="1"/>
    <col min="4" max="4" width="7.91666666666667" customWidth="1"/>
    <col min="5" max="6" width="8.08333333333333" customWidth="1"/>
    <col min="7" max="7" width="8.58333333333333" customWidth="1"/>
    <col min="8" max="8" width="8.5" customWidth="1"/>
    <col min="9" max="9" width="7.66666666666667" customWidth="1"/>
    <col min="10" max="10" width="8.91666666666667" customWidth="1"/>
    <col min="11" max="11" width="4.58333333333333" customWidth="1"/>
    <col min="12" max="12" width="2.58333333333333" customWidth="1"/>
    <col min="13" max="13" width="7.16666666666667" customWidth="1"/>
    <col min="14" max="14" width="4.58333333333333" customWidth="1"/>
    <col min="15" max="15" width="3.5" customWidth="1"/>
    <col min="16" max="16" width="3.08333333333333" customWidth="1"/>
    <col min="17" max="18" width="8" customWidth="1"/>
    <col min="19" max="26" width="7.58333333333333" customWidth="1"/>
  </cols>
  <sheetData>
    <row r="1" ht="25.5" customHeight="1" spans="1:30">
      <c r="A1" s="112"/>
      <c r="B1" s="113"/>
      <c r="C1" s="114" t="s">
        <v>1280</v>
      </c>
      <c r="D1" s="4"/>
      <c r="E1" s="4"/>
      <c r="F1" s="4"/>
      <c r="G1" s="4"/>
      <c r="H1" s="4"/>
      <c r="I1" s="4"/>
      <c r="J1" s="5"/>
      <c r="K1" s="115"/>
      <c r="L1" s="115"/>
      <c r="M1" s="115"/>
      <c r="N1" s="115"/>
      <c r="O1" s="115"/>
      <c r="P1" s="115"/>
      <c r="Q1" s="115"/>
      <c r="R1" s="116"/>
      <c r="S1" s="116"/>
      <c r="T1" s="116"/>
      <c r="U1" s="117"/>
      <c r="V1" s="117"/>
      <c r="W1" s="117"/>
      <c r="X1" s="117"/>
      <c r="Y1" s="117"/>
      <c r="Z1" s="117"/>
      <c r="AA1" s="117"/>
      <c r="AB1" s="117"/>
      <c r="AC1" s="117"/>
      <c r="AD1" s="117"/>
    </row>
    <row r="2" ht="22.5" customHeight="1" spans="1:30">
      <c r="A2" s="115"/>
      <c r="B2" s="32"/>
      <c r="C2" s="114" t="s">
        <v>1263</v>
      </c>
      <c r="D2" s="4"/>
      <c r="E2" s="4"/>
      <c r="F2" s="4"/>
      <c r="G2" s="4"/>
      <c r="H2" s="4"/>
      <c r="I2" s="4"/>
      <c r="J2" s="5"/>
      <c r="K2" s="118"/>
      <c r="L2" s="118"/>
      <c r="M2" s="118"/>
      <c r="N2" s="118"/>
      <c r="O2" s="118"/>
      <c r="P2" s="118"/>
      <c r="Q2" s="118"/>
      <c r="R2" s="116"/>
      <c r="S2" s="116"/>
      <c r="T2" s="116"/>
      <c r="U2" s="117"/>
      <c r="V2" s="117"/>
      <c r="W2" s="117"/>
      <c r="X2" s="117"/>
      <c r="Y2" s="117"/>
      <c r="Z2" s="117"/>
      <c r="AA2" s="117"/>
      <c r="AB2" s="117"/>
      <c r="AC2" s="117"/>
      <c r="AD2" s="117"/>
    </row>
    <row r="3" ht="19.5" customHeight="1" spans="1:30">
      <c r="A3" s="112"/>
      <c r="B3" s="21"/>
      <c r="C3" s="119" t="e">
        <f>'ABSTRACT 4'!C3:K3</f>
        <v>#REF!</v>
      </c>
      <c r="D3" s="4"/>
      <c r="E3" s="4"/>
      <c r="F3" s="4"/>
      <c r="G3" s="4"/>
      <c r="H3" s="4"/>
      <c r="I3" s="4"/>
      <c r="J3" s="5"/>
      <c r="K3" s="120"/>
      <c r="L3" s="120"/>
      <c r="M3" s="120"/>
      <c r="N3" s="120"/>
      <c r="O3" s="120"/>
      <c r="P3" s="120"/>
      <c r="Q3" s="120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ht="12.75" hidden="1" customHeight="1" spans="1:30">
      <c r="A4" s="112"/>
      <c r="B4" s="121" t="s">
        <v>1284</v>
      </c>
      <c r="C4" s="12"/>
      <c r="D4" s="122" t="str">
        <f t="shared" ref="D4:J4" si="0">D12</f>
        <v>EES</v>
      </c>
      <c r="E4" s="122" t="str">
        <f t="shared" si="0"/>
        <v>CA</v>
      </c>
      <c r="F4" s="122" t="str">
        <f t="shared" si="0"/>
        <v>OS</v>
      </c>
      <c r="G4" s="122" t="str">
        <f t="shared" si="0"/>
        <v>DAA</v>
      </c>
      <c r="H4" s="122" t="str">
        <f t="shared" si="0"/>
        <v>AIML</v>
      </c>
      <c r="I4" s="122" t="str">
        <f t="shared" si="0"/>
        <v>PYTHON</v>
      </c>
      <c r="J4" s="123" t="str">
        <f t="shared" si="0"/>
        <v>Total</v>
      </c>
      <c r="K4" s="124"/>
      <c r="L4" s="124"/>
      <c r="M4" s="124"/>
      <c r="N4" s="124"/>
      <c r="O4" s="124"/>
      <c r="P4" s="124"/>
      <c r="Q4" s="124"/>
      <c r="R4" s="125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ht="18" hidden="1" customHeight="1" spans="1:30">
      <c r="A5" s="112"/>
      <c r="B5" s="126" t="s">
        <v>1285</v>
      </c>
      <c r="C5" s="127" t="s">
        <v>515</v>
      </c>
      <c r="D5" s="127" t="e">
        <f>D13+D17+#REF!</f>
        <v>#REF!</v>
      </c>
      <c r="E5" s="127" t="e">
        <f>E13+E17+#REF!</f>
        <v>#REF!</v>
      </c>
      <c r="F5" s="127" t="e">
        <f>F13+F17+#REF!</f>
        <v>#REF!</v>
      </c>
      <c r="G5" s="127" t="e">
        <f>G13+G17+#REF!</f>
        <v>#REF!</v>
      </c>
      <c r="H5" s="127" t="e">
        <f>H13+H17+#REF!</f>
        <v>#REF!</v>
      </c>
      <c r="I5" s="127" t="e">
        <f>I13+I17+#REF!</f>
        <v>#REF!</v>
      </c>
      <c r="J5" s="127" t="e">
        <f>J13+J17+#REF!</f>
        <v>#REF!</v>
      </c>
      <c r="K5" s="124"/>
      <c r="L5" s="124"/>
      <c r="M5" s="124"/>
      <c r="N5" s="124"/>
      <c r="O5" s="124"/>
      <c r="P5" s="124"/>
      <c r="Q5" s="124"/>
      <c r="R5" s="125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ht="18" hidden="1" customHeight="1" spans="1:30">
      <c r="A6" s="112"/>
      <c r="B6" s="32"/>
      <c r="C6" s="127" t="s">
        <v>508</v>
      </c>
      <c r="D6" s="127" t="e">
        <f>D14+D18+#REF!</f>
        <v>#REF!</v>
      </c>
      <c r="E6" s="127" t="e">
        <f>E14+E18+#REF!</f>
        <v>#REF!</v>
      </c>
      <c r="F6" s="127" t="e">
        <f>F14+F18+#REF!</f>
        <v>#REF!</v>
      </c>
      <c r="G6" s="127" t="e">
        <f>G14+G18+#REF!</f>
        <v>#REF!</v>
      </c>
      <c r="H6" s="127" t="e">
        <f>H14+H18+#REF!</f>
        <v>#REF!</v>
      </c>
      <c r="I6" s="127" t="e">
        <f>I14+I18+#REF!</f>
        <v>#REF!</v>
      </c>
      <c r="J6" s="127" t="e">
        <f>J14+J18+#REF!</f>
        <v>#REF!</v>
      </c>
      <c r="K6" s="124"/>
      <c r="L6" s="124"/>
      <c r="M6" s="124"/>
      <c r="N6" s="124"/>
      <c r="O6" s="124"/>
      <c r="P6" s="124"/>
      <c r="Q6" s="124"/>
      <c r="R6" s="125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ht="18" hidden="1" customHeight="1" spans="1:30">
      <c r="A7" s="112"/>
      <c r="B7" s="21"/>
      <c r="C7" s="127" t="s">
        <v>516</v>
      </c>
      <c r="D7" s="127" t="e">
        <f>D15+D19+#REF!</f>
        <v>#REF!</v>
      </c>
      <c r="E7" s="127" t="e">
        <f>E15+E19+#REF!</f>
        <v>#REF!</v>
      </c>
      <c r="F7" s="127" t="e">
        <f>F15+F19+#REF!</f>
        <v>#REF!</v>
      </c>
      <c r="G7" s="127" t="e">
        <f>G15+G19+#REF!</f>
        <v>#REF!</v>
      </c>
      <c r="H7" s="127" t="e">
        <f>H15+H19+#REF!</f>
        <v>#REF!</v>
      </c>
      <c r="I7" s="127" t="e">
        <f>I15+I19+#REF!</f>
        <v>#REF!</v>
      </c>
      <c r="J7" s="128" t="e">
        <f>J15+J19+#REF!</f>
        <v>#REF!</v>
      </c>
      <c r="K7" s="124"/>
      <c r="L7" s="112"/>
      <c r="M7" s="112"/>
      <c r="N7" s="112"/>
      <c r="O7" s="112"/>
      <c r="P7" s="112"/>
      <c r="Q7" s="124"/>
      <c r="R7" s="125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ht="18" customHeight="1" spans="1:30">
      <c r="A8" s="112"/>
      <c r="B8" s="129" t="s">
        <v>522</v>
      </c>
      <c r="C8" s="5"/>
      <c r="D8" s="130" t="e">
        <f>'ABSTRACT 1'!#REF!</f>
        <v>#REF!</v>
      </c>
      <c r="E8" s="130" t="e">
        <f>'ABSTRACT 1'!#REF!</f>
        <v>#REF!</v>
      </c>
      <c r="F8" s="130" t="e">
        <f>'ABSTRACT 1'!#REF!</f>
        <v>#REF!</v>
      </c>
      <c r="G8" s="130" t="e">
        <f>'ABSTRACT 1'!#REF!</f>
        <v>#REF!</v>
      </c>
      <c r="H8" s="130" t="e">
        <f>'ABSTRACT 1'!#REF!</f>
        <v>#REF!</v>
      </c>
      <c r="I8" s="130" t="e">
        <f>'ABSTRACT 1'!#REF!</f>
        <v>#REF!</v>
      </c>
      <c r="J8" s="131" t="s">
        <v>475</v>
      </c>
      <c r="K8" s="124"/>
      <c r="L8" s="112"/>
      <c r="M8" s="112"/>
      <c r="N8" s="112"/>
      <c r="O8" s="112"/>
      <c r="P8" s="112"/>
      <c r="Q8" s="124"/>
      <c r="R8" s="125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ht="19.5" customHeight="1" spans="1:30">
      <c r="A9" s="112"/>
      <c r="B9" s="132" t="s">
        <v>1286</v>
      </c>
      <c r="C9" s="133" t="s">
        <v>1287</v>
      </c>
      <c r="D9" s="134" t="e">
        <f>#REF!</f>
        <v>#REF!</v>
      </c>
      <c r="E9" s="134" t="e">
        <f>#REF!</f>
        <v>#REF!</v>
      </c>
      <c r="F9" s="134" t="e">
        <f>#REF!</f>
        <v>#REF!</v>
      </c>
      <c r="G9" s="134" t="e">
        <f>#REF!</f>
        <v>#REF!</v>
      </c>
      <c r="H9" s="134" t="e">
        <f>#REF!</f>
        <v>#REF!</v>
      </c>
      <c r="I9" s="134" t="e">
        <f>#REF!</f>
        <v>#REF!</v>
      </c>
      <c r="J9" s="134" t="e">
        <f t="shared" ref="J9:J10" si="1">SUM(D9:I9)</f>
        <v>#REF!</v>
      </c>
      <c r="K9" s="124"/>
      <c r="L9" s="112"/>
      <c r="M9" s="112"/>
      <c r="N9" s="112"/>
      <c r="O9" s="112"/>
      <c r="P9" s="112"/>
      <c r="Q9" s="124"/>
      <c r="R9" s="125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ht="19.5" customHeight="1" spans="1:30">
      <c r="A10" s="112"/>
      <c r="B10" s="32"/>
      <c r="C10" s="133" t="s">
        <v>1288</v>
      </c>
      <c r="D10" s="134" t="e">
        <f>#REF!</f>
        <v>#REF!</v>
      </c>
      <c r="E10" s="134" t="e">
        <f>#REF!</f>
        <v>#REF!</v>
      </c>
      <c r="F10" s="134" t="e">
        <f>#REF!</f>
        <v>#REF!</v>
      </c>
      <c r="G10" s="134" t="e">
        <f>#REF!</f>
        <v>#REF!</v>
      </c>
      <c r="H10" s="134" t="e">
        <f>#REF!</f>
        <v>#REF!</v>
      </c>
      <c r="I10" s="134" t="e">
        <f>#REF!</f>
        <v>#REF!</v>
      </c>
      <c r="J10" s="134" t="e">
        <f t="shared" si="1"/>
        <v>#REF!</v>
      </c>
      <c r="K10" s="124"/>
      <c r="L10" s="112"/>
      <c r="M10" s="112"/>
      <c r="N10" s="112"/>
      <c r="O10" s="112"/>
      <c r="P10" s="112"/>
      <c r="Q10" s="124"/>
      <c r="R10" s="125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ht="19.5" customHeight="1" spans="1:30">
      <c r="A11" s="112"/>
      <c r="B11" s="21"/>
      <c r="C11" s="135" t="s">
        <v>475</v>
      </c>
      <c r="D11" s="136" t="e">
        <f t="shared" ref="D11:J11" si="2">SUM(D9:D10)</f>
        <v>#REF!</v>
      </c>
      <c r="E11" s="136" t="e">
        <f t="shared" si="2"/>
        <v>#REF!</v>
      </c>
      <c r="F11" s="136" t="e">
        <f t="shared" si="2"/>
        <v>#REF!</v>
      </c>
      <c r="G11" s="136" t="e">
        <f t="shared" si="2"/>
        <v>#REF!</v>
      </c>
      <c r="H11" s="136" t="e">
        <f t="shared" si="2"/>
        <v>#REF!</v>
      </c>
      <c r="I11" s="136" t="e">
        <f t="shared" si="2"/>
        <v>#REF!</v>
      </c>
      <c r="J11" s="137" t="e">
        <f t="shared" si="2"/>
        <v>#REF!</v>
      </c>
      <c r="K11" s="124"/>
      <c r="L11" s="112"/>
      <c r="M11" s="112"/>
      <c r="N11" s="112"/>
      <c r="O11" s="112"/>
      <c r="P11" s="112"/>
      <c r="Q11" s="124"/>
      <c r="R11" s="125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ht="19.5" customHeight="1" spans="1:30">
      <c r="A12" s="112"/>
      <c r="B12" s="129" t="s">
        <v>522</v>
      </c>
      <c r="C12" s="5"/>
      <c r="D12" s="138" t="str">
        <f>'ABSTRACT 1'!B5</f>
        <v>EES</v>
      </c>
      <c r="E12" s="138" t="str">
        <f>'ABSTRACT 1'!C5</f>
        <v>CA</v>
      </c>
      <c r="F12" s="138" t="str">
        <f>'ABSTRACT 1'!D5</f>
        <v>OS</v>
      </c>
      <c r="G12" s="138" t="str">
        <f>'ABSTRACT 1'!E5</f>
        <v>DAA</v>
      </c>
      <c r="H12" s="138" t="str">
        <f>'ABSTRACT 1'!F5</f>
        <v>AIML</v>
      </c>
      <c r="I12" s="138" t="str">
        <f>'ABSTRACT 1'!G5</f>
        <v>PYTHON</v>
      </c>
      <c r="J12" s="131" t="s">
        <v>475</v>
      </c>
      <c r="K12" s="124"/>
      <c r="L12" s="139"/>
      <c r="Q12" s="112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ht="19.5" customHeight="1" spans="1:30">
      <c r="A13" s="112"/>
      <c r="B13" s="132" t="s">
        <v>580</v>
      </c>
      <c r="C13" s="133" t="s">
        <v>1287</v>
      </c>
      <c r="D13" s="134">
        <f>'II IT'!H251</f>
        <v>1</v>
      </c>
      <c r="E13" s="134">
        <f>'II IT'!I251</f>
        <v>0</v>
      </c>
      <c r="F13" s="134">
        <f>'II IT'!J251</f>
        <v>1</v>
      </c>
      <c r="G13" s="134">
        <f>'II IT'!K251</f>
        <v>5</v>
      </c>
      <c r="H13" s="134">
        <f>'II IT'!L251</f>
        <v>3</v>
      </c>
      <c r="I13" s="134">
        <f>'II IT'!M251</f>
        <v>1</v>
      </c>
      <c r="J13" s="134">
        <f t="shared" ref="J13:J14" si="3">SUM(D13:I13)</f>
        <v>11</v>
      </c>
      <c r="K13" s="124"/>
      <c r="L13" s="140"/>
      <c r="M13" s="141"/>
      <c r="N13" s="142"/>
      <c r="O13" s="142"/>
      <c r="P13" s="142"/>
      <c r="Q13" s="112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ht="19.5" customHeight="1" spans="1:30">
      <c r="A14" s="112"/>
      <c r="B14" s="32"/>
      <c r="C14" s="133" t="s">
        <v>1288</v>
      </c>
      <c r="D14" s="134">
        <f>'II IT'!H252</f>
        <v>0</v>
      </c>
      <c r="E14" s="134">
        <f>'II IT'!I252</f>
        <v>0</v>
      </c>
      <c r="F14" s="134">
        <f>'II IT'!J252</f>
        <v>0</v>
      </c>
      <c r="G14" s="134">
        <f>'II IT'!K252</f>
        <v>0</v>
      </c>
      <c r="H14" s="134">
        <f>'II IT'!L252</f>
        <v>0</v>
      </c>
      <c r="I14" s="134">
        <f>'II IT'!M252</f>
        <v>0</v>
      </c>
      <c r="J14" s="134">
        <f t="shared" si="3"/>
        <v>0</v>
      </c>
      <c r="K14" s="124"/>
      <c r="L14" s="140"/>
      <c r="M14" s="141"/>
      <c r="N14" s="142"/>
      <c r="O14" s="142"/>
      <c r="P14" s="142"/>
      <c r="Q14" s="112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ht="19.5" customHeight="1" spans="1:30">
      <c r="A15" s="112"/>
      <c r="B15" s="21"/>
      <c r="C15" s="135" t="s">
        <v>475</v>
      </c>
      <c r="D15" s="136">
        <f t="shared" ref="D15:J15" si="4">SUM(D13:D14)</f>
        <v>1</v>
      </c>
      <c r="E15" s="136">
        <f t="shared" si="4"/>
        <v>0</v>
      </c>
      <c r="F15" s="136">
        <f t="shared" si="4"/>
        <v>1</v>
      </c>
      <c r="G15" s="136">
        <f t="shared" si="4"/>
        <v>5</v>
      </c>
      <c r="H15" s="136">
        <f t="shared" si="4"/>
        <v>3</v>
      </c>
      <c r="I15" s="136">
        <f t="shared" si="4"/>
        <v>1</v>
      </c>
      <c r="J15" s="137">
        <f t="shared" si="4"/>
        <v>11</v>
      </c>
      <c r="K15" s="124"/>
      <c r="L15" s="140"/>
      <c r="M15" s="141"/>
      <c r="N15" s="142"/>
      <c r="O15" s="142"/>
      <c r="P15" s="142"/>
      <c r="Q15" s="112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ht="19.5" customHeight="1" spans="1:30">
      <c r="A16" s="112"/>
      <c r="B16" s="129" t="s">
        <v>522</v>
      </c>
      <c r="C16" s="5"/>
      <c r="D16" s="143" t="e">
        <f>'ABSTRACT 1'!#REF!</f>
        <v>#REF!</v>
      </c>
      <c r="E16" s="143" t="e">
        <f>'ABSTRACT 1'!#REF!</f>
        <v>#REF!</v>
      </c>
      <c r="F16" s="143" t="e">
        <f>'ABSTRACT 1'!#REF!</f>
        <v>#REF!</v>
      </c>
      <c r="G16" s="143"/>
      <c r="H16" s="143"/>
      <c r="I16" s="143"/>
      <c r="J16" s="138" t="s">
        <v>475</v>
      </c>
      <c r="K16" s="124"/>
      <c r="L16" s="140"/>
      <c r="M16" s="141"/>
      <c r="N16" s="142"/>
      <c r="O16" s="142"/>
      <c r="P16" s="142"/>
      <c r="Q16" s="112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ht="14.25" customHeight="1" spans="1:30">
      <c r="A17" s="112"/>
      <c r="B17" s="132" t="s">
        <v>1289</v>
      </c>
      <c r="C17" s="133" t="s">
        <v>1287</v>
      </c>
      <c r="D17" s="134" t="e">
        <f>#REF!</f>
        <v>#REF!</v>
      </c>
      <c r="E17" s="134" t="e">
        <f>#REF!</f>
        <v>#REF!</v>
      </c>
      <c r="F17" s="134" t="e">
        <f>#REF!</f>
        <v>#REF!</v>
      </c>
      <c r="G17" s="134"/>
      <c r="H17" s="134"/>
      <c r="I17" s="134"/>
      <c r="J17" s="134" t="e">
        <f t="shared" ref="J17:J18" si="5">SUM(D17:I17)</f>
        <v>#REF!</v>
      </c>
      <c r="K17" s="124"/>
      <c r="L17" s="112"/>
      <c r="M17" s="112"/>
      <c r="N17" s="112"/>
      <c r="O17" s="112"/>
      <c r="P17" s="112"/>
      <c r="Q17" s="112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ht="14.25" customHeight="1" spans="1:30">
      <c r="A18" s="112"/>
      <c r="B18" s="32"/>
      <c r="C18" s="133" t="s">
        <v>1288</v>
      </c>
      <c r="D18" s="134" t="e">
        <f>#REF!</f>
        <v>#REF!</v>
      </c>
      <c r="E18" s="134" t="e">
        <f>#REF!</f>
        <v>#REF!</v>
      </c>
      <c r="F18" s="134" t="e">
        <f>#REF!</f>
        <v>#REF!</v>
      </c>
      <c r="G18" s="134"/>
      <c r="H18" s="134"/>
      <c r="I18" s="134"/>
      <c r="J18" s="134" t="e">
        <f t="shared" si="5"/>
        <v>#REF!</v>
      </c>
      <c r="K18" s="124"/>
      <c r="L18" s="112"/>
      <c r="M18" s="112"/>
      <c r="N18" s="112"/>
      <c r="O18" s="112"/>
      <c r="P18" s="112"/>
      <c r="Q18" s="112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ht="14.25" customHeight="1" spans="1:30">
      <c r="A19" s="112"/>
      <c r="B19" s="21"/>
      <c r="C19" s="135" t="str">
        <f>C15</f>
        <v>Total</v>
      </c>
      <c r="D19" s="136" t="e">
        <f t="shared" ref="D19:J19" si="6">SUM(D17:D18)</f>
        <v>#REF!</v>
      </c>
      <c r="E19" s="136" t="e">
        <f t="shared" si="6"/>
        <v>#REF!</v>
      </c>
      <c r="F19" s="136" t="e">
        <f t="shared" si="6"/>
        <v>#REF!</v>
      </c>
      <c r="G19" s="136">
        <f t="shared" si="6"/>
        <v>0</v>
      </c>
      <c r="H19" s="136">
        <f t="shared" si="6"/>
        <v>0</v>
      </c>
      <c r="I19" s="136">
        <f t="shared" si="6"/>
        <v>0</v>
      </c>
      <c r="J19" s="137" t="e">
        <f t="shared" si="6"/>
        <v>#REF!</v>
      </c>
      <c r="K19" s="124"/>
      <c r="L19" s="112"/>
      <c r="M19" s="112"/>
      <c r="N19" s="112"/>
      <c r="O19" s="112"/>
      <c r="P19" s="112"/>
      <c r="Q19" s="112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ht="14.25" customHeight="1" spans="1:30">
      <c r="A20" s="112"/>
      <c r="B20" s="124"/>
      <c r="C20" s="124"/>
      <c r="D20" s="124"/>
      <c r="E20" s="124"/>
      <c r="F20" s="124"/>
      <c r="G20" s="124"/>
      <c r="H20" s="124"/>
      <c r="I20" s="124"/>
      <c r="J20" s="112"/>
      <c r="K20" s="112"/>
      <c r="L20" s="112"/>
      <c r="M20" s="112"/>
      <c r="N20" s="112"/>
      <c r="O20" s="112"/>
      <c r="P20" s="112"/>
      <c r="Q20" s="112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ht="14.25" customHeight="1" spans="1:30">
      <c r="A21" s="7"/>
      <c r="B21" s="125"/>
      <c r="C21" s="125"/>
      <c r="D21" s="125"/>
      <c r="E21" s="125"/>
      <c r="F21" s="125"/>
      <c r="G21" s="125"/>
      <c r="H21" s="125"/>
      <c r="I21" s="12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ht="14.25" customHeight="1" spans="1:30">
      <c r="A22" s="7"/>
      <c r="B22" s="125"/>
      <c r="C22" s="125"/>
      <c r="D22" s="125"/>
      <c r="E22" s="125"/>
      <c r="F22" s="125"/>
      <c r="G22" s="125"/>
      <c r="H22" s="125"/>
      <c r="I22" s="12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ht="14.25" customHeight="1" spans="1:30">
      <c r="A23" s="7"/>
      <c r="B23" s="125"/>
      <c r="C23" s="125"/>
      <c r="D23" s="125"/>
      <c r="E23" s="125"/>
      <c r="F23" s="125"/>
      <c r="G23" s="125"/>
      <c r="H23" s="125"/>
      <c r="I23" s="12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ht="14.25" customHeight="1" spans="1:30">
      <c r="A24" s="7"/>
      <c r="B24" s="125"/>
      <c r="C24" s="125"/>
      <c r="D24" s="125"/>
      <c r="E24" s="125"/>
      <c r="F24" s="125"/>
      <c r="G24" s="125"/>
      <c r="H24" s="125"/>
      <c r="I24" s="12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ht="14.25" customHeight="1" spans="1:30">
      <c r="A25" s="7"/>
      <c r="B25" s="125"/>
      <c r="C25" s="125"/>
      <c r="D25" s="125"/>
      <c r="E25" s="125"/>
      <c r="F25" s="125"/>
      <c r="G25" s="125"/>
      <c r="H25" s="125"/>
      <c r="I25" s="12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ht="14.25" customHeight="1" spans="1:30">
      <c r="A26" s="7"/>
      <c r="B26" s="125"/>
      <c r="C26" s="125"/>
      <c r="D26" s="125"/>
      <c r="E26" s="125"/>
      <c r="F26" s="125"/>
      <c r="G26" s="125"/>
      <c r="H26" s="125"/>
      <c r="I26" s="12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ht="14.25" customHeight="1" spans="1:30">
      <c r="A27" s="7"/>
      <c r="B27" s="125"/>
      <c r="C27" s="125"/>
      <c r="D27" s="125"/>
      <c r="E27" s="125"/>
      <c r="F27" s="125"/>
      <c r="G27" s="125"/>
      <c r="H27" s="125"/>
      <c r="I27" s="12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ht="14.25" customHeight="1" spans="1:30">
      <c r="A28" s="7"/>
      <c r="B28" s="125"/>
      <c r="C28" s="125"/>
      <c r="D28" s="125"/>
      <c r="E28" s="125"/>
      <c r="F28" s="125"/>
      <c r="G28" s="125"/>
      <c r="H28" s="125"/>
      <c r="I28" s="12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ht="14.25" customHeight="1" spans="1:30">
      <c r="A29" s="7"/>
      <c r="B29" s="125"/>
      <c r="C29" s="125"/>
      <c r="D29" s="125"/>
      <c r="E29" s="125"/>
      <c r="F29" s="125"/>
      <c r="G29" s="125"/>
      <c r="H29" s="125"/>
      <c r="I29" s="12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ht="14.25" customHeight="1" spans="1:30">
      <c r="A30" s="7"/>
      <c r="B30" s="125"/>
      <c r="C30" s="125"/>
      <c r="D30" s="125"/>
      <c r="E30" s="125"/>
      <c r="F30" s="125"/>
      <c r="G30" s="125"/>
      <c r="H30" s="125"/>
      <c r="I30" s="12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ht="14.25" customHeight="1" spans="1:30">
      <c r="A31" s="7"/>
      <c r="B31" s="125"/>
      <c r="C31" s="125"/>
      <c r="D31" s="125"/>
      <c r="E31" s="125"/>
      <c r="F31" s="125"/>
      <c r="G31" s="125"/>
      <c r="H31" s="125"/>
      <c r="I31" s="12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ht="14.25" customHeight="1" spans="1:30">
      <c r="A32" s="7"/>
      <c r="B32" s="125"/>
      <c r="C32" s="125"/>
      <c r="D32" s="125"/>
      <c r="E32" s="125"/>
      <c r="F32" s="125"/>
      <c r="G32" s="125"/>
      <c r="H32" s="125"/>
      <c r="I32" s="12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ht="14.25" customHeight="1" spans="1:30">
      <c r="A33" s="7"/>
      <c r="B33" s="125"/>
      <c r="C33" s="125"/>
      <c r="D33" s="125"/>
      <c r="E33" s="125"/>
      <c r="F33" s="125"/>
      <c r="G33" s="125"/>
      <c r="H33" s="125"/>
      <c r="I33" s="12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ht="14.25" customHeight="1" spans="1:30">
      <c r="A34" s="7"/>
      <c r="B34" s="125"/>
      <c r="C34" s="125"/>
      <c r="D34" s="125"/>
      <c r="E34" s="125"/>
      <c r="F34" s="125"/>
      <c r="G34" s="125"/>
      <c r="H34" s="125"/>
      <c r="I34" s="12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ht="14.25" customHeight="1" spans="1:30">
      <c r="A35" s="7"/>
      <c r="B35" s="125"/>
      <c r="C35" s="125"/>
      <c r="D35" s="125"/>
      <c r="E35" s="125"/>
      <c r="F35" s="125"/>
      <c r="G35" s="125"/>
      <c r="H35" s="125"/>
      <c r="I35" s="12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ht="14.25" customHeight="1" spans="1:30">
      <c r="A36" s="7"/>
      <c r="B36" s="125"/>
      <c r="C36" s="125"/>
      <c r="D36" s="125"/>
      <c r="E36" s="125"/>
      <c r="F36" s="125"/>
      <c r="G36" s="125"/>
      <c r="H36" s="125"/>
      <c r="I36" s="12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ht="14.25" customHeight="1" spans="1:30">
      <c r="A37" s="7"/>
      <c r="B37" s="7"/>
      <c r="C37" s="7"/>
      <c r="D37" s="7"/>
      <c r="E37" s="7"/>
      <c r="F37" s="7"/>
      <c r="G37" s="7"/>
      <c r="H37" s="7"/>
      <c r="I37" s="7"/>
      <c r="J37" s="7"/>
      <c r="K37" s="125"/>
      <c r="L37" s="125"/>
      <c r="M37" s="125"/>
      <c r="N37" s="125"/>
      <c r="O37" s="125"/>
      <c r="P37" s="125"/>
      <c r="Q37" s="125"/>
      <c r="R37" s="125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ht="14.25" customHeight="1" spans="1:30">
      <c r="A38" s="7"/>
      <c r="B38" s="7"/>
      <c r="C38" s="7"/>
      <c r="D38" s="7"/>
      <c r="E38" s="7"/>
      <c r="F38" s="7"/>
      <c r="G38" s="7"/>
      <c r="H38" s="7"/>
      <c r="I38" s="7"/>
      <c r="J38" s="7"/>
      <c r="K38" s="125"/>
      <c r="L38" s="125"/>
      <c r="M38" s="125"/>
      <c r="N38" s="125"/>
      <c r="O38" s="125"/>
      <c r="P38" s="125"/>
      <c r="Q38" s="125"/>
      <c r="R38" s="125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ht="14.25" customHeight="1" spans="1:30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ht="14.25" customHeight="1" spans="1:3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ht="14.25" customHeight="1" spans="1:30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ht="14.25" customHeight="1" spans="1:30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ht="14.25" customHeight="1" spans="1:30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ht="14.25" customHeight="1" spans="1:30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ht="14.25" customHeight="1" spans="1:30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ht="14.25" customHeight="1" spans="1:30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ht="14.25" customHeight="1" spans="1:30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ht="14.25" customHeight="1" spans="1:30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ht="14.25" customHeight="1" spans="1:30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ht="14.25" customHeight="1" spans="1:3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ht="14.25" customHeight="1" spans="1:30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ht="14.25" customHeight="1" spans="1:30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ht="14.25" customHeight="1" spans="1:30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ht="14.25" customHeight="1" spans="1:30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ht="14.25" customHeight="1" spans="1:30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ht="14.25" customHeight="1" spans="1:30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ht="14.25" customHeight="1" spans="1:30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ht="14.25" customHeight="1" spans="1:30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ht="14.25" customHeight="1" spans="1:30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ht="14.25" customHeight="1" spans="1:3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ht="14.25" customHeight="1" spans="1:30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ht="14.25" customHeight="1" spans="1:30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ht="14.25" customHeight="1" spans="1:30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ht="14.25" customHeight="1" spans="1:30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ht="14.25" customHeight="1" spans="1:30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ht="14.25" customHeight="1" spans="1:30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ht="14.25" customHeight="1" spans="1:30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ht="14.25" customHeight="1" spans="1:30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ht="14.25" customHeight="1" spans="1:30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ht="14.25" customHeight="1" spans="1:3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ht="14.25" customHeight="1" spans="1:30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ht="14.25" customHeight="1" spans="1:30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ht="14.25" customHeight="1" spans="1:30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ht="14.25" customHeight="1" spans="1:30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ht="14.25" customHeight="1" spans="1:30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ht="14.25" customHeight="1" spans="1:30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ht="14.25" customHeight="1" spans="1:30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ht="14.25" customHeight="1" spans="1:30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ht="14.25" customHeight="1" spans="1:30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ht="14.25" customHeight="1" spans="1:3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ht="14.25" customHeight="1" spans="1:30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ht="14.25" customHeight="1" spans="1:30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ht="14.25" customHeight="1" spans="1:30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ht="14.25" customHeight="1" spans="1:30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ht="14.25" customHeight="1" spans="1:30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ht="14.25" customHeight="1" spans="1:30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ht="14.25" customHeight="1" spans="1:30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ht="14.25" customHeight="1" spans="1:30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ht="14.25" customHeight="1" spans="1:30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ht="14.25" customHeight="1" spans="1:3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ht="14.25" customHeight="1" spans="1:30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ht="14.25" customHeight="1" spans="1:30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ht="14.25" customHeight="1" spans="1:30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ht="14.25" customHeight="1" spans="1:30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ht="14.25" customHeight="1" spans="1:30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ht="14.25" customHeight="1" spans="1:30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ht="14.25" customHeight="1" spans="1:30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ht="14.25" customHeight="1" spans="1:30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ht="14.25" customHeight="1" spans="1:30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ht="14.25" customHeight="1" spans="1:3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ht="14.25" customHeight="1" spans="1:30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ht="14.25" customHeight="1" spans="1:30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ht="14.25" customHeight="1" spans="1:30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ht="14.25" customHeight="1" spans="1:30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ht="14.25" customHeight="1" spans="1:30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ht="14.25" customHeight="1" spans="1:30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ht="14.25" customHeight="1" spans="1:30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ht="14.25" customHeight="1" spans="1:30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ht="14.25" customHeight="1" spans="1:30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ht="14.25" customHeight="1" spans="1:3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ht="14.25" customHeight="1" spans="1:30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ht="14.25" customHeight="1" spans="1:30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ht="14.25" customHeight="1" spans="1:30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ht="14.25" customHeight="1" spans="1:30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ht="14.25" customHeight="1" spans="1:30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ht="14.25" customHeight="1" spans="1:30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ht="14.25" customHeight="1" spans="1:30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ht="14.25" customHeight="1" spans="1:30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ht="14.25" customHeight="1" spans="1:30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ht="14.25" customHeight="1" spans="1:3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ht="14.25" customHeight="1" spans="1:30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ht="14.25" customHeight="1" spans="1:30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ht="14.25" customHeight="1" spans="1:30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ht="14.25" customHeight="1" spans="1:30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ht="14.25" customHeight="1" spans="1:30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ht="14.25" customHeight="1" spans="1:30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ht="14.25" customHeight="1" spans="1:30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ht="14.25" customHeight="1" spans="1:30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ht="14.25" customHeight="1" spans="1:30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ht="14.25" customHeight="1" spans="1: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ht="14.25" customHeight="1" spans="1:30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ht="14.25" customHeight="1" spans="1:30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ht="14.25" customHeight="1" spans="1:30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ht="14.25" customHeight="1" spans="1:30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ht="14.25" customHeight="1" spans="1:30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ht="14.25" customHeight="1" spans="1:30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ht="14.25" customHeight="1" spans="1:30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ht="14.25" customHeight="1" spans="1:30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ht="14.25" customHeight="1" spans="1:30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ht="14.25" customHeight="1" spans="1:3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ht="14.25" customHeight="1" spans="1:30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ht="14.25" customHeight="1" spans="1:30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ht="14.25" customHeight="1" spans="1:30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ht="14.25" customHeight="1" spans="1:30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ht="14.25" customHeight="1" spans="1:30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ht="14.25" customHeight="1" spans="1:30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ht="14.25" customHeight="1" spans="1:30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ht="14.25" customHeight="1" spans="1:30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ht="14.25" customHeight="1" spans="1:30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ht="14.25" customHeight="1" spans="1:3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ht="14.25" customHeight="1" spans="1:30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ht="14.25" customHeight="1" spans="1:30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ht="14.25" customHeight="1" spans="1:30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ht="14.25" customHeight="1" spans="1:30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ht="14.25" customHeight="1" spans="1:30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ht="14.25" customHeight="1" spans="1:30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ht="14.25" customHeight="1" spans="1:30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ht="14.25" customHeight="1" spans="1:30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ht="14.25" customHeight="1" spans="1:30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ht="14.25" customHeight="1" spans="1:3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ht="14.25" customHeight="1" spans="1:30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ht="14.25" customHeight="1" spans="1:30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ht="14.25" customHeight="1" spans="1:30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ht="14.25" customHeight="1" spans="1:30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ht="14.25" customHeight="1" spans="1:30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ht="14.25" customHeight="1" spans="1:30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ht="14.25" customHeight="1" spans="1:30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ht="14.25" customHeight="1" spans="1:30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ht="14.25" customHeight="1" spans="1:30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ht="14.25" customHeight="1" spans="1:3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ht="14.25" customHeight="1" spans="1:30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ht="14.25" customHeight="1" spans="1:30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ht="14.25" customHeight="1" spans="1:30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ht="14.25" customHeight="1" spans="1:30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ht="14.25" customHeight="1" spans="1:30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ht="14.25" customHeight="1" spans="1:30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ht="14.25" customHeight="1" spans="1:30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ht="14.25" customHeight="1" spans="1:30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ht="14.25" customHeight="1" spans="1:30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ht="14.25" customHeight="1" spans="1:3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ht="14.25" customHeight="1" spans="1:30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ht="14.25" customHeight="1" spans="1:30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ht="14.25" customHeight="1" spans="1:30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ht="14.25" customHeight="1" spans="1:30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ht="14.25" customHeight="1" spans="1:30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ht="14.25" customHeight="1" spans="1:30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ht="14.25" customHeight="1" spans="1:30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ht="14.25" customHeight="1" spans="1:30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ht="14.25" customHeight="1" spans="1:30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ht="14.25" customHeight="1" spans="1:3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ht="14.25" customHeight="1" spans="1:30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ht="14.25" customHeight="1" spans="1:30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ht="14.25" customHeight="1" spans="1:30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ht="14.25" customHeight="1" spans="1:30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ht="14.25" customHeight="1" spans="1:30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ht="14.25" customHeight="1" spans="1:30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ht="14.25" customHeight="1" spans="1:30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ht="14.25" customHeight="1" spans="1:30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ht="14.25" customHeight="1" spans="1:30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ht="14.25" customHeight="1" spans="1:3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ht="14.25" customHeight="1" spans="1:30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ht="14.25" customHeight="1" spans="1:30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ht="14.25" customHeight="1" spans="1:30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ht="14.25" customHeight="1" spans="1:30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ht="14.25" customHeight="1" spans="1:30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ht="14.25" customHeight="1" spans="1:30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ht="14.25" customHeight="1" spans="1:30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ht="14.25" customHeight="1" spans="1:30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ht="14.25" customHeight="1" spans="1:30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ht="14.25" customHeight="1" spans="1:3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ht="14.25" customHeight="1" spans="1:30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ht="14.25" customHeight="1" spans="1:30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ht="14.25" customHeight="1" spans="1:30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ht="14.25" customHeight="1" spans="1:30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ht="14.25" customHeight="1" spans="1:30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ht="14.25" customHeight="1" spans="1:30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ht="14.25" customHeight="1" spans="1:30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ht="14.25" customHeight="1" spans="1:30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ht="14.25" customHeight="1" spans="1:30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ht="14.25" customHeight="1" spans="1:3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1:J1"/>
    <mergeCell ref="C2:J2"/>
    <mergeCell ref="C3:J3"/>
    <mergeCell ref="B4:C4"/>
    <mergeCell ref="B8:C8"/>
    <mergeCell ref="B12:C12"/>
    <mergeCell ref="L12:P12"/>
    <mergeCell ref="B16:C16"/>
    <mergeCell ref="B1:B3"/>
    <mergeCell ref="B5:B7"/>
    <mergeCell ref="B9:B11"/>
    <mergeCell ref="B13:B15"/>
    <mergeCell ref="B17:B19"/>
  </mergeCells>
  <pageMargins left="0.7" right="0.7" top="0.75" bottom="0.75" header="0" footer="0"/>
  <pageSetup paperSize="1" orientation="landscape"/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B4"/>
    </sheetView>
  </sheetViews>
  <sheetFormatPr defaultColWidth="12.5833333333333" defaultRowHeight="15" customHeight="1"/>
  <cols>
    <col min="1" max="1" width="4.91666666666667" customWidth="1"/>
    <col min="2" max="2" width="4.5" customWidth="1"/>
    <col min="3" max="3" width="9.41666666666667" customWidth="1"/>
    <col min="4" max="10" width="10" customWidth="1"/>
    <col min="11" max="26" width="7" customWidth="1"/>
  </cols>
  <sheetData>
    <row r="1" ht="14.25" customHeight="1" spans="1:26">
      <c r="A1" s="71"/>
      <c r="B1" s="2"/>
      <c r="C1" s="72" t="s">
        <v>558</v>
      </c>
      <c r="D1" s="73"/>
      <c r="E1" s="73"/>
      <c r="F1" s="73"/>
      <c r="G1" s="73"/>
      <c r="H1" s="73"/>
      <c r="I1" s="73"/>
      <c r="J1" s="2"/>
      <c r="K1" s="74"/>
      <c r="L1" s="75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3.5" customHeight="1" spans="1:26">
      <c r="A2" s="8"/>
      <c r="B2" s="9"/>
      <c r="C2" s="8"/>
      <c r="J2" s="9"/>
      <c r="K2" s="74"/>
      <c r="L2" s="75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19.5" customHeight="1" spans="1:26">
      <c r="A3" s="8"/>
      <c r="B3" s="9"/>
      <c r="C3" s="77" t="s">
        <v>559</v>
      </c>
      <c r="J3" s="9"/>
      <c r="K3" s="74"/>
      <c r="L3" s="75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4.25" customHeight="1" spans="1:26">
      <c r="A4" s="11"/>
      <c r="B4" s="12"/>
      <c r="C4" s="78" t="e">
        <f>'ABSTRACT 5'!C3:J3</f>
        <v>#REF!</v>
      </c>
      <c r="D4" s="79"/>
      <c r="E4" s="79"/>
      <c r="F4" s="79"/>
      <c r="G4" s="79"/>
      <c r="H4" s="79"/>
      <c r="I4" s="79"/>
      <c r="J4" s="12"/>
      <c r="K4" s="74"/>
      <c r="L4" s="75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6.5" customHeight="1" spans="1:26">
      <c r="A5" s="80" t="s">
        <v>1290</v>
      </c>
      <c r="B5" s="4"/>
      <c r="C5" s="4"/>
      <c r="D5" s="4"/>
      <c r="E5" s="4"/>
      <c r="F5" s="4"/>
      <c r="G5" s="4"/>
      <c r="H5" s="4"/>
      <c r="I5" s="4"/>
      <c r="J5" s="5"/>
      <c r="K5" s="74"/>
      <c r="L5" s="75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24.75" customHeight="1" spans="1:26">
      <c r="A6" s="81" t="s">
        <v>563</v>
      </c>
      <c r="B6" s="82" t="s">
        <v>1291</v>
      </c>
      <c r="C6" s="4"/>
      <c r="D6" s="4"/>
      <c r="E6" s="4"/>
      <c r="F6" s="4"/>
      <c r="G6" s="4"/>
      <c r="H6" s="4"/>
      <c r="I6" s="4"/>
      <c r="J6" s="5"/>
      <c r="K6" s="74"/>
      <c r="L6" s="75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24.75" customHeight="1" spans="1:26">
      <c r="A7" s="21"/>
      <c r="B7" s="83" t="s">
        <v>1292</v>
      </c>
      <c r="C7" s="83" t="s">
        <v>522</v>
      </c>
      <c r="D7" s="84" t="e">
        <f>'ABSTRACT 1'!#REF!</f>
        <v>#REF!</v>
      </c>
      <c r="E7" s="84" t="e">
        <f>'ABSTRACT 1'!#REF!</f>
        <v>#REF!</v>
      </c>
      <c r="F7" s="84" t="e">
        <f>'ABSTRACT 1'!#REF!</f>
        <v>#REF!</v>
      </c>
      <c r="G7" s="84" t="e">
        <f>'ABSTRACT 1'!#REF!</f>
        <v>#REF!</v>
      </c>
      <c r="H7" s="84" t="e">
        <f>'ABSTRACT 1'!#REF!</f>
        <v>#REF!</v>
      </c>
      <c r="I7" s="84" t="e">
        <f>'ABSTRACT 1'!#REF!</f>
        <v>#REF!</v>
      </c>
      <c r="J7" s="85" t="s">
        <v>1293</v>
      </c>
      <c r="K7" s="74"/>
      <c r="L7" s="75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24.75" customHeight="1" spans="1:26">
      <c r="A8" s="81">
        <v>1</v>
      </c>
      <c r="B8" s="81" t="s">
        <v>1294</v>
      </c>
      <c r="C8" s="86" t="s">
        <v>1295</v>
      </c>
      <c r="D8" s="87" t="e">
        <f>'ABSTRACT 1'!#REF!</f>
        <v>#REF!</v>
      </c>
      <c r="E8" s="87" t="e">
        <f>'ABSTRACT 1'!#REF!</f>
        <v>#REF!</v>
      </c>
      <c r="F8" s="87" t="e">
        <f>'ABSTRACT 1'!#REF!</f>
        <v>#REF!</v>
      </c>
      <c r="G8" s="87" t="e">
        <f>'ABSTRACT 1'!#REF!</f>
        <v>#REF!</v>
      </c>
      <c r="H8" s="87" t="e">
        <f>'ABSTRACT 1'!#REF!</f>
        <v>#REF!</v>
      </c>
      <c r="I8" s="87" t="e">
        <f>'ABSTRACT 1'!#REF!</f>
        <v>#REF!</v>
      </c>
      <c r="J8" s="88" t="e">
        <f t="shared" ref="J8:J9" si="0">SUM(D8:I8)</f>
        <v>#REF!</v>
      </c>
      <c r="K8" s="74"/>
      <c r="L8" s="75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24.75" customHeight="1" spans="1:26">
      <c r="A9" s="32"/>
      <c r="B9" s="32"/>
      <c r="C9" s="86" t="s">
        <v>510</v>
      </c>
      <c r="D9" s="87" t="e">
        <f>'ABSTRACT 1'!#REF!</f>
        <v>#REF!</v>
      </c>
      <c r="E9" s="87" t="e">
        <f>'ABSTRACT 1'!#REF!</f>
        <v>#REF!</v>
      </c>
      <c r="F9" s="87" t="e">
        <f>'ABSTRACT 1'!#REF!</f>
        <v>#REF!</v>
      </c>
      <c r="G9" s="87" t="e">
        <f>'ABSTRACT 1'!#REF!</f>
        <v>#REF!</v>
      </c>
      <c r="H9" s="87" t="e">
        <f>'ABSTRACT 1'!#REF!</f>
        <v>#REF!</v>
      </c>
      <c r="I9" s="87" t="e">
        <f>'ABSTRACT 1'!#REF!</f>
        <v>#REF!</v>
      </c>
      <c r="J9" s="88" t="e">
        <f t="shared" si="0"/>
        <v>#REF!</v>
      </c>
      <c r="K9" s="74"/>
      <c r="L9" s="75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24.75" customHeight="1" spans="1:26">
      <c r="A10" s="32"/>
      <c r="B10" s="32"/>
      <c r="C10" s="86" t="s">
        <v>565</v>
      </c>
      <c r="D10" s="87" t="e">
        <f>'ABSTRACT 1'!#REF!</f>
        <v>#REF!</v>
      </c>
      <c r="E10" s="87" t="e">
        <f>'ABSTRACT 1'!#REF!</f>
        <v>#REF!</v>
      </c>
      <c r="F10" s="87" t="e">
        <f>'ABSTRACT 1'!#REF!</f>
        <v>#REF!</v>
      </c>
      <c r="G10" s="87" t="e">
        <f>'ABSTRACT 1'!#REF!</f>
        <v>#REF!</v>
      </c>
      <c r="H10" s="87" t="e">
        <f>'ABSTRACT 1'!#REF!</f>
        <v>#REF!</v>
      </c>
      <c r="I10" s="87" t="e">
        <f>'ABSTRACT 1'!#REF!</f>
        <v>#REF!</v>
      </c>
      <c r="J10" s="89" t="e">
        <f>(J9/J8)*100</f>
        <v>#REF!</v>
      </c>
      <c r="K10" s="74"/>
      <c r="L10" s="75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24.75" customHeight="1" spans="1:26">
      <c r="A11" s="21"/>
      <c r="B11" s="21"/>
      <c r="C11" s="86" t="s">
        <v>1296</v>
      </c>
      <c r="D11" s="90" t="e">
        <f>'ABSTRACT 1'!#REF!</f>
        <v>#REF!</v>
      </c>
      <c r="E11" s="90" t="e">
        <f>'ABSTRACT 1'!#REF!</f>
        <v>#REF!</v>
      </c>
      <c r="F11" s="90" t="e">
        <f>'ABSTRACT 1'!#REF!</f>
        <v>#REF!</v>
      </c>
      <c r="G11" s="90" t="e">
        <f>'ABSTRACT 1'!#REF!</f>
        <v>#REF!</v>
      </c>
      <c r="H11" s="90" t="e">
        <f>'ABSTRACT 1'!#REF!</f>
        <v>#REF!</v>
      </c>
      <c r="I11" s="90" t="e">
        <f>'ABSTRACT 1'!#REF!</f>
        <v>#REF!</v>
      </c>
      <c r="J11" s="91"/>
      <c r="K11" s="74"/>
      <c r="L11" s="75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24.75" customHeight="1" spans="1:26">
      <c r="A12" s="86"/>
      <c r="B12" s="92"/>
      <c r="C12" s="83" t="s">
        <v>522</v>
      </c>
      <c r="D12" s="84" t="str">
        <f>'ABSTRACT 1'!B5</f>
        <v>EES</v>
      </c>
      <c r="E12" s="84" t="str">
        <f>'ABSTRACT 1'!C5</f>
        <v>CA</v>
      </c>
      <c r="F12" s="84" t="str">
        <f>'ABSTRACT 1'!D5</f>
        <v>OS</v>
      </c>
      <c r="G12" s="84" t="str">
        <f>'ABSTRACT 1'!E5</f>
        <v>DAA</v>
      </c>
      <c r="H12" s="84" t="str">
        <f>'ABSTRACT 1'!F5</f>
        <v>AIML</v>
      </c>
      <c r="I12" s="84" t="str">
        <f>'ABSTRACT 1'!G5</f>
        <v>PYTHON</v>
      </c>
      <c r="J12" s="85" t="s">
        <v>1293</v>
      </c>
      <c r="K12" s="74"/>
      <c r="L12" s="75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24.75" customHeight="1" spans="1:26">
      <c r="A13" s="81">
        <v>2</v>
      </c>
      <c r="B13" s="81" t="s">
        <v>1297</v>
      </c>
      <c r="C13" s="86" t="s">
        <v>1295</v>
      </c>
      <c r="D13" s="87">
        <f>'ABSTRACT 1'!B6</f>
        <v>193</v>
      </c>
      <c r="E13" s="87">
        <f>'ABSTRACT 1'!C6</f>
        <v>192</v>
      </c>
      <c r="F13" s="87">
        <f>'ABSTRACT 1'!D6</f>
        <v>191</v>
      </c>
      <c r="G13" s="87">
        <f>'ABSTRACT 1'!E6</f>
        <v>192</v>
      </c>
      <c r="H13" s="87">
        <f>'ABSTRACT 1'!F6</f>
        <v>191</v>
      </c>
      <c r="I13" s="87">
        <f>'ABSTRACT 1'!G6</f>
        <v>191</v>
      </c>
      <c r="J13" s="88">
        <f t="shared" ref="J13:J14" si="1">SUM(D13:I13)</f>
        <v>1150</v>
      </c>
      <c r="K13" s="74"/>
      <c r="L13" s="75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24.75" customHeight="1" spans="1:26">
      <c r="A14" s="32"/>
      <c r="B14" s="32"/>
      <c r="C14" s="86" t="s">
        <v>510</v>
      </c>
      <c r="D14" s="87">
        <f>'ABSTRACT 1'!B7</f>
        <v>192</v>
      </c>
      <c r="E14" s="87">
        <f>'ABSTRACT 1'!C7</f>
        <v>192</v>
      </c>
      <c r="F14" s="87">
        <f>'ABSTRACT 1'!D7</f>
        <v>190</v>
      </c>
      <c r="G14" s="87">
        <f>'ABSTRACT 1'!E7</f>
        <v>187</v>
      </c>
      <c r="H14" s="87">
        <f>'ABSTRACT 1'!F7</f>
        <v>188</v>
      </c>
      <c r="I14" s="87">
        <f>'ABSTRACT 1'!G7</f>
        <v>190</v>
      </c>
      <c r="J14" s="88">
        <f t="shared" si="1"/>
        <v>1139</v>
      </c>
      <c r="K14" s="74"/>
      <c r="L14" s="75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24.75" customHeight="1" spans="1:26">
      <c r="A15" s="32"/>
      <c r="B15" s="32"/>
      <c r="C15" s="86" t="s">
        <v>565</v>
      </c>
      <c r="D15" s="87">
        <f>'ABSTRACT 1'!B8</f>
        <v>98.9690721649485</v>
      </c>
      <c r="E15" s="87">
        <f>'ABSTRACT 1'!C8</f>
        <v>98.9690721649485</v>
      </c>
      <c r="F15" s="87">
        <f>'ABSTRACT 1'!D8</f>
        <v>97.9381443298969</v>
      </c>
      <c r="G15" s="87">
        <f>'ABSTRACT 1'!E8</f>
        <v>96.3917525773196</v>
      </c>
      <c r="H15" s="87">
        <f>'ABSTRACT 1'!F8</f>
        <v>96.9072164948454</v>
      </c>
      <c r="I15" s="87">
        <f>'ABSTRACT 1'!G8</f>
        <v>97.9381443298969</v>
      </c>
      <c r="J15" s="89">
        <f>(J14/J13)*100</f>
        <v>99.0434782608696</v>
      </c>
      <c r="K15" s="74"/>
      <c r="L15" s="75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24.75" customHeight="1" spans="1:26">
      <c r="A16" s="21"/>
      <c r="B16" s="21"/>
      <c r="C16" s="86" t="s">
        <v>1296</v>
      </c>
      <c r="D16" s="90" t="str">
        <f>'ABSTRACT 1'!B11</f>
        <v>Class Advisor</v>
      </c>
      <c r="E16" s="90" t="str">
        <f>'ABSTRACT 1'!C11</f>
        <v>Dr.D.Rosy/Ms.Tharabai</v>
      </c>
      <c r="F16" s="90" t="str">
        <f>'ABSTRACT 1'!D11</f>
        <v>Ms.S.Suganya/Mr.S.Kumaragurubaran</v>
      </c>
      <c r="G16" s="90" t="str">
        <f>'ABSTRACT 1'!E11</f>
        <v>Mr.S.Jawagar/Mr.A.Anbumani</v>
      </c>
      <c r="H16" s="90" t="str">
        <f>'ABSTRACT 1'!F11</f>
        <v>Mr.A.Marimuthu/Dr.S.K.Muthusundar</v>
      </c>
      <c r="I16" s="90" t="str">
        <f>'ABSTRACT 1'!G11</f>
        <v>Ms.D.Lita/Mr.Sumit</v>
      </c>
      <c r="J16" s="91"/>
      <c r="K16" s="74"/>
      <c r="L16" s="75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24.75" customHeight="1" spans="1:26">
      <c r="A17" s="86"/>
      <c r="B17" s="92"/>
      <c r="C17" s="83" t="s">
        <v>522</v>
      </c>
      <c r="D17" s="84" t="e">
        <f>'ABSTRACT 1'!#REF!</f>
        <v>#REF!</v>
      </c>
      <c r="E17" s="84" t="e">
        <f>'ABSTRACT 1'!#REF!</f>
        <v>#REF!</v>
      </c>
      <c r="F17" s="84" t="e">
        <f>'ABSTRACT 1'!#REF!</f>
        <v>#REF!</v>
      </c>
      <c r="G17" s="84" t="e">
        <f>'ABSTRACT 1'!#REF!</f>
        <v>#REF!</v>
      </c>
      <c r="H17" s="84" t="e">
        <f>'ABSTRACT 1'!#REF!</f>
        <v>#REF!</v>
      </c>
      <c r="I17" s="84" t="e">
        <f>'ABSTRACT 1'!#REF!</f>
        <v>#REF!</v>
      </c>
      <c r="J17" s="85" t="s">
        <v>1293</v>
      </c>
      <c r="K17" s="74"/>
      <c r="L17" s="75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24.75" customHeight="1" spans="1:26">
      <c r="A18" s="81">
        <v>3</v>
      </c>
      <c r="B18" s="81" t="s">
        <v>1298</v>
      </c>
      <c r="C18" s="86" t="s">
        <v>1295</v>
      </c>
      <c r="D18" s="87" t="e">
        <f>'ABSTRACT 1'!#REF!</f>
        <v>#REF!</v>
      </c>
      <c r="E18" s="87" t="e">
        <f>'ABSTRACT 1'!#REF!</f>
        <v>#REF!</v>
      </c>
      <c r="F18" s="87" t="e">
        <f>'ABSTRACT 1'!#REF!</f>
        <v>#REF!</v>
      </c>
      <c r="G18" s="87" t="e">
        <f>'ABSTRACT 1'!#REF!</f>
        <v>#REF!</v>
      </c>
      <c r="H18" s="87" t="e">
        <f>'ABSTRACT 1'!#REF!</f>
        <v>#REF!</v>
      </c>
      <c r="I18" s="87" t="e">
        <f>'ABSTRACT 1'!#REF!</f>
        <v>#REF!</v>
      </c>
      <c r="J18" s="88" t="e">
        <f t="shared" ref="J18:J19" si="2">SUM(D18:I18)</f>
        <v>#REF!</v>
      </c>
      <c r="K18" s="74"/>
      <c r="L18" s="75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24.75" customHeight="1" spans="1:26">
      <c r="A19" s="32"/>
      <c r="B19" s="32"/>
      <c r="C19" s="86" t="s">
        <v>510</v>
      </c>
      <c r="D19" s="87" t="e">
        <f>'ABSTRACT 1'!#REF!</f>
        <v>#REF!</v>
      </c>
      <c r="E19" s="87" t="e">
        <f>'ABSTRACT 1'!#REF!</f>
        <v>#REF!</v>
      </c>
      <c r="F19" s="87" t="e">
        <f>'ABSTRACT 1'!#REF!</f>
        <v>#REF!</v>
      </c>
      <c r="G19" s="87" t="e">
        <f>'ABSTRACT 1'!#REF!</f>
        <v>#REF!</v>
      </c>
      <c r="H19" s="87" t="e">
        <f>'ABSTRACT 1'!#REF!</f>
        <v>#REF!</v>
      </c>
      <c r="I19" s="87" t="e">
        <f>'ABSTRACT 1'!#REF!</f>
        <v>#REF!</v>
      </c>
      <c r="J19" s="88" t="e">
        <f t="shared" si="2"/>
        <v>#REF!</v>
      </c>
      <c r="K19" s="74"/>
      <c r="L19" s="75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24.75" customHeight="1" spans="1:26">
      <c r="A20" s="32"/>
      <c r="B20" s="32"/>
      <c r="C20" s="86" t="s">
        <v>565</v>
      </c>
      <c r="D20" s="87" t="e">
        <f>'ABSTRACT 1'!#REF!</f>
        <v>#REF!</v>
      </c>
      <c r="E20" s="87" t="e">
        <f>'ABSTRACT 1'!#REF!</f>
        <v>#REF!</v>
      </c>
      <c r="F20" s="87" t="e">
        <f>'ABSTRACT 1'!#REF!</f>
        <v>#REF!</v>
      </c>
      <c r="G20" s="87" t="e">
        <f>'ABSTRACT 1'!#REF!</f>
        <v>#REF!</v>
      </c>
      <c r="H20" s="87" t="e">
        <f>'ABSTRACT 1'!#REF!</f>
        <v>#REF!</v>
      </c>
      <c r="I20" s="87" t="e">
        <f>'ABSTRACT 1'!#REF!</f>
        <v>#REF!</v>
      </c>
      <c r="J20" s="89" t="e">
        <f>(J19/J18)*100</f>
        <v>#REF!</v>
      </c>
      <c r="K20" s="74"/>
      <c r="L20" s="75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24.75" customHeight="1" spans="1:26">
      <c r="A21" s="21"/>
      <c r="B21" s="21"/>
      <c r="C21" s="86" t="s">
        <v>1296</v>
      </c>
      <c r="D21" s="90" t="e">
        <f>'ABSTRACT 1'!#REF!</f>
        <v>#REF!</v>
      </c>
      <c r="E21" s="90" t="e">
        <f>'ABSTRACT 1'!#REF!</f>
        <v>#REF!</v>
      </c>
      <c r="F21" s="90" t="e">
        <f>'ABSTRACT 1'!#REF!</f>
        <v>#REF!</v>
      </c>
      <c r="G21" s="90" t="e">
        <f>'ABSTRACT 1'!#REF!</f>
        <v>#REF!</v>
      </c>
      <c r="H21" s="90" t="e">
        <f>'ABSTRACT 1'!#REF!</f>
        <v>#REF!</v>
      </c>
      <c r="I21" s="90" t="e">
        <f>'ABSTRACT 1'!#REF!</f>
        <v>#REF!</v>
      </c>
      <c r="J21" s="91"/>
      <c r="K21" s="74"/>
      <c r="L21" s="75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24.75" customHeight="1" spans="1:26">
      <c r="A22" s="93" t="s">
        <v>1299</v>
      </c>
      <c r="B22" s="73"/>
      <c r="C22" s="2"/>
      <c r="D22" s="84" t="s">
        <v>1294</v>
      </c>
      <c r="E22" s="84" t="s">
        <v>1297</v>
      </c>
      <c r="F22" s="84" t="s">
        <v>1298</v>
      </c>
      <c r="G22" s="84"/>
      <c r="H22" s="84"/>
      <c r="I22" s="83"/>
      <c r="J22" s="85" t="s">
        <v>1300</v>
      </c>
      <c r="K22" s="74"/>
      <c r="L22" s="75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24.75" customHeight="1" spans="1:26">
      <c r="A23" s="8"/>
      <c r="C23" s="9"/>
      <c r="D23" s="87" t="e">
        <f>#REF!</f>
        <v>#REF!</v>
      </c>
      <c r="E23" s="87">
        <f>'II IT'!O202</f>
        <v>194</v>
      </c>
      <c r="F23" s="87" t="e">
        <f>#REF!</f>
        <v>#REF!</v>
      </c>
      <c r="G23" s="94"/>
      <c r="H23" s="94"/>
      <c r="I23" s="86"/>
      <c r="J23" s="95" t="e">
        <f>SUM(D23:I23)</f>
        <v>#REF!</v>
      </c>
      <c r="K23" s="74"/>
      <c r="L23" s="75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24.75" customHeight="1" spans="1:26">
      <c r="A24" s="11"/>
      <c r="B24" s="79"/>
      <c r="C24" s="12"/>
      <c r="D24" s="96" t="e">
        <f>#REF!</f>
        <v>#REF!</v>
      </c>
      <c r="E24" s="96">
        <f>'II IT'!Q202</f>
        <v>1</v>
      </c>
      <c r="F24" s="96" t="e">
        <f>#REF!</f>
        <v>#REF!</v>
      </c>
      <c r="G24" s="94"/>
      <c r="H24" s="94"/>
      <c r="I24" s="86"/>
      <c r="J24" s="97" t="e">
        <f>(J23/J32)*100</f>
        <v>#REF!</v>
      </c>
      <c r="K24" s="74"/>
      <c r="L24" s="75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24.75" customHeight="1" spans="1:26">
      <c r="A25" s="98" t="s">
        <v>1301</v>
      </c>
      <c r="B25" s="4"/>
      <c r="C25" s="5"/>
      <c r="D25" s="84" t="s">
        <v>1294</v>
      </c>
      <c r="E25" s="84" t="s">
        <v>1297</v>
      </c>
      <c r="F25" s="84" t="s">
        <v>1298</v>
      </c>
      <c r="G25" s="84"/>
      <c r="H25" s="84"/>
      <c r="I25" s="83"/>
      <c r="J25" s="84" t="s">
        <v>1302</v>
      </c>
      <c r="K25" s="74"/>
      <c r="L25" s="75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24.75" customHeight="1" spans="1:26">
      <c r="A26" s="99" t="s">
        <v>1303</v>
      </c>
      <c r="B26" s="4"/>
      <c r="C26" s="5"/>
      <c r="D26" s="94" t="e">
        <f>#REF!</f>
        <v>#REF!</v>
      </c>
      <c r="E26" s="94">
        <f>'II IT'!O203</f>
        <v>0</v>
      </c>
      <c r="F26" s="94" t="e">
        <f>#REF!</f>
        <v>#REF!</v>
      </c>
      <c r="G26" s="94"/>
      <c r="H26" s="94"/>
      <c r="I26" s="86"/>
      <c r="J26" s="94" t="e">
        <f t="shared" ref="J26:J31" si="3">SUM(D26:I26)</f>
        <v>#REF!</v>
      </c>
      <c r="K26" s="74"/>
      <c r="L26" s="75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24.75" customHeight="1" spans="1:26">
      <c r="A27" s="99" t="s">
        <v>1304</v>
      </c>
      <c r="B27" s="4"/>
      <c r="C27" s="5"/>
      <c r="D27" s="94" t="e">
        <f>#REF!</f>
        <v>#REF!</v>
      </c>
      <c r="E27" s="94">
        <f>'II IT'!O204</f>
        <v>0</v>
      </c>
      <c r="F27" s="94" t="e">
        <f>#REF!</f>
        <v>#REF!</v>
      </c>
      <c r="G27" s="94"/>
      <c r="H27" s="94"/>
      <c r="I27" s="86"/>
      <c r="J27" s="94" t="e">
        <f t="shared" si="3"/>
        <v>#REF!</v>
      </c>
      <c r="K27" s="74"/>
      <c r="L27" s="75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24.75" customHeight="1" spans="1:26">
      <c r="A28" s="99" t="s">
        <v>1305</v>
      </c>
      <c r="B28" s="4"/>
      <c r="C28" s="5"/>
      <c r="D28" s="94" t="e">
        <f>#REF!</f>
        <v>#REF!</v>
      </c>
      <c r="E28" s="94">
        <f>'II IT'!O205</f>
        <v>0</v>
      </c>
      <c r="F28" s="94" t="e">
        <f>#REF!</f>
        <v>#REF!</v>
      </c>
      <c r="G28" s="94"/>
      <c r="H28" s="94"/>
      <c r="I28" s="86"/>
      <c r="J28" s="94" t="e">
        <f t="shared" si="3"/>
        <v>#REF!</v>
      </c>
      <c r="K28" s="74"/>
      <c r="L28" s="75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24.75" customHeight="1" spans="1:26">
      <c r="A29" s="99" t="s">
        <v>1306</v>
      </c>
      <c r="B29" s="4"/>
      <c r="C29" s="5"/>
      <c r="D29" s="94" t="e">
        <f>#REF!</f>
        <v>#REF!</v>
      </c>
      <c r="E29" s="94">
        <f>'II IT'!O206</f>
        <v>0</v>
      </c>
      <c r="F29" s="94" t="e">
        <f>#REF!</f>
        <v>#REF!</v>
      </c>
      <c r="G29" s="94"/>
      <c r="H29" s="94"/>
      <c r="I29" s="86"/>
      <c r="J29" s="94" t="e">
        <f t="shared" si="3"/>
        <v>#REF!</v>
      </c>
      <c r="K29" s="74"/>
      <c r="L29" s="75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24.75" customHeight="1" spans="1:26">
      <c r="A30" s="99" t="s">
        <v>1307</v>
      </c>
      <c r="B30" s="4"/>
      <c r="C30" s="5"/>
      <c r="D30" s="94" t="e">
        <f>#REF!</f>
        <v>#REF!</v>
      </c>
      <c r="E30" s="94">
        <f>'II IT'!O207</f>
        <v>0</v>
      </c>
      <c r="F30" s="94" t="e">
        <f>#REF!</f>
        <v>#REF!</v>
      </c>
      <c r="G30" s="94"/>
      <c r="H30" s="94"/>
      <c r="I30" s="86"/>
      <c r="J30" s="94" t="e">
        <f t="shared" si="3"/>
        <v>#REF!</v>
      </c>
      <c r="K30" s="74"/>
      <c r="L30" s="75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24.75" customHeight="1" spans="1:26">
      <c r="A31" s="99" t="s">
        <v>1308</v>
      </c>
      <c r="B31" s="4"/>
      <c r="C31" s="5"/>
      <c r="D31" s="94" t="e">
        <f>#REF!</f>
        <v>#REF!</v>
      </c>
      <c r="E31" s="94">
        <f>'II IT'!O208</f>
        <v>0</v>
      </c>
      <c r="F31" s="94" t="e">
        <f>#REF!</f>
        <v>#REF!</v>
      </c>
      <c r="G31" s="81"/>
      <c r="H31" s="81"/>
      <c r="I31" s="100"/>
      <c r="J31" s="94" t="e">
        <f t="shared" si="3"/>
        <v>#REF!</v>
      </c>
      <c r="K31" s="74"/>
      <c r="L31" s="75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9.5" customHeight="1" spans="1:26">
      <c r="A32" s="101"/>
      <c r="B32" s="102"/>
      <c r="C32" s="102"/>
      <c r="D32" s="103"/>
      <c r="E32" s="103"/>
      <c r="F32" s="103"/>
      <c r="G32" s="103"/>
      <c r="H32" s="103"/>
      <c r="I32" s="103"/>
      <c r="J32" s="104" t="e">
        <f>SUM(J26:J31)+J23</f>
        <v>#REF!</v>
      </c>
      <c r="K32" s="74"/>
      <c r="L32" s="75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3.5" customHeight="1" spans="1:26">
      <c r="A33" s="105"/>
      <c r="B33" s="105"/>
      <c r="C33" s="105"/>
      <c r="D33" s="105"/>
      <c r="E33" s="105"/>
      <c r="F33" s="105"/>
      <c r="G33" s="105"/>
      <c r="H33" s="105"/>
      <c r="I33" s="105"/>
      <c r="J33" s="106"/>
      <c r="K33" s="107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3.5" customHeight="1" spans="1:26">
      <c r="A34" s="105"/>
      <c r="B34" s="108" t="s">
        <v>1309</v>
      </c>
      <c r="E34" s="109" t="s">
        <v>1310</v>
      </c>
      <c r="H34" s="108"/>
      <c r="I34" s="110" t="s">
        <v>1311</v>
      </c>
      <c r="J34" s="105"/>
      <c r="K34" s="107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3.5" customHeight="1" spans="1:26">
      <c r="A35" s="111"/>
      <c r="B35" s="111"/>
      <c r="C35" s="111"/>
      <c r="D35" s="111"/>
      <c r="E35" s="111"/>
      <c r="F35" s="111"/>
      <c r="G35" s="111"/>
      <c r="H35" s="111"/>
      <c r="I35" s="111"/>
      <c r="J35" s="111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3.5" customHeight="1" spans="1:26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3.5" customHeight="1" spans="1:26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3.5" customHeight="1" spans="1:26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3.5" customHeight="1" spans="1:26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3.5" customHeight="1" spans="1:26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3.5" customHeight="1" spans="1:26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3.5" customHeight="1" spans="1:26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3.5" customHeight="1" spans="1:26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3.5" customHeight="1" spans="1:26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3.5" customHeight="1" spans="1:26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3.5" customHeight="1" spans="1:26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3.5" customHeight="1" spans="1:26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3.5" customHeight="1" spans="1:26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3.5" customHeight="1" spans="1:26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3.5" customHeight="1" spans="1:26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3.5" customHeight="1" spans="1:26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3.5" customHeight="1" spans="1:26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3.5" customHeight="1" spans="1:26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3.5" customHeight="1" spans="1:26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3.5" customHeight="1" spans="1:26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3.5" customHeight="1" spans="1:26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3.5" customHeight="1" spans="1:26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3.5" customHeight="1" spans="1:26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3.5" customHeight="1" spans="1:26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3.5" customHeight="1" spans="1:26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3.5" customHeight="1" spans="1:26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3.5" customHeight="1" spans="1:26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3.5" customHeight="1" spans="1:26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3.5" customHeight="1" spans="1:26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3.5" customHeight="1" spans="1:26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3.5" customHeight="1" spans="1:26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3.5" customHeight="1" spans="1:26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3.5" customHeight="1" spans="1:26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3.5" customHeight="1" spans="1:26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3.5" customHeight="1" spans="1:26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3.5" customHeight="1" spans="1:26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3.5" customHeight="1" spans="1:26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3.5" customHeight="1" spans="1:26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3.5" customHeight="1" spans="1:26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3.5" customHeight="1" spans="1:26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3.5" customHeight="1" spans="1:26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3.5" customHeight="1" spans="1:26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3.5" customHeight="1" spans="1:26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3.5" customHeight="1" spans="1:26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3.5" customHeight="1" spans="1:26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3.5" customHeight="1" spans="1:26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3.5" customHeight="1" spans="1:26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3.5" customHeight="1" spans="1:26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3.5" customHeight="1" spans="1:26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3.5" customHeight="1" spans="1:26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3.5" customHeight="1" spans="1:26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3.5" customHeight="1" spans="1:26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3.5" customHeight="1" spans="1:26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3.5" customHeight="1" spans="1:26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3.5" customHeight="1" spans="1:26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3.5" customHeight="1" spans="1:26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3.5" customHeight="1" spans="1:26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3.5" customHeight="1" spans="1:26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3.5" customHeight="1" spans="1:26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3.5" customHeight="1" spans="1:26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3.5" customHeight="1" spans="1:26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3.5" customHeight="1" spans="1:26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3.5" customHeight="1" spans="1:26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3.5" customHeight="1" spans="1:26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3.5" customHeight="1" spans="1:26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3.5" customHeight="1" spans="1:26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3.5" customHeight="1" spans="1:26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3.5" customHeight="1" spans="1:26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3.5" customHeight="1" spans="1:26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3.5" customHeight="1" spans="1:26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3.5" customHeight="1" spans="1:26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3.5" customHeight="1" spans="1:26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3.5" customHeight="1" spans="1:26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3.5" customHeight="1" spans="1:26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3.5" customHeight="1" spans="1:26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3.5" customHeight="1" spans="1:26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3.5" customHeight="1" spans="1:26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3.5" customHeight="1" spans="1:26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3.5" customHeight="1" spans="1:26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3.5" customHeight="1" spans="1:26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3.5" customHeight="1" spans="1:26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3.5" customHeight="1" spans="1:26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3.5" customHeight="1" spans="1:26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3.5" customHeight="1" spans="1:26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3.5" customHeight="1" spans="1:26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3.5" customHeight="1" spans="1:26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3.5" customHeight="1" spans="1:26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3.5" customHeight="1" spans="1:26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3.5" customHeight="1" spans="1:26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3.5" customHeight="1" spans="1:26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3.5" customHeight="1" spans="1:26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3.5" customHeight="1" spans="1:26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3.5" customHeight="1" spans="1:26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3.5" customHeight="1" spans="1:26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3.5" customHeight="1" spans="1:26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3.5" customHeight="1" spans="1:26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3.5" customHeight="1" spans="1:26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3.5" customHeight="1" spans="1:26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3.5" customHeight="1" spans="1:26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3.5" customHeight="1" spans="1:26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3.5" customHeight="1" spans="1:26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3.5" customHeight="1" spans="1:26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3.5" customHeight="1" spans="1:26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3.5" customHeight="1" spans="1:26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3.5" customHeight="1" spans="1:26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3.5" customHeight="1" spans="1:26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3.5" customHeight="1" spans="1:26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3.5" customHeight="1" spans="1:26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3.5" customHeight="1" spans="1:26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3.5" customHeight="1" spans="1:26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3.5" customHeight="1" spans="1:26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3.5" customHeight="1" spans="1:26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3.5" customHeight="1" spans="1:26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3.5" customHeight="1" spans="1:26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3.5" customHeight="1" spans="1:26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3.5" customHeight="1" spans="1:26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3.5" customHeight="1" spans="1:26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3.5" customHeight="1" spans="1:26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3.5" customHeight="1" spans="1:26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3.5" customHeight="1" spans="1:26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3.5" customHeight="1" spans="1:26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3.5" customHeight="1" spans="1:26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3.5" customHeight="1" spans="1:26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3.5" customHeight="1" spans="1:26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3.5" customHeight="1" spans="1:26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3.5" customHeight="1" spans="1:26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3.5" customHeight="1" spans="1:26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3.5" customHeight="1" spans="1:26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3.5" customHeight="1" spans="1:26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3.5" customHeight="1" spans="1:26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3.5" customHeight="1" spans="1:26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3.5" customHeight="1" spans="1:26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3.5" customHeight="1" spans="1:26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3.5" customHeight="1" spans="1:26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3.5" customHeight="1" spans="1:26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3.5" customHeight="1" spans="1:26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3.5" customHeight="1" spans="1:26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3.5" customHeight="1" spans="1:26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3.5" customHeight="1" spans="1:26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3.5" customHeight="1" spans="1:26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3.5" customHeight="1" spans="1:2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3.5" customHeight="1" spans="1:26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3.5" customHeight="1" spans="1:26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3.5" customHeight="1" spans="1:26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3.5" customHeight="1" spans="1:26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3.5" customHeight="1" spans="1:26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3.5" customHeight="1" spans="1:26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3.5" customHeight="1" spans="1:26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3.5" customHeight="1" spans="1:26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3.5" customHeight="1" spans="1:26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3.5" customHeight="1" spans="1:2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3.5" customHeight="1" spans="1:26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3.5" customHeight="1" spans="1:26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3.5" customHeight="1" spans="1:26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3.5" customHeight="1" spans="1:26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3.5" customHeight="1" spans="1:26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3.5" customHeight="1" spans="1:26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3.5" customHeight="1" spans="1:26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3.5" customHeight="1" spans="1:26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3.5" customHeight="1" spans="1:26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3.5" customHeight="1" spans="1:2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3.5" customHeight="1" spans="1:26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3.5" customHeight="1" spans="1:26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3.5" customHeight="1" spans="1:26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3.5" customHeight="1" spans="1:26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3.5" customHeight="1" spans="1:26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3.5" customHeight="1" spans="1:26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3.5" customHeight="1" spans="1:26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3.5" customHeight="1" spans="1:26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3.5" customHeight="1" spans="1:26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3.5" customHeight="1" spans="1:2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3.5" customHeight="1" spans="1:26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3.5" customHeight="1" spans="1:26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3.5" customHeight="1" spans="1:26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3.5" customHeight="1" spans="1:26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3.5" customHeight="1" spans="1:26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3.5" customHeight="1" spans="1:26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3.5" customHeight="1" spans="1:26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3.5" customHeight="1" spans="1:26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3.5" customHeight="1" spans="1:26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3.5" customHeight="1" spans="1:2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3.5" customHeight="1" spans="1:26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3.5" customHeight="1" spans="1:26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3.5" customHeight="1" spans="1:26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3.5" customHeight="1" spans="1:26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3.5" customHeight="1" spans="1:26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3.5" customHeight="1" spans="1:26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3.5" customHeight="1" spans="1:26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3.5" customHeight="1" spans="1:26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3.5" customHeight="1" spans="1:26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3.5" customHeight="1" spans="1: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3.5" customHeight="1" spans="1:26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3.5" customHeight="1" spans="1:26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3.5" customHeight="1" spans="1:26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3.5" customHeight="1" spans="1:26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3.5" customHeight="1" spans="1:26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3.5" customHeight="1" spans="1:26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3.5" customHeight="1" spans="1:26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3.5" customHeight="1" spans="1:26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C3:J3"/>
    <mergeCell ref="C4:J4"/>
    <mergeCell ref="A5:J5"/>
    <mergeCell ref="B6:J6"/>
    <mergeCell ref="A25:C25"/>
    <mergeCell ref="A26:C26"/>
    <mergeCell ref="A27:C27"/>
    <mergeCell ref="A28:C28"/>
    <mergeCell ref="A29:C29"/>
    <mergeCell ref="A30:C30"/>
    <mergeCell ref="A31:C31"/>
    <mergeCell ref="B34:D34"/>
    <mergeCell ref="E34:G34"/>
    <mergeCell ref="A6:A7"/>
    <mergeCell ref="A8:A11"/>
    <mergeCell ref="A13:A16"/>
    <mergeCell ref="A18:A21"/>
    <mergeCell ref="B8:B11"/>
    <mergeCell ref="B13:B16"/>
    <mergeCell ref="B18:B21"/>
    <mergeCell ref="A1:B4"/>
    <mergeCell ref="C1:J2"/>
    <mergeCell ref="A22:C24"/>
  </mergeCells>
  <pageMargins left="0.7" right="0.7" top="0.75" bottom="0.75" header="0" footer="0"/>
  <pageSetup paperSize="1" orientation="landscape"/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B3"/>
    </sheetView>
  </sheetViews>
  <sheetFormatPr defaultColWidth="12.5833333333333" defaultRowHeight="15" customHeight="1"/>
  <cols>
    <col min="1" max="1" width="4.58333333333333" customWidth="1"/>
    <col min="2" max="2" width="6.5" customWidth="1"/>
    <col min="3" max="3" width="7.41666666666667" customWidth="1"/>
    <col min="4" max="5" width="5.5" customWidth="1"/>
    <col min="6" max="6" width="8" customWidth="1"/>
    <col min="7" max="12" width="5.5" customWidth="1"/>
    <col min="13" max="13" width="9" customWidth="1"/>
    <col min="14" max="14" width="7.41666666666667" customWidth="1"/>
    <col min="15" max="15" width="8.41666666666667" customWidth="1"/>
    <col min="16" max="16" width="7.5" customWidth="1"/>
    <col min="17" max="23" width="8.08333333333333" customWidth="1"/>
  </cols>
  <sheetData>
    <row r="1" ht="18.75" customHeight="1" spans="1:26">
      <c r="A1" s="1"/>
      <c r="B1" s="2"/>
      <c r="C1" s="3" t="s">
        <v>519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6"/>
      <c r="S1" s="6"/>
      <c r="T1" s="6"/>
      <c r="U1" s="6"/>
      <c r="V1" s="6"/>
      <c r="W1" s="6"/>
      <c r="X1" s="7"/>
      <c r="Y1" s="7"/>
      <c r="Z1" s="7"/>
    </row>
    <row r="2" customHeight="1" spans="1:26">
      <c r="A2" s="8"/>
      <c r="B2" s="9"/>
      <c r="C2" s="10" t="s">
        <v>1263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6"/>
      <c r="R2" s="6"/>
      <c r="S2" s="6"/>
      <c r="T2" s="6"/>
      <c r="U2" s="6"/>
      <c r="V2" s="6"/>
      <c r="W2" s="6"/>
      <c r="X2" s="7"/>
      <c r="Y2" s="7"/>
      <c r="Z2" s="7"/>
    </row>
    <row r="3" ht="14.25" customHeight="1" spans="1:26">
      <c r="A3" s="11"/>
      <c r="B3" s="12"/>
      <c r="C3" s="10" t="e">
        <f>#REF!</f>
        <v>#REF!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6"/>
      <c r="R3" s="6"/>
      <c r="S3" s="6"/>
      <c r="T3" s="6"/>
      <c r="U3" s="6"/>
      <c r="V3" s="6"/>
      <c r="W3" s="6"/>
      <c r="X3" s="7"/>
      <c r="Y3" s="7"/>
      <c r="Z3" s="7"/>
    </row>
    <row r="4" customHeight="1" spans="1:26">
      <c r="A4" s="13" t="s">
        <v>569</v>
      </c>
      <c r="B4" s="14" t="s">
        <v>570</v>
      </c>
      <c r="C4" s="13" t="s">
        <v>1264</v>
      </c>
      <c r="D4" s="15" t="s">
        <v>537</v>
      </c>
      <c r="E4" s="15" t="s">
        <v>464</v>
      </c>
      <c r="F4" s="16" t="s">
        <v>525</v>
      </c>
      <c r="G4" s="17" t="s">
        <v>1265</v>
      </c>
      <c r="H4" s="4"/>
      <c r="I4" s="4"/>
      <c r="J4" s="4"/>
      <c r="K4" s="4"/>
      <c r="L4" s="5"/>
      <c r="M4" s="18" t="s">
        <v>1266</v>
      </c>
      <c r="N4" s="19" t="s">
        <v>1267</v>
      </c>
      <c r="O4" s="20" t="s">
        <v>1268</v>
      </c>
      <c r="P4" s="5"/>
      <c r="Q4" s="6"/>
      <c r="R4" s="6"/>
      <c r="S4" s="6"/>
      <c r="T4" s="6"/>
      <c r="U4" s="6"/>
      <c r="V4" s="6"/>
      <c r="W4" s="6"/>
      <c r="X4" s="7"/>
      <c r="Y4" s="7"/>
      <c r="Z4" s="7"/>
    </row>
    <row r="5" ht="11.25" customHeight="1" spans="1:26">
      <c r="A5" s="21"/>
      <c r="B5" s="21"/>
      <c r="C5" s="21"/>
      <c r="D5" s="21"/>
      <c r="E5" s="21"/>
      <c r="F5" s="21"/>
      <c r="G5" s="22">
        <v>1</v>
      </c>
      <c r="H5" s="22">
        <v>2</v>
      </c>
      <c r="I5" s="22">
        <v>3</v>
      </c>
      <c r="J5" s="22">
        <v>4</v>
      </c>
      <c r="K5" s="22">
        <v>5</v>
      </c>
      <c r="L5" s="22">
        <v>6</v>
      </c>
      <c r="M5" s="21"/>
      <c r="N5" s="21"/>
      <c r="O5" s="23" t="s">
        <v>1269</v>
      </c>
      <c r="P5" s="22" t="s">
        <v>1270</v>
      </c>
      <c r="Q5" s="6"/>
      <c r="R5" s="6"/>
      <c r="S5" s="6"/>
      <c r="T5" s="6"/>
      <c r="U5" s="6"/>
      <c r="V5" s="6"/>
      <c r="W5" s="6"/>
      <c r="X5" s="7"/>
      <c r="Y5" s="7"/>
      <c r="Z5" s="7"/>
    </row>
    <row r="6" ht="16.5" customHeight="1" spans="1:26">
      <c r="A6" s="24">
        <v>1</v>
      </c>
      <c r="B6" s="24" t="s">
        <v>539</v>
      </c>
      <c r="C6" s="25" t="s">
        <v>69</v>
      </c>
      <c r="D6" s="26" t="e">
        <f>#REF!</f>
        <v>#REF!</v>
      </c>
      <c r="E6" s="26" t="e">
        <f>#REF!</f>
        <v>#REF!</v>
      </c>
      <c r="F6" s="27" t="e">
        <f t="shared" ref="F6:F50" si="0">E6/D6</f>
        <v>#REF!</v>
      </c>
      <c r="G6" s="28" t="e">
        <f>#REF!</f>
        <v>#REF!</v>
      </c>
      <c r="H6" s="28" t="e">
        <f>#REF!</f>
        <v>#REF!</v>
      </c>
      <c r="I6" s="28" t="e">
        <f>#REF!</f>
        <v>#REF!</v>
      </c>
      <c r="J6" s="28" t="e">
        <f>#REF!</f>
        <v>#REF!</v>
      </c>
      <c r="K6" s="28" t="e">
        <f>#REF!</f>
        <v>#REF!</v>
      </c>
      <c r="L6" s="28" t="e">
        <f>#REF!</f>
        <v>#REF!</v>
      </c>
      <c r="M6" s="29" t="e">
        <f t="shared" ref="M6:M50" si="1">SUM(G6:L6)</f>
        <v>#REF!</v>
      </c>
      <c r="N6" s="30" t="e">
        <f t="shared" ref="N6:N18" si="2">M6/D6</f>
        <v>#REF!</v>
      </c>
      <c r="O6" s="31"/>
      <c r="P6" s="31"/>
      <c r="Q6" s="6"/>
      <c r="R6" s="6"/>
      <c r="S6" s="6"/>
      <c r="T6" s="6"/>
      <c r="U6" s="6"/>
      <c r="V6" s="6"/>
      <c r="W6" s="6"/>
      <c r="X6" s="7"/>
      <c r="Y6" s="7"/>
      <c r="Z6" s="7"/>
    </row>
    <row r="7" ht="18" customHeight="1" spans="1:26">
      <c r="A7" s="32"/>
      <c r="B7" s="32"/>
      <c r="C7" s="25" t="s">
        <v>1271</v>
      </c>
      <c r="D7" s="26" t="e">
        <f>#REF!</f>
        <v>#REF!</v>
      </c>
      <c r="E7" s="26" t="e">
        <f>#REF!</f>
        <v>#REF!</v>
      </c>
      <c r="F7" s="27" t="e">
        <f t="shared" si="0"/>
        <v>#REF!</v>
      </c>
      <c r="G7" s="28" t="e">
        <f>#REF!</f>
        <v>#REF!</v>
      </c>
      <c r="H7" s="28" t="e">
        <f>#REF!</f>
        <v>#REF!</v>
      </c>
      <c r="I7" s="28" t="e">
        <f>#REF!</f>
        <v>#REF!</v>
      </c>
      <c r="J7" s="28" t="e">
        <f>#REF!</f>
        <v>#REF!</v>
      </c>
      <c r="K7" s="28" t="e">
        <f>#REF!</f>
        <v>#REF!</v>
      </c>
      <c r="L7" s="28" t="e">
        <f>#REF!</f>
        <v>#REF!</v>
      </c>
      <c r="M7" s="29" t="e">
        <f t="shared" si="1"/>
        <v>#REF!</v>
      </c>
      <c r="N7" s="30" t="e">
        <f t="shared" si="2"/>
        <v>#REF!</v>
      </c>
      <c r="O7" s="31"/>
      <c r="P7" s="31"/>
      <c r="Q7" s="6"/>
      <c r="R7" s="6"/>
      <c r="S7" s="6"/>
      <c r="T7" s="6"/>
      <c r="U7" s="6"/>
      <c r="V7" s="6"/>
      <c r="W7" s="6"/>
      <c r="X7" s="7"/>
      <c r="Y7" s="7"/>
      <c r="Z7" s="7"/>
    </row>
    <row r="8" ht="18" customHeight="1" spans="1:26">
      <c r="A8" s="32"/>
      <c r="B8" s="32"/>
      <c r="C8" s="33" t="s">
        <v>475</v>
      </c>
      <c r="D8" s="34" t="e">
        <f t="shared" ref="D8:E8" si="3">SUM(D6:D7)</f>
        <v>#REF!</v>
      </c>
      <c r="E8" s="35" t="e">
        <f t="shared" si="3"/>
        <v>#REF!</v>
      </c>
      <c r="F8" s="36" t="e">
        <f t="shared" si="0"/>
        <v>#REF!</v>
      </c>
      <c r="G8" s="34" t="e">
        <f t="shared" ref="G8:L8" si="4">SUM(G6:G7)</f>
        <v>#REF!</v>
      </c>
      <c r="H8" s="34" t="e">
        <f t="shared" si="4"/>
        <v>#REF!</v>
      </c>
      <c r="I8" s="34" t="e">
        <f t="shared" si="4"/>
        <v>#REF!</v>
      </c>
      <c r="J8" s="34" t="e">
        <f t="shared" si="4"/>
        <v>#REF!</v>
      </c>
      <c r="K8" s="34" t="e">
        <f t="shared" si="4"/>
        <v>#REF!</v>
      </c>
      <c r="L8" s="34" t="e">
        <f t="shared" si="4"/>
        <v>#REF!</v>
      </c>
      <c r="M8" s="35" t="e">
        <f t="shared" si="1"/>
        <v>#REF!</v>
      </c>
      <c r="N8" s="37" t="e">
        <f t="shared" si="2"/>
        <v>#REF!</v>
      </c>
      <c r="O8" s="31"/>
      <c r="P8" s="31"/>
      <c r="Q8" s="6"/>
      <c r="R8" s="6"/>
      <c r="S8" s="6"/>
      <c r="T8" s="6"/>
      <c r="U8" s="6"/>
      <c r="V8" s="6"/>
      <c r="W8" s="6"/>
      <c r="X8" s="7"/>
      <c r="Y8" s="7"/>
      <c r="Z8" s="7"/>
    </row>
    <row r="9" ht="18" customHeight="1" spans="1:26">
      <c r="A9" s="32"/>
      <c r="B9" s="32"/>
      <c r="C9" s="25" t="s">
        <v>1312</v>
      </c>
      <c r="D9" s="26" t="e">
        <f>#REF!</f>
        <v>#REF!</v>
      </c>
      <c r="E9" s="26" t="e">
        <f>#REF!</f>
        <v>#REF!</v>
      </c>
      <c r="F9" s="27" t="e">
        <f t="shared" si="0"/>
        <v>#REF!</v>
      </c>
      <c r="G9" s="28" t="e">
        <f>#REF!</f>
        <v>#REF!</v>
      </c>
      <c r="H9" s="28" t="e">
        <f>#REF!</f>
        <v>#REF!</v>
      </c>
      <c r="I9" s="28" t="e">
        <f>#REF!</f>
        <v>#REF!</v>
      </c>
      <c r="J9" s="28" t="e">
        <f>#REF!</f>
        <v>#REF!</v>
      </c>
      <c r="K9" s="28" t="e">
        <f>#REF!</f>
        <v>#REF!</v>
      </c>
      <c r="L9" s="28" t="e">
        <f>#REF!</f>
        <v>#REF!</v>
      </c>
      <c r="M9" s="29" t="e">
        <f t="shared" si="1"/>
        <v>#REF!</v>
      </c>
      <c r="N9" s="30" t="e">
        <f t="shared" si="2"/>
        <v>#REF!</v>
      </c>
      <c r="O9" s="31"/>
      <c r="P9" s="31"/>
      <c r="Q9" s="6"/>
      <c r="R9" s="6"/>
      <c r="S9" s="6"/>
      <c r="T9" s="6"/>
      <c r="U9" s="6"/>
      <c r="V9" s="6"/>
      <c r="W9" s="6"/>
      <c r="X9" s="7"/>
      <c r="Y9" s="7"/>
      <c r="Z9" s="7"/>
    </row>
    <row r="10" ht="18" customHeight="1" spans="1:26">
      <c r="A10" s="32"/>
      <c r="B10" s="32"/>
      <c r="C10" s="25" t="s">
        <v>1313</v>
      </c>
      <c r="D10" s="26" t="e">
        <f>#REF!</f>
        <v>#REF!</v>
      </c>
      <c r="E10" s="26" t="e">
        <f>#REF!</f>
        <v>#REF!</v>
      </c>
      <c r="F10" s="27" t="e">
        <f t="shared" si="0"/>
        <v>#REF!</v>
      </c>
      <c r="G10" s="28" t="e">
        <f>#REF!</f>
        <v>#REF!</v>
      </c>
      <c r="H10" s="28" t="e">
        <f>#REF!</f>
        <v>#REF!</v>
      </c>
      <c r="I10" s="28" t="e">
        <f>#REF!</f>
        <v>#REF!</v>
      </c>
      <c r="J10" s="28" t="e">
        <f>#REF!</f>
        <v>#REF!</v>
      </c>
      <c r="K10" s="28" t="e">
        <f>#REF!</f>
        <v>#REF!</v>
      </c>
      <c r="L10" s="28" t="e">
        <f>#REF!</f>
        <v>#REF!</v>
      </c>
      <c r="M10" s="29" t="e">
        <f t="shared" si="1"/>
        <v>#REF!</v>
      </c>
      <c r="N10" s="30" t="e">
        <f t="shared" si="2"/>
        <v>#REF!</v>
      </c>
      <c r="O10" s="31"/>
      <c r="P10" s="31"/>
      <c r="Q10" s="6"/>
      <c r="R10" s="6"/>
      <c r="S10" s="6"/>
      <c r="T10" s="6"/>
      <c r="U10" s="6"/>
      <c r="V10" s="6"/>
      <c r="W10" s="6"/>
      <c r="X10" s="7"/>
      <c r="Y10" s="7"/>
      <c r="Z10" s="7"/>
    </row>
    <row r="11" ht="18" customHeight="1" spans="1:26">
      <c r="A11" s="32"/>
      <c r="B11" s="32"/>
      <c r="C11" s="33" t="s">
        <v>1314</v>
      </c>
      <c r="D11" s="34" t="e">
        <f t="shared" ref="D11:E11" si="5">SUM(D9:D10)</f>
        <v>#REF!</v>
      </c>
      <c r="E11" s="35" t="e">
        <f t="shared" si="5"/>
        <v>#REF!</v>
      </c>
      <c r="F11" s="36" t="e">
        <f t="shared" si="0"/>
        <v>#REF!</v>
      </c>
      <c r="G11" s="34" t="e">
        <f t="shared" ref="G11:L11" si="6">SUM(G9:G10)</f>
        <v>#REF!</v>
      </c>
      <c r="H11" s="34" t="e">
        <f t="shared" si="6"/>
        <v>#REF!</v>
      </c>
      <c r="I11" s="34" t="e">
        <f t="shared" si="6"/>
        <v>#REF!</v>
      </c>
      <c r="J11" s="34" t="e">
        <f t="shared" si="6"/>
        <v>#REF!</v>
      </c>
      <c r="K11" s="34" t="e">
        <f t="shared" si="6"/>
        <v>#REF!</v>
      </c>
      <c r="L11" s="34" t="e">
        <f t="shared" si="6"/>
        <v>#REF!</v>
      </c>
      <c r="M11" s="35" t="e">
        <f t="shared" si="1"/>
        <v>#REF!</v>
      </c>
      <c r="N11" s="37" t="e">
        <f t="shared" si="2"/>
        <v>#REF!</v>
      </c>
      <c r="O11" s="31"/>
      <c r="P11" s="31"/>
      <c r="Q11" s="6"/>
      <c r="R11" s="6"/>
      <c r="S11" s="6"/>
      <c r="T11" s="6"/>
      <c r="U11" s="6"/>
      <c r="V11" s="6"/>
      <c r="W11" s="6"/>
      <c r="X11" s="7"/>
      <c r="Y11" s="7"/>
      <c r="Z11" s="7"/>
    </row>
    <row r="12" ht="18" customHeight="1" spans="1:26">
      <c r="A12" s="32"/>
      <c r="B12" s="32"/>
      <c r="C12" s="25" t="s">
        <v>1315</v>
      </c>
      <c r="D12" s="26" t="e">
        <f>#REF!</f>
        <v>#REF!</v>
      </c>
      <c r="E12" s="26" t="e">
        <f>#REF!</f>
        <v>#REF!</v>
      </c>
      <c r="F12" s="27" t="e">
        <f t="shared" si="0"/>
        <v>#REF!</v>
      </c>
      <c r="G12" s="28" t="e">
        <f>#REF!</f>
        <v>#REF!</v>
      </c>
      <c r="H12" s="28" t="e">
        <f>#REF!</f>
        <v>#REF!</v>
      </c>
      <c r="I12" s="28" t="e">
        <f>#REF!</f>
        <v>#REF!</v>
      </c>
      <c r="J12" s="28" t="e">
        <f>#REF!</f>
        <v>#REF!</v>
      </c>
      <c r="K12" s="28" t="e">
        <f>#REF!</f>
        <v>#REF!</v>
      </c>
      <c r="L12" s="28" t="e">
        <f>#REF!</f>
        <v>#REF!</v>
      </c>
      <c r="M12" s="29" t="e">
        <f t="shared" si="1"/>
        <v>#REF!</v>
      </c>
      <c r="N12" s="30" t="e">
        <f t="shared" si="2"/>
        <v>#REF!</v>
      </c>
      <c r="O12" s="31"/>
      <c r="P12" s="31"/>
      <c r="Q12" s="6"/>
      <c r="R12" s="6"/>
      <c r="S12" s="6"/>
      <c r="T12" s="6"/>
      <c r="U12" s="6"/>
      <c r="V12" s="6"/>
      <c r="W12" s="6"/>
      <c r="X12" s="7"/>
      <c r="Y12" s="7"/>
      <c r="Z12" s="7"/>
    </row>
    <row r="13" ht="18" customHeight="1" spans="1:26">
      <c r="A13" s="32"/>
      <c r="B13" s="32"/>
      <c r="C13" s="25" t="s">
        <v>1316</v>
      </c>
      <c r="D13" s="26" t="e">
        <f>#REF!</f>
        <v>#REF!</v>
      </c>
      <c r="E13" s="26" t="e">
        <f>#REF!</f>
        <v>#REF!</v>
      </c>
      <c r="F13" s="27" t="e">
        <f t="shared" si="0"/>
        <v>#REF!</v>
      </c>
      <c r="G13" s="28" t="e">
        <f>#REF!</f>
        <v>#REF!</v>
      </c>
      <c r="H13" s="28" t="e">
        <f>#REF!</f>
        <v>#REF!</v>
      </c>
      <c r="I13" s="28" t="e">
        <f>#REF!</f>
        <v>#REF!</v>
      </c>
      <c r="J13" s="28" t="e">
        <f>#REF!</f>
        <v>#REF!</v>
      </c>
      <c r="K13" s="28" t="e">
        <f>#REF!</f>
        <v>#REF!</v>
      </c>
      <c r="L13" s="28" t="e">
        <f>#REF!</f>
        <v>#REF!</v>
      </c>
      <c r="M13" s="29" t="e">
        <f t="shared" si="1"/>
        <v>#REF!</v>
      </c>
      <c r="N13" s="30" t="e">
        <f t="shared" si="2"/>
        <v>#REF!</v>
      </c>
      <c r="O13" s="31"/>
      <c r="P13" s="31"/>
      <c r="Q13" s="6"/>
      <c r="R13" s="6"/>
      <c r="S13" s="6"/>
      <c r="T13" s="6"/>
      <c r="U13" s="6"/>
      <c r="V13" s="6"/>
      <c r="W13" s="6"/>
      <c r="X13" s="7"/>
      <c r="Y13" s="7"/>
      <c r="Z13" s="7"/>
    </row>
    <row r="14" ht="18" customHeight="1" spans="1:26">
      <c r="A14" s="32"/>
      <c r="B14" s="32"/>
      <c r="C14" s="33" t="s">
        <v>1317</v>
      </c>
      <c r="D14" s="34" t="e">
        <f t="shared" ref="D14:E14" si="7">SUM(D12:D13)</f>
        <v>#REF!</v>
      </c>
      <c r="E14" s="35" t="e">
        <f t="shared" si="7"/>
        <v>#REF!</v>
      </c>
      <c r="F14" s="36" t="e">
        <f t="shared" si="0"/>
        <v>#REF!</v>
      </c>
      <c r="G14" s="34" t="e">
        <f t="shared" ref="G14:L14" si="8">SUM(G12:G13)</f>
        <v>#REF!</v>
      </c>
      <c r="H14" s="34" t="e">
        <f t="shared" si="8"/>
        <v>#REF!</v>
      </c>
      <c r="I14" s="34" t="e">
        <f t="shared" si="8"/>
        <v>#REF!</v>
      </c>
      <c r="J14" s="34" t="e">
        <f t="shared" si="8"/>
        <v>#REF!</v>
      </c>
      <c r="K14" s="34" t="e">
        <f t="shared" si="8"/>
        <v>#REF!</v>
      </c>
      <c r="L14" s="34" t="e">
        <f t="shared" si="8"/>
        <v>#REF!</v>
      </c>
      <c r="M14" s="35" t="e">
        <f t="shared" si="1"/>
        <v>#REF!</v>
      </c>
      <c r="N14" s="37" t="e">
        <f t="shared" si="2"/>
        <v>#REF!</v>
      </c>
      <c r="O14" s="31"/>
      <c r="P14" s="31"/>
      <c r="Q14" s="6"/>
      <c r="R14" s="6"/>
      <c r="S14" s="6"/>
      <c r="T14" s="6"/>
      <c r="U14" s="6"/>
      <c r="V14" s="6"/>
      <c r="W14" s="6"/>
      <c r="X14" s="7"/>
      <c r="Y14" s="7"/>
      <c r="Z14" s="7"/>
    </row>
    <row r="15" ht="18" customHeight="1" spans="1:26">
      <c r="A15" s="32"/>
      <c r="B15" s="32"/>
      <c r="C15" s="25" t="s">
        <v>1318</v>
      </c>
      <c r="D15" s="26" t="e">
        <f>#REF!</f>
        <v>#REF!</v>
      </c>
      <c r="E15" s="26" t="e">
        <f>#REF!</f>
        <v>#REF!</v>
      </c>
      <c r="F15" s="38" t="e">
        <f t="shared" si="0"/>
        <v>#REF!</v>
      </c>
      <c r="G15" s="28" t="e">
        <f>#REF!</f>
        <v>#REF!</v>
      </c>
      <c r="H15" s="28" t="e">
        <f>#REF!</f>
        <v>#REF!</v>
      </c>
      <c r="I15" s="28" t="e">
        <f>#REF!</f>
        <v>#REF!</v>
      </c>
      <c r="J15" s="28" t="e">
        <f>#REF!</f>
        <v>#REF!</v>
      </c>
      <c r="K15" s="28" t="e">
        <f>#REF!</f>
        <v>#REF!</v>
      </c>
      <c r="L15" s="28" t="e">
        <f>#REF!</f>
        <v>#REF!</v>
      </c>
      <c r="M15" s="29" t="e">
        <f t="shared" si="1"/>
        <v>#REF!</v>
      </c>
      <c r="N15" s="30" t="e">
        <f t="shared" si="2"/>
        <v>#REF!</v>
      </c>
      <c r="O15" s="31"/>
      <c r="P15" s="31"/>
      <c r="Q15" s="6"/>
      <c r="R15" s="6"/>
      <c r="S15" s="6"/>
      <c r="T15" s="6"/>
      <c r="U15" s="6"/>
      <c r="V15" s="6"/>
      <c r="W15" s="6"/>
      <c r="X15" s="7"/>
      <c r="Y15" s="7"/>
      <c r="Z15" s="7"/>
    </row>
    <row r="16" ht="18" customHeight="1" spans="1:26">
      <c r="A16" s="32"/>
      <c r="B16" s="32"/>
      <c r="C16" s="25" t="s">
        <v>1319</v>
      </c>
      <c r="D16" s="26" t="e">
        <f>#REF!</f>
        <v>#REF!</v>
      </c>
      <c r="E16" s="26" t="e">
        <f>#REF!</f>
        <v>#REF!</v>
      </c>
      <c r="F16" s="38" t="e">
        <f t="shared" si="0"/>
        <v>#REF!</v>
      </c>
      <c r="G16" s="28" t="e">
        <f>#REF!</f>
        <v>#REF!</v>
      </c>
      <c r="H16" s="28" t="e">
        <f>#REF!</f>
        <v>#REF!</v>
      </c>
      <c r="I16" s="28" t="e">
        <f>#REF!</f>
        <v>#REF!</v>
      </c>
      <c r="J16" s="28" t="e">
        <f>#REF!</f>
        <v>#REF!</v>
      </c>
      <c r="K16" s="28" t="e">
        <f>#REF!</f>
        <v>#REF!</v>
      </c>
      <c r="L16" s="28" t="e">
        <f>#REF!</f>
        <v>#REF!</v>
      </c>
      <c r="M16" s="29" t="e">
        <f t="shared" si="1"/>
        <v>#REF!</v>
      </c>
      <c r="N16" s="30" t="e">
        <f t="shared" si="2"/>
        <v>#REF!</v>
      </c>
      <c r="O16" s="31"/>
      <c r="P16" s="31"/>
      <c r="Q16" s="6"/>
      <c r="R16" s="6"/>
      <c r="S16" s="6"/>
      <c r="T16" s="6"/>
      <c r="U16" s="6"/>
      <c r="V16" s="6"/>
      <c r="W16" s="6"/>
      <c r="X16" s="7"/>
      <c r="Y16" s="7"/>
      <c r="Z16" s="7"/>
    </row>
    <row r="17" ht="18" customHeight="1" spans="1:26">
      <c r="A17" s="32"/>
      <c r="B17" s="32"/>
      <c r="C17" s="33" t="s">
        <v>1320</v>
      </c>
      <c r="D17" s="34" t="e">
        <f t="shared" ref="D17:E17" si="9">SUM(D15:D16)</f>
        <v>#REF!</v>
      </c>
      <c r="E17" s="35" t="e">
        <f t="shared" si="9"/>
        <v>#REF!</v>
      </c>
      <c r="F17" s="36" t="e">
        <f t="shared" si="0"/>
        <v>#REF!</v>
      </c>
      <c r="G17" s="34" t="e">
        <f t="shared" ref="G17:L17" si="10">SUM(G15:G16)</f>
        <v>#REF!</v>
      </c>
      <c r="H17" s="34" t="e">
        <f t="shared" si="10"/>
        <v>#REF!</v>
      </c>
      <c r="I17" s="34" t="e">
        <f t="shared" si="10"/>
        <v>#REF!</v>
      </c>
      <c r="J17" s="34" t="e">
        <f t="shared" si="10"/>
        <v>#REF!</v>
      </c>
      <c r="K17" s="34" t="e">
        <f t="shared" si="10"/>
        <v>#REF!</v>
      </c>
      <c r="L17" s="34" t="e">
        <f t="shared" si="10"/>
        <v>#REF!</v>
      </c>
      <c r="M17" s="35" t="e">
        <f t="shared" si="1"/>
        <v>#REF!</v>
      </c>
      <c r="N17" s="37" t="e">
        <f t="shared" si="2"/>
        <v>#REF!</v>
      </c>
      <c r="O17" s="31"/>
      <c r="P17" s="31"/>
      <c r="Q17" s="6"/>
      <c r="R17" s="6"/>
      <c r="S17" s="6"/>
      <c r="T17" s="6"/>
      <c r="U17" s="6"/>
      <c r="V17" s="6"/>
      <c r="W17" s="6"/>
      <c r="X17" s="7"/>
      <c r="Y17" s="7"/>
      <c r="Z17" s="7"/>
    </row>
    <row r="18" ht="18" customHeight="1" spans="1:26">
      <c r="A18" s="32"/>
      <c r="B18" s="32"/>
      <c r="C18" s="25" t="s">
        <v>1321</v>
      </c>
      <c r="D18" s="26" t="e">
        <f>#REF!</f>
        <v>#REF!</v>
      </c>
      <c r="E18" s="26" t="e">
        <f>#REF!</f>
        <v>#REF!</v>
      </c>
      <c r="F18" s="38" t="e">
        <f t="shared" si="0"/>
        <v>#REF!</v>
      </c>
      <c r="G18" s="28" t="e">
        <f>#REF!</f>
        <v>#REF!</v>
      </c>
      <c r="H18" s="28" t="e">
        <f>#REF!</f>
        <v>#REF!</v>
      </c>
      <c r="I18" s="28" t="e">
        <f>#REF!</f>
        <v>#REF!</v>
      </c>
      <c r="J18" s="28" t="e">
        <f>#REF!</f>
        <v>#REF!</v>
      </c>
      <c r="K18" s="28" t="e">
        <f>#REF!</f>
        <v>#REF!</v>
      </c>
      <c r="L18" s="28" t="e">
        <f>#REF!</f>
        <v>#REF!</v>
      </c>
      <c r="M18" s="29" t="e">
        <f t="shared" si="1"/>
        <v>#REF!</v>
      </c>
      <c r="N18" s="30" t="e">
        <f t="shared" si="2"/>
        <v>#REF!</v>
      </c>
      <c r="O18" s="31"/>
      <c r="P18" s="31"/>
      <c r="Q18" s="6"/>
      <c r="R18" s="6"/>
      <c r="S18" s="6"/>
      <c r="T18" s="6"/>
      <c r="U18" s="6"/>
      <c r="V18" s="6"/>
      <c r="W18" s="6"/>
      <c r="X18" s="7"/>
      <c r="Y18" s="7"/>
      <c r="Z18" s="7"/>
    </row>
    <row r="19" ht="18" customHeight="1" spans="1:26">
      <c r="A19" s="32"/>
      <c r="B19" s="32"/>
      <c r="C19" s="25" t="s">
        <v>1322</v>
      </c>
      <c r="D19" s="26" t="e">
        <f>#REF!</f>
        <v>#REF!</v>
      </c>
      <c r="E19" s="26" t="e">
        <f>#REF!</f>
        <v>#REF!</v>
      </c>
      <c r="F19" s="38" t="e">
        <f t="shared" si="0"/>
        <v>#REF!</v>
      </c>
      <c r="G19" s="28" t="e">
        <f>#REF!</f>
        <v>#REF!</v>
      </c>
      <c r="H19" s="28" t="e">
        <f>#REF!</f>
        <v>#REF!</v>
      </c>
      <c r="I19" s="28" t="e">
        <f>#REF!</f>
        <v>#REF!</v>
      </c>
      <c r="J19" s="28" t="e">
        <f>#REF!</f>
        <v>#REF!</v>
      </c>
      <c r="K19" s="28" t="e">
        <f>#REF!</f>
        <v>#REF!</v>
      </c>
      <c r="L19" s="28" t="e">
        <f>#REF!</f>
        <v>#REF!</v>
      </c>
      <c r="M19" s="29" t="e">
        <f t="shared" si="1"/>
        <v>#REF!</v>
      </c>
      <c r="N19" s="30">
        <v>0</v>
      </c>
      <c r="O19" s="31"/>
      <c r="P19" s="31"/>
      <c r="Q19" s="6"/>
      <c r="R19" s="6"/>
      <c r="S19" s="6"/>
      <c r="T19" s="6"/>
      <c r="U19" s="6"/>
      <c r="V19" s="6"/>
      <c r="W19" s="6"/>
      <c r="X19" s="7"/>
      <c r="Y19" s="7"/>
      <c r="Z19" s="7"/>
    </row>
    <row r="20" ht="18" customHeight="1" spans="1:26">
      <c r="A20" s="21"/>
      <c r="B20" s="21"/>
      <c r="C20" s="33" t="s">
        <v>1323</v>
      </c>
      <c r="D20" s="34" t="e">
        <f t="shared" ref="D20:E20" si="11">SUM(D18:D19)</f>
        <v>#REF!</v>
      </c>
      <c r="E20" s="35" t="e">
        <f t="shared" si="11"/>
        <v>#REF!</v>
      </c>
      <c r="F20" s="36" t="e">
        <f t="shared" si="0"/>
        <v>#REF!</v>
      </c>
      <c r="G20" s="34" t="e">
        <f t="shared" ref="G20:L20" si="12">SUM(G18:G19)</f>
        <v>#REF!</v>
      </c>
      <c r="H20" s="34" t="e">
        <f t="shared" si="12"/>
        <v>#REF!</v>
      </c>
      <c r="I20" s="34" t="e">
        <f t="shared" si="12"/>
        <v>#REF!</v>
      </c>
      <c r="J20" s="34" t="e">
        <f t="shared" si="12"/>
        <v>#REF!</v>
      </c>
      <c r="K20" s="34" t="e">
        <f t="shared" si="12"/>
        <v>#REF!</v>
      </c>
      <c r="L20" s="34" t="e">
        <f t="shared" si="12"/>
        <v>#REF!</v>
      </c>
      <c r="M20" s="35" t="e">
        <f t="shared" si="1"/>
        <v>#REF!</v>
      </c>
      <c r="N20" s="37" t="e">
        <f t="shared" ref="N20:N32" si="13">M20/D20</f>
        <v>#REF!</v>
      </c>
      <c r="O20" s="31"/>
      <c r="P20" s="31"/>
      <c r="Q20" s="6"/>
      <c r="R20" s="6"/>
      <c r="S20" s="6"/>
      <c r="T20" s="6"/>
      <c r="U20" s="6"/>
      <c r="V20" s="6"/>
      <c r="W20" s="6"/>
      <c r="X20" s="7"/>
      <c r="Y20" s="7"/>
      <c r="Z20" s="7"/>
    </row>
    <row r="21" ht="18" customHeight="1" spans="1:26">
      <c r="A21" s="24">
        <v>2</v>
      </c>
      <c r="B21" s="24" t="s">
        <v>580</v>
      </c>
      <c r="C21" s="25" t="s">
        <v>69</v>
      </c>
      <c r="D21" s="26">
        <f>'II IT'!BD216</f>
        <v>119</v>
      </c>
      <c r="E21" s="26">
        <f>'II IT'!BE216</f>
        <v>98</v>
      </c>
      <c r="F21" s="27">
        <f t="shared" si="0"/>
        <v>0.823529411764706</v>
      </c>
      <c r="G21" s="28">
        <f>'II IT'!BG216</f>
        <v>0</v>
      </c>
      <c r="H21" s="28">
        <f>'II IT'!BH216</f>
        <v>0</v>
      </c>
      <c r="I21" s="28">
        <f>'II IT'!BI216</f>
        <v>0</v>
      </c>
      <c r="J21" s="28">
        <f>'II IT'!BJ216</f>
        <v>0</v>
      </c>
      <c r="K21" s="28">
        <f>'II IT'!BK216</f>
        <v>0</v>
      </c>
      <c r="L21" s="28">
        <f>'II IT'!BL216</f>
        <v>0</v>
      </c>
      <c r="M21" s="29">
        <f t="shared" si="1"/>
        <v>0</v>
      </c>
      <c r="N21" s="30">
        <f t="shared" si="13"/>
        <v>0</v>
      </c>
      <c r="O21" s="31"/>
      <c r="P21" s="31"/>
      <c r="Q21" s="6"/>
      <c r="R21" s="6"/>
      <c r="S21" s="6"/>
      <c r="T21" s="6"/>
      <c r="U21" s="6"/>
      <c r="V21" s="6"/>
      <c r="W21" s="6"/>
      <c r="X21" s="7"/>
      <c r="Y21" s="7"/>
      <c r="Z21" s="7"/>
    </row>
    <row r="22" ht="18" customHeight="1" spans="1:26">
      <c r="A22" s="32"/>
      <c r="B22" s="32"/>
      <c r="C22" s="25" t="s">
        <v>1271</v>
      </c>
      <c r="D22" s="26">
        <f>'II IT'!BD217</f>
        <v>69</v>
      </c>
      <c r="E22" s="26">
        <f>'II IT'!BE217</f>
        <v>68</v>
      </c>
      <c r="F22" s="27">
        <f t="shared" si="0"/>
        <v>0.985507246376812</v>
      </c>
      <c r="G22" s="28">
        <f>'II IT'!BG217</f>
        <v>0</v>
      </c>
      <c r="H22" s="28">
        <f>'II IT'!BH217</f>
        <v>0</v>
      </c>
      <c r="I22" s="28">
        <f>'II IT'!BI217</f>
        <v>0</v>
      </c>
      <c r="J22" s="28">
        <f>'II IT'!BJ217</f>
        <v>0</v>
      </c>
      <c r="K22" s="28">
        <f>'II IT'!BK217</f>
        <v>0</v>
      </c>
      <c r="L22" s="28">
        <f>'II IT'!BL217</f>
        <v>0</v>
      </c>
      <c r="M22" s="29">
        <f t="shared" si="1"/>
        <v>0</v>
      </c>
      <c r="N22" s="30">
        <f t="shared" si="13"/>
        <v>0</v>
      </c>
      <c r="O22" s="31"/>
      <c r="P22" s="31"/>
      <c r="Q22" s="6"/>
      <c r="R22" s="6"/>
      <c r="S22" s="6"/>
      <c r="T22" s="6"/>
      <c r="U22" s="6"/>
      <c r="V22" s="6"/>
      <c r="W22" s="6"/>
      <c r="X22" s="7"/>
      <c r="Y22" s="7"/>
      <c r="Z22" s="7"/>
    </row>
    <row r="23" ht="18" customHeight="1" spans="1:26">
      <c r="A23" s="32"/>
      <c r="B23" s="32"/>
      <c r="C23" s="33" t="s">
        <v>475</v>
      </c>
      <c r="D23" s="34">
        <f t="shared" ref="D23:E23" si="14">SUM(D21:D22)</f>
        <v>188</v>
      </c>
      <c r="E23" s="35">
        <f t="shared" si="14"/>
        <v>166</v>
      </c>
      <c r="F23" s="37">
        <f t="shared" si="0"/>
        <v>0.882978723404255</v>
      </c>
      <c r="G23" s="34">
        <f t="shared" ref="G23:L23" si="15">SUM(G21:G22)</f>
        <v>0</v>
      </c>
      <c r="H23" s="34">
        <f t="shared" si="15"/>
        <v>0</v>
      </c>
      <c r="I23" s="34">
        <f t="shared" si="15"/>
        <v>0</v>
      </c>
      <c r="J23" s="34">
        <f t="shared" si="15"/>
        <v>0</v>
      </c>
      <c r="K23" s="34">
        <f t="shared" si="15"/>
        <v>0</v>
      </c>
      <c r="L23" s="34">
        <f t="shared" si="15"/>
        <v>0</v>
      </c>
      <c r="M23" s="35">
        <f t="shared" si="1"/>
        <v>0</v>
      </c>
      <c r="N23" s="37">
        <f t="shared" si="13"/>
        <v>0</v>
      </c>
      <c r="O23" s="31"/>
      <c r="P23" s="31"/>
      <c r="Q23" s="6"/>
      <c r="R23" s="6"/>
      <c r="S23" s="6"/>
      <c r="T23" s="6"/>
      <c r="U23" s="6"/>
      <c r="V23" s="6"/>
      <c r="W23" s="6"/>
      <c r="X23" s="7"/>
      <c r="Y23" s="7"/>
      <c r="Z23" s="7"/>
    </row>
    <row r="24" ht="18" customHeight="1" spans="1:26">
      <c r="A24" s="32"/>
      <c r="B24" s="32"/>
      <c r="C24" s="25" t="s">
        <v>1312</v>
      </c>
      <c r="D24" s="26">
        <f>'II IT'!BV229</f>
        <v>51</v>
      </c>
      <c r="E24" s="26">
        <f>'II IT'!BW229</f>
        <v>41</v>
      </c>
      <c r="F24" s="27">
        <f t="shared" si="0"/>
        <v>0.803921568627451</v>
      </c>
      <c r="G24" s="28">
        <f>'II IT'!BY229</f>
        <v>0</v>
      </c>
      <c r="H24" s="28">
        <f>'II IT'!BZ229</f>
        <v>0</v>
      </c>
      <c r="I24" s="28">
        <f>'II IT'!CA229</f>
        <v>0</v>
      </c>
      <c r="J24" s="28">
        <f>'II IT'!CB229</f>
        <v>0</v>
      </c>
      <c r="K24" s="28">
        <f>'II IT'!CC229</f>
        <v>0</v>
      </c>
      <c r="L24" s="28">
        <f>'II IT'!CD229</f>
        <v>0</v>
      </c>
      <c r="M24" s="29">
        <f t="shared" si="1"/>
        <v>0</v>
      </c>
      <c r="N24" s="30">
        <f t="shared" si="13"/>
        <v>0</v>
      </c>
      <c r="O24" s="31"/>
      <c r="P24" s="31"/>
      <c r="Q24" s="6"/>
      <c r="R24" s="6"/>
      <c r="S24" s="6"/>
      <c r="T24" s="6"/>
      <c r="U24" s="6"/>
      <c r="V24" s="6"/>
      <c r="W24" s="6"/>
      <c r="X24" s="7"/>
      <c r="Y24" s="7"/>
      <c r="Z24" s="7"/>
    </row>
    <row r="25" ht="18" customHeight="1" spans="1:26">
      <c r="A25" s="32"/>
      <c r="B25" s="32"/>
      <c r="C25" s="25" t="s">
        <v>1313</v>
      </c>
      <c r="D25" s="26">
        <f>'II IT'!BV230</f>
        <v>31</v>
      </c>
      <c r="E25" s="26">
        <f>'II IT'!BW230</f>
        <v>31</v>
      </c>
      <c r="F25" s="27">
        <f t="shared" si="0"/>
        <v>1</v>
      </c>
      <c r="G25" s="28">
        <f>'II IT'!BY230</f>
        <v>0</v>
      </c>
      <c r="H25" s="28">
        <f>'II IT'!BZ230</f>
        <v>0</v>
      </c>
      <c r="I25" s="28">
        <f>'II IT'!CA230</f>
        <v>0</v>
      </c>
      <c r="J25" s="28">
        <f>'II IT'!CB230</f>
        <v>0</v>
      </c>
      <c r="K25" s="28">
        <f>'II IT'!CC230</f>
        <v>0</v>
      </c>
      <c r="L25" s="28">
        <f>'II IT'!CD230</f>
        <v>0</v>
      </c>
      <c r="M25" s="29">
        <f t="shared" si="1"/>
        <v>0</v>
      </c>
      <c r="N25" s="30">
        <f t="shared" si="13"/>
        <v>0</v>
      </c>
      <c r="O25" s="31"/>
      <c r="P25" s="31"/>
      <c r="Q25" s="6"/>
      <c r="R25" s="6"/>
      <c r="S25" s="6"/>
      <c r="T25" s="6"/>
      <c r="U25" s="6"/>
      <c r="V25" s="6"/>
      <c r="W25" s="6"/>
      <c r="X25" s="7"/>
      <c r="Y25" s="7"/>
      <c r="Z25" s="7"/>
    </row>
    <row r="26" ht="18" customHeight="1" spans="1:26">
      <c r="A26" s="32"/>
      <c r="B26" s="32"/>
      <c r="C26" s="33" t="s">
        <v>1314</v>
      </c>
      <c r="D26" s="34">
        <f t="shared" ref="D26:E26" si="16">SUM(D24:D25)</f>
        <v>82</v>
      </c>
      <c r="E26" s="35">
        <f t="shared" si="16"/>
        <v>72</v>
      </c>
      <c r="F26" s="37">
        <f t="shared" si="0"/>
        <v>0.878048780487805</v>
      </c>
      <c r="G26" s="34">
        <f t="shared" ref="G26:L26" si="17">SUM(G24:G25)</f>
        <v>0</v>
      </c>
      <c r="H26" s="34">
        <f t="shared" si="17"/>
        <v>0</v>
      </c>
      <c r="I26" s="34">
        <f t="shared" si="17"/>
        <v>0</v>
      </c>
      <c r="J26" s="34">
        <f t="shared" si="17"/>
        <v>0</v>
      </c>
      <c r="K26" s="34">
        <f t="shared" si="17"/>
        <v>0</v>
      </c>
      <c r="L26" s="34">
        <f t="shared" si="17"/>
        <v>0</v>
      </c>
      <c r="M26" s="35">
        <f t="shared" si="1"/>
        <v>0</v>
      </c>
      <c r="N26" s="37">
        <f t="shared" si="13"/>
        <v>0</v>
      </c>
      <c r="O26" s="31"/>
      <c r="P26" s="31"/>
      <c r="Q26" s="6"/>
      <c r="R26" s="6"/>
      <c r="S26" s="6"/>
      <c r="T26" s="6"/>
      <c r="U26" s="6"/>
      <c r="V26" s="6"/>
      <c r="W26" s="6"/>
      <c r="X26" s="7"/>
      <c r="Y26" s="7"/>
      <c r="Z26" s="7"/>
    </row>
    <row r="27" ht="18" customHeight="1" spans="1:26">
      <c r="A27" s="32"/>
      <c r="B27" s="32"/>
      <c r="C27" s="25" t="s">
        <v>1315</v>
      </c>
      <c r="D27" s="26">
        <f>'II IT'!BV231</f>
        <v>66</v>
      </c>
      <c r="E27" s="26">
        <f>'II IT'!BW231</f>
        <v>56</v>
      </c>
      <c r="F27" s="27">
        <f t="shared" si="0"/>
        <v>0.848484848484849</v>
      </c>
      <c r="G27" s="28">
        <f>'II IT'!BY231</f>
        <v>0</v>
      </c>
      <c r="H27" s="28">
        <f>'II IT'!BZ231</f>
        <v>0</v>
      </c>
      <c r="I27" s="28">
        <f>'II IT'!CA231</f>
        <v>0</v>
      </c>
      <c r="J27" s="28">
        <f>'II IT'!CB231</f>
        <v>0</v>
      </c>
      <c r="K27" s="28">
        <f>'II IT'!CC231</f>
        <v>0</v>
      </c>
      <c r="L27" s="28">
        <f>'II IT'!CD231</f>
        <v>0</v>
      </c>
      <c r="M27" s="29">
        <f t="shared" si="1"/>
        <v>0</v>
      </c>
      <c r="N27" s="30">
        <f t="shared" si="13"/>
        <v>0</v>
      </c>
      <c r="O27" s="31"/>
      <c r="P27" s="31"/>
      <c r="Q27" s="6"/>
      <c r="R27" s="6"/>
      <c r="S27" s="6"/>
      <c r="T27" s="6"/>
      <c r="U27" s="6"/>
      <c r="V27" s="6"/>
      <c r="W27" s="6"/>
      <c r="X27" s="7"/>
      <c r="Y27" s="7"/>
      <c r="Z27" s="7"/>
    </row>
    <row r="28" ht="18" customHeight="1" spans="1:26">
      <c r="A28" s="32"/>
      <c r="B28" s="32"/>
      <c r="C28" s="25" t="s">
        <v>1316</v>
      </c>
      <c r="D28" s="26">
        <f>'II IT'!BV232</f>
        <v>37</v>
      </c>
      <c r="E28" s="26">
        <f>'II IT'!BW232</f>
        <v>36</v>
      </c>
      <c r="F28" s="27">
        <f t="shared" si="0"/>
        <v>0.972972972972973</v>
      </c>
      <c r="G28" s="28">
        <f>'II IT'!BY232</f>
        <v>0</v>
      </c>
      <c r="H28" s="28">
        <f>'II IT'!BZ232</f>
        <v>0</v>
      </c>
      <c r="I28" s="28">
        <f>'II IT'!CA232</f>
        <v>0</v>
      </c>
      <c r="J28" s="28">
        <f>'II IT'!CB232</f>
        <v>0</v>
      </c>
      <c r="K28" s="28">
        <f>'II IT'!CC232</f>
        <v>0</v>
      </c>
      <c r="L28" s="28">
        <f>'II IT'!CD232</f>
        <v>0</v>
      </c>
      <c r="M28" s="29">
        <f t="shared" si="1"/>
        <v>0</v>
      </c>
      <c r="N28" s="30">
        <f t="shared" si="13"/>
        <v>0</v>
      </c>
      <c r="O28" s="31"/>
      <c r="P28" s="31"/>
      <c r="Q28" s="6"/>
      <c r="R28" s="6"/>
      <c r="S28" s="6"/>
      <c r="T28" s="6"/>
      <c r="U28" s="6"/>
      <c r="V28" s="6"/>
      <c r="W28" s="6"/>
      <c r="X28" s="7"/>
      <c r="Y28" s="7"/>
      <c r="Z28" s="7"/>
    </row>
    <row r="29" ht="18" customHeight="1" spans="1:26">
      <c r="A29" s="32"/>
      <c r="B29" s="32"/>
      <c r="C29" s="33" t="s">
        <v>1317</v>
      </c>
      <c r="D29" s="34">
        <f t="shared" ref="D29:E29" si="18">SUM(D27:D28)</f>
        <v>103</v>
      </c>
      <c r="E29" s="35">
        <f t="shared" si="18"/>
        <v>92</v>
      </c>
      <c r="F29" s="37">
        <f t="shared" si="0"/>
        <v>0.893203883495146</v>
      </c>
      <c r="G29" s="34">
        <f t="shared" ref="G29:L29" si="19">SUM(G27:G28)</f>
        <v>0</v>
      </c>
      <c r="H29" s="34">
        <f t="shared" si="19"/>
        <v>0</v>
      </c>
      <c r="I29" s="34">
        <f t="shared" si="19"/>
        <v>0</v>
      </c>
      <c r="J29" s="34">
        <f t="shared" si="19"/>
        <v>0</v>
      </c>
      <c r="K29" s="34">
        <f t="shared" si="19"/>
        <v>0</v>
      </c>
      <c r="L29" s="34">
        <f t="shared" si="19"/>
        <v>0</v>
      </c>
      <c r="M29" s="35">
        <f t="shared" si="1"/>
        <v>0</v>
      </c>
      <c r="N29" s="37">
        <f t="shared" si="13"/>
        <v>0</v>
      </c>
      <c r="O29" s="31"/>
      <c r="P29" s="31"/>
      <c r="Q29" s="6"/>
      <c r="R29" s="6"/>
      <c r="S29" s="6"/>
      <c r="T29" s="6"/>
      <c r="U29" s="6"/>
      <c r="V29" s="6"/>
      <c r="W29" s="6"/>
      <c r="X29" s="7"/>
      <c r="Y29" s="7"/>
      <c r="Z29" s="7"/>
    </row>
    <row r="30" ht="18" customHeight="1" spans="1:26">
      <c r="A30" s="32"/>
      <c r="B30" s="32"/>
      <c r="C30" s="25" t="s">
        <v>1318</v>
      </c>
      <c r="D30" s="26">
        <f>'II IT'!BV233</f>
        <v>0</v>
      </c>
      <c r="E30" s="26">
        <f>'II IT'!BW233</f>
        <v>0</v>
      </c>
      <c r="F30" s="27" t="e">
        <f t="shared" si="0"/>
        <v>#DIV/0!</v>
      </c>
      <c r="G30" s="28">
        <f>'II IT'!BY233</f>
        <v>0</v>
      </c>
      <c r="H30" s="28">
        <f>'II IT'!BZ233</f>
        <v>0</v>
      </c>
      <c r="I30" s="28">
        <f>'II IT'!CA233</f>
        <v>0</v>
      </c>
      <c r="J30" s="28">
        <f>'II IT'!CB233</f>
        <v>0</v>
      </c>
      <c r="K30" s="28">
        <f>'II IT'!CC233</f>
        <v>0</v>
      </c>
      <c r="L30" s="28">
        <f>'II IT'!CD233</f>
        <v>0</v>
      </c>
      <c r="M30" s="29">
        <f t="shared" si="1"/>
        <v>0</v>
      </c>
      <c r="N30" s="30" t="e">
        <f t="shared" si="13"/>
        <v>#DIV/0!</v>
      </c>
      <c r="O30" s="31"/>
      <c r="P30" s="31"/>
      <c r="Q30" s="6"/>
      <c r="R30" s="6"/>
      <c r="S30" s="6"/>
      <c r="T30" s="6"/>
      <c r="U30" s="6"/>
      <c r="V30" s="6"/>
      <c r="W30" s="6"/>
      <c r="X30" s="7"/>
      <c r="Y30" s="7"/>
      <c r="Z30" s="7"/>
    </row>
    <row r="31" ht="18" customHeight="1" spans="1:26">
      <c r="A31" s="32"/>
      <c r="B31" s="32"/>
      <c r="C31" s="25" t="s">
        <v>1319</v>
      </c>
      <c r="D31" s="26">
        <f>'II IT'!BV234</f>
        <v>1</v>
      </c>
      <c r="E31" s="26">
        <f>'II IT'!BW234</f>
        <v>1</v>
      </c>
      <c r="F31" s="27">
        <f t="shared" si="0"/>
        <v>1</v>
      </c>
      <c r="G31" s="28">
        <f>'II IT'!BY234</f>
        <v>0</v>
      </c>
      <c r="H31" s="28">
        <f>'II IT'!BZ234</f>
        <v>0</v>
      </c>
      <c r="I31" s="28">
        <f>'II IT'!CA234</f>
        <v>0</v>
      </c>
      <c r="J31" s="28">
        <f>'II IT'!CB234</f>
        <v>0</v>
      </c>
      <c r="K31" s="28">
        <f>'II IT'!CC234</f>
        <v>0</v>
      </c>
      <c r="L31" s="28">
        <f>'II IT'!CD234</f>
        <v>0</v>
      </c>
      <c r="M31" s="29">
        <f t="shared" si="1"/>
        <v>0</v>
      </c>
      <c r="N31" s="30">
        <f t="shared" si="13"/>
        <v>0</v>
      </c>
      <c r="O31" s="31"/>
      <c r="P31" s="31"/>
      <c r="Q31" s="6"/>
      <c r="R31" s="6"/>
      <c r="S31" s="6"/>
      <c r="T31" s="6"/>
      <c r="U31" s="6"/>
      <c r="V31" s="6"/>
      <c r="W31" s="6"/>
      <c r="X31" s="7"/>
      <c r="Y31" s="7"/>
      <c r="Z31" s="7"/>
    </row>
    <row r="32" ht="18" customHeight="1" spans="1:26">
      <c r="A32" s="32"/>
      <c r="B32" s="32"/>
      <c r="C32" s="33" t="s">
        <v>1320</v>
      </c>
      <c r="D32" s="34">
        <f t="shared" ref="D32:E32" si="20">SUM(D30:D31)</f>
        <v>1</v>
      </c>
      <c r="E32" s="35">
        <f t="shared" si="20"/>
        <v>1</v>
      </c>
      <c r="F32" s="37">
        <f t="shared" si="0"/>
        <v>1</v>
      </c>
      <c r="G32" s="34">
        <f t="shared" ref="G32:L32" si="21">SUM(G30:G31)</f>
        <v>0</v>
      </c>
      <c r="H32" s="34">
        <f t="shared" si="21"/>
        <v>0</v>
      </c>
      <c r="I32" s="34">
        <f t="shared" si="21"/>
        <v>0</v>
      </c>
      <c r="J32" s="34">
        <f t="shared" si="21"/>
        <v>0</v>
      </c>
      <c r="K32" s="34">
        <f t="shared" si="21"/>
        <v>0</v>
      </c>
      <c r="L32" s="34">
        <f t="shared" si="21"/>
        <v>0</v>
      </c>
      <c r="M32" s="35">
        <f t="shared" si="1"/>
        <v>0</v>
      </c>
      <c r="N32" s="37">
        <f t="shared" si="13"/>
        <v>0</v>
      </c>
      <c r="O32" s="31"/>
      <c r="P32" s="31"/>
      <c r="Q32" s="6"/>
      <c r="R32" s="6"/>
      <c r="S32" s="6"/>
      <c r="T32" s="6"/>
      <c r="U32" s="6"/>
      <c r="V32" s="6"/>
      <c r="W32" s="6"/>
      <c r="X32" s="7"/>
      <c r="Y32" s="7"/>
      <c r="Z32" s="7"/>
    </row>
    <row r="33" ht="18" customHeight="1" spans="1:26">
      <c r="A33" s="32"/>
      <c r="B33" s="32"/>
      <c r="C33" s="25" t="s">
        <v>1321</v>
      </c>
      <c r="D33" s="39">
        <f>'II IT'!BV235</f>
        <v>2</v>
      </c>
      <c r="E33" s="39">
        <f>'II IT'!BW235</f>
        <v>1</v>
      </c>
      <c r="F33" s="27">
        <f t="shared" si="0"/>
        <v>0.5</v>
      </c>
      <c r="G33" s="28">
        <f>'II IT'!BY235</f>
        <v>0</v>
      </c>
      <c r="H33" s="28">
        <f>'II IT'!BZ235</f>
        <v>0</v>
      </c>
      <c r="I33" s="28">
        <f>'II IT'!CA235</f>
        <v>0</v>
      </c>
      <c r="J33" s="28">
        <f>'II IT'!CB235</f>
        <v>0</v>
      </c>
      <c r="K33" s="28">
        <f>'II IT'!CC235</f>
        <v>0</v>
      </c>
      <c r="L33" s="28">
        <f>'II IT'!CD235</f>
        <v>0</v>
      </c>
      <c r="M33" s="29">
        <f t="shared" si="1"/>
        <v>0</v>
      </c>
      <c r="N33" s="30">
        <v>0</v>
      </c>
      <c r="O33" s="31"/>
      <c r="P33" s="31"/>
      <c r="Q33" s="6"/>
      <c r="R33" s="6"/>
      <c r="S33" s="6"/>
      <c r="T33" s="6"/>
      <c r="U33" s="6"/>
      <c r="V33" s="6"/>
      <c r="W33" s="6"/>
      <c r="X33" s="7"/>
      <c r="Y33" s="7"/>
      <c r="Z33" s="7"/>
    </row>
    <row r="34" ht="18" customHeight="1" spans="1:26">
      <c r="A34" s="32"/>
      <c r="B34" s="32"/>
      <c r="C34" s="25" t="s">
        <v>1322</v>
      </c>
      <c r="D34" s="39">
        <f>'II IT'!BV236</f>
        <v>0</v>
      </c>
      <c r="E34" s="39">
        <f>'II IT'!BW236</f>
        <v>0</v>
      </c>
      <c r="F34" s="27" t="e">
        <f t="shared" si="0"/>
        <v>#DIV/0!</v>
      </c>
      <c r="G34" s="28">
        <f>'II IT'!BY236</f>
        <v>0</v>
      </c>
      <c r="H34" s="28">
        <f>'II IT'!BZ236</f>
        <v>0</v>
      </c>
      <c r="I34" s="28">
        <f>'II IT'!CA236</f>
        <v>0</v>
      </c>
      <c r="J34" s="28">
        <f>'II IT'!CB236</f>
        <v>0</v>
      </c>
      <c r="K34" s="28">
        <f>'II IT'!CC236</f>
        <v>0</v>
      </c>
      <c r="L34" s="28">
        <f>'II IT'!CD236</f>
        <v>0</v>
      </c>
      <c r="M34" s="29">
        <f t="shared" si="1"/>
        <v>0</v>
      </c>
      <c r="N34" s="30" t="e">
        <f t="shared" ref="N34:N44" si="22">M34/D34</f>
        <v>#DIV/0!</v>
      </c>
      <c r="O34" s="31"/>
      <c r="P34" s="31"/>
      <c r="Q34" s="6"/>
      <c r="R34" s="6"/>
      <c r="S34" s="6"/>
      <c r="T34" s="6"/>
      <c r="U34" s="6"/>
      <c r="V34" s="6"/>
      <c r="W34" s="6"/>
      <c r="X34" s="7"/>
      <c r="Y34" s="7"/>
      <c r="Z34" s="7"/>
    </row>
    <row r="35" ht="18" customHeight="1" spans="1:26">
      <c r="A35" s="21"/>
      <c r="B35" s="21"/>
      <c r="C35" s="33" t="s">
        <v>1323</v>
      </c>
      <c r="D35" s="40">
        <f t="shared" ref="D35:E35" si="23">SUM(D33:D34)</f>
        <v>2</v>
      </c>
      <c r="E35" s="41">
        <f t="shared" si="23"/>
        <v>1</v>
      </c>
      <c r="F35" s="37">
        <f t="shared" si="0"/>
        <v>0.5</v>
      </c>
      <c r="G35" s="34">
        <f t="shared" ref="G35:L35" si="24">SUM(G33:G34)</f>
        <v>0</v>
      </c>
      <c r="H35" s="34">
        <f t="shared" si="24"/>
        <v>0</v>
      </c>
      <c r="I35" s="34">
        <f t="shared" si="24"/>
        <v>0</v>
      </c>
      <c r="J35" s="34">
        <f t="shared" si="24"/>
        <v>0</v>
      </c>
      <c r="K35" s="34">
        <f t="shared" si="24"/>
        <v>0</v>
      </c>
      <c r="L35" s="34">
        <f t="shared" si="24"/>
        <v>0</v>
      </c>
      <c r="M35" s="35">
        <f t="shared" si="1"/>
        <v>0</v>
      </c>
      <c r="N35" s="37">
        <f t="shared" si="22"/>
        <v>0</v>
      </c>
      <c r="O35" s="31"/>
      <c r="P35" s="31"/>
      <c r="Q35" s="6"/>
      <c r="R35" s="6"/>
      <c r="S35" s="6"/>
      <c r="T35" s="6"/>
      <c r="U35" s="6"/>
      <c r="V35" s="6"/>
      <c r="W35" s="6"/>
      <c r="X35" s="7"/>
      <c r="Y35" s="7"/>
      <c r="Z35" s="7"/>
    </row>
    <row r="36" ht="18" customHeight="1" spans="1:26">
      <c r="A36" s="24">
        <v>3</v>
      </c>
      <c r="B36" s="24" t="s">
        <v>581</v>
      </c>
      <c r="C36" s="25" t="s">
        <v>69</v>
      </c>
      <c r="D36" s="26" t="e">
        <f>#REF!</f>
        <v>#REF!</v>
      </c>
      <c r="E36" s="26" t="e">
        <f>#REF!</f>
        <v>#REF!</v>
      </c>
      <c r="F36" s="27" t="e">
        <f t="shared" si="0"/>
        <v>#REF!</v>
      </c>
      <c r="G36" s="28" t="e">
        <f>#REF!</f>
        <v>#REF!</v>
      </c>
      <c r="H36" s="28" t="e">
        <f>#REF!</f>
        <v>#REF!</v>
      </c>
      <c r="I36" s="28" t="e">
        <f>#REF!</f>
        <v>#REF!</v>
      </c>
      <c r="J36" s="28" t="e">
        <f>#REF!</f>
        <v>#REF!</v>
      </c>
      <c r="K36" s="28" t="e">
        <f>#REF!</f>
        <v>#REF!</v>
      </c>
      <c r="L36" s="28" t="e">
        <f>#REF!</f>
        <v>#REF!</v>
      </c>
      <c r="M36" s="29" t="e">
        <f t="shared" si="1"/>
        <v>#REF!</v>
      </c>
      <c r="N36" s="30" t="e">
        <f t="shared" si="22"/>
        <v>#REF!</v>
      </c>
      <c r="O36" s="31"/>
      <c r="P36" s="42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8" customHeight="1" spans="1:26">
      <c r="A37" s="32"/>
      <c r="B37" s="32"/>
      <c r="C37" s="25" t="s">
        <v>1271</v>
      </c>
      <c r="D37" s="26" t="e">
        <f>#REF!</f>
        <v>#REF!</v>
      </c>
      <c r="E37" s="26" t="e">
        <f>#REF!</f>
        <v>#REF!</v>
      </c>
      <c r="F37" s="27" t="e">
        <f t="shared" si="0"/>
        <v>#REF!</v>
      </c>
      <c r="G37" s="28" t="e">
        <f>#REF!</f>
        <v>#REF!</v>
      </c>
      <c r="H37" s="28" t="e">
        <f>#REF!</f>
        <v>#REF!</v>
      </c>
      <c r="I37" s="28" t="e">
        <f>#REF!</f>
        <v>#REF!</v>
      </c>
      <c r="J37" s="28" t="e">
        <f>#REF!</f>
        <v>#REF!</v>
      </c>
      <c r="K37" s="28" t="e">
        <f>#REF!</f>
        <v>#REF!</v>
      </c>
      <c r="L37" s="28" t="e">
        <f>#REF!</f>
        <v>#REF!</v>
      </c>
      <c r="M37" s="29" t="e">
        <f t="shared" si="1"/>
        <v>#REF!</v>
      </c>
      <c r="N37" s="30" t="e">
        <f t="shared" si="22"/>
        <v>#REF!</v>
      </c>
      <c r="O37" s="31"/>
      <c r="P37" s="42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8" customHeight="1" spans="1:26">
      <c r="A38" s="32"/>
      <c r="B38" s="32"/>
      <c r="C38" s="33" t="s">
        <v>475</v>
      </c>
      <c r="D38" s="34" t="e">
        <f t="shared" ref="D38:E38" si="25">SUM(D36:D37)</f>
        <v>#REF!</v>
      </c>
      <c r="E38" s="35" t="e">
        <f t="shared" si="25"/>
        <v>#REF!</v>
      </c>
      <c r="F38" s="37" t="e">
        <f t="shared" si="0"/>
        <v>#REF!</v>
      </c>
      <c r="G38" s="34" t="e">
        <f t="shared" ref="G38:L38" si="26">SUM(G36:G37)</f>
        <v>#REF!</v>
      </c>
      <c r="H38" s="34" t="e">
        <f t="shared" si="26"/>
        <v>#REF!</v>
      </c>
      <c r="I38" s="34" t="e">
        <f t="shared" si="26"/>
        <v>#REF!</v>
      </c>
      <c r="J38" s="34" t="e">
        <f t="shared" si="26"/>
        <v>#REF!</v>
      </c>
      <c r="K38" s="34" t="e">
        <f t="shared" si="26"/>
        <v>#REF!</v>
      </c>
      <c r="L38" s="34" t="e">
        <f t="shared" si="26"/>
        <v>#REF!</v>
      </c>
      <c r="M38" s="35" t="e">
        <f t="shared" si="1"/>
        <v>#REF!</v>
      </c>
      <c r="N38" s="37" t="e">
        <f t="shared" si="22"/>
        <v>#REF!</v>
      </c>
      <c r="O38" s="31"/>
      <c r="P38" s="42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8" customHeight="1" spans="1:26">
      <c r="A39" s="32"/>
      <c r="B39" s="32"/>
      <c r="C39" s="25" t="s">
        <v>1312</v>
      </c>
      <c r="D39" s="26" t="e">
        <f>#REF!</f>
        <v>#REF!</v>
      </c>
      <c r="E39" s="26" t="e">
        <f>#REF!</f>
        <v>#REF!</v>
      </c>
      <c r="F39" s="27" t="e">
        <f t="shared" si="0"/>
        <v>#REF!</v>
      </c>
      <c r="G39" s="28" t="e">
        <f>#REF!</f>
        <v>#REF!</v>
      </c>
      <c r="H39" s="28" t="e">
        <f>#REF!</f>
        <v>#REF!</v>
      </c>
      <c r="I39" s="28" t="e">
        <f>#REF!</f>
        <v>#REF!</v>
      </c>
      <c r="J39" s="28" t="e">
        <f>#REF!</f>
        <v>#REF!</v>
      </c>
      <c r="K39" s="28" t="e">
        <f>#REF!</f>
        <v>#REF!</v>
      </c>
      <c r="L39" s="28" t="e">
        <f>#REF!</f>
        <v>#REF!</v>
      </c>
      <c r="M39" s="29" t="e">
        <f t="shared" si="1"/>
        <v>#REF!</v>
      </c>
      <c r="N39" s="30" t="e">
        <f t="shared" si="22"/>
        <v>#REF!</v>
      </c>
      <c r="O39" s="31"/>
      <c r="P39" s="42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8" customHeight="1" spans="1:26">
      <c r="A40" s="32"/>
      <c r="B40" s="32"/>
      <c r="C40" s="25" t="s">
        <v>1313</v>
      </c>
      <c r="D40" s="26" t="e">
        <f>#REF!</f>
        <v>#REF!</v>
      </c>
      <c r="E40" s="26" t="e">
        <f>#REF!</f>
        <v>#REF!</v>
      </c>
      <c r="F40" s="27" t="e">
        <f t="shared" si="0"/>
        <v>#REF!</v>
      </c>
      <c r="G40" s="28" t="e">
        <f>#REF!</f>
        <v>#REF!</v>
      </c>
      <c r="H40" s="28" t="e">
        <f>#REF!</f>
        <v>#REF!</v>
      </c>
      <c r="I40" s="28" t="e">
        <f>#REF!</f>
        <v>#REF!</v>
      </c>
      <c r="J40" s="28" t="e">
        <f>#REF!</f>
        <v>#REF!</v>
      </c>
      <c r="K40" s="28" t="e">
        <f>#REF!</f>
        <v>#REF!</v>
      </c>
      <c r="L40" s="28" t="e">
        <f>#REF!</f>
        <v>#REF!</v>
      </c>
      <c r="M40" s="29" t="e">
        <f t="shared" si="1"/>
        <v>#REF!</v>
      </c>
      <c r="N40" s="30" t="e">
        <f t="shared" si="22"/>
        <v>#REF!</v>
      </c>
      <c r="O40" s="31"/>
      <c r="P40" s="42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8" customHeight="1" spans="1:26">
      <c r="A41" s="32"/>
      <c r="B41" s="32"/>
      <c r="C41" s="33" t="s">
        <v>1314</v>
      </c>
      <c r="D41" s="34" t="e">
        <f t="shared" ref="D41:E41" si="27">SUM(D39:D40)</f>
        <v>#REF!</v>
      </c>
      <c r="E41" s="35" t="e">
        <f t="shared" si="27"/>
        <v>#REF!</v>
      </c>
      <c r="F41" s="37" t="e">
        <f t="shared" si="0"/>
        <v>#REF!</v>
      </c>
      <c r="G41" s="34" t="e">
        <f t="shared" ref="G41:L41" si="28">SUM(G39:G40)</f>
        <v>#REF!</v>
      </c>
      <c r="H41" s="34" t="e">
        <f t="shared" si="28"/>
        <v>#REF!</v>
      </c>
      <c r="I41" s="34" t="e">
        <f t="shared" si="28"/>
        <v>#REF!</v>
      </c>
      <c r="J41" s="34" t="e">
        <f t="shared" si="28"/>
        <v>#REF!</v>
      </c>
      <c r="K41" s="34" t="e">
        <f t="shared" si="28"/>
        <v>#REF!</v>
      </c>
      <c r="L41" s="34" t="e">
        <f t="shared" si="28"/>
        <v>#REF!</v>
      </c>
      <c r="M41" s="35" t="e">
        <f t="shared" si="1"/>
        <v>#REF!</v>
      </c>
      <c r="N41" s="37" t="e">
        <f t="shared" si="22"/>
        <v>#REF!</v>
      </c>
      <c r="O41" s="31"/>
      <c r="P41" s="42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8" customHeight="1" spans="1:26">
      <c r="A42" s="32"/>
      <c r="B42" s="32"/>
      <c r="C42" s="25" t="s">
        <v>1315</v>
      </c>
      <c r="D42" s="26" t="e">
        <f>#REF!</f>
        <v>#REF!</v>
      </c>
      <c r="E42" s="26" t="e">
        <f>#REF!</f>
        <v>#REF!</v>
      </c>
      <c r="F42" s="27" t="e">
        <f t="shared" si="0"/>
        <v>#REF!</v>
      </c>
      <c r="G42" s="28" t="e">
        <f>#REF!</f>
        <v>#REF!</v>
      </c>
      <c r="H42" s="28" t="e">
        <f>#REF!</f>
        <v>#REF!</v>
      </c>
      <c r="I42" s="28" t="e">
        <f>#REF!</f>
        <v>#REF!</v>
      </c>
      <c r="J42" s="28" t="e">
        <f>#REF!</f>
        <v>#REF!</v>
      </c>
      <c r="K42" s="28" t="e">
        <f>#REF!</f>
        <v>#REF!</v>
      </c>
      <c r="L42" s="28" t="e">
        <f>#REF!</f>
        <v>#REF!</v>
      </c>
      <c r="M42" s="29" t="e">
        <f t="shared" si="1"/>
        <v>#REF!</v>
      </c>
      <c r="N42" s="30" t="e">
        <f t="shared" si="22"/>
        <v>#REF!</v>
      </c>
      <c r="O42" s="31"/>
      <c r="P42" s="42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8" customHeight="1" spans="1:26">
      <c r="A43" s="32"/>
      <c r="B43" s="32"/>
      <c r="C43" s="25" t="s">
        <v>1316</v>
      </c>
      <c r="D43" s="26" t="e">
        <f>#REF!</f>
        <v>#REF!</v>
      </c>
      <c r="E43" s="26" t="e">
        <f>#REF!</f>
        <v>#REF!</v>
      </c>
      <c r="F43" s="27" t="e">
        <f t="shared" si="0"/>
        <v>#REF!</v>
      </c>
      <c r="G43" s="28" t="e">
        <f>#REF!</f>
        <v>#REF!</v>
      </c>
      <c r="H43" s="28" t="e">
        <f>#REF!</f>
        <v>#REF!</v>
      </c>
      <c r="I43" s="28" t="e">
        <f>#REF!</f>
        <v>#REF!</v>
      </c>
      <c r="J43" s="28" t="e">
        <f>#REF!</f>
        <v>#REF!</v>
      </c>
      <c r="K43" s="28" t="e">
        <f>#REF!</f>
        <v>#REF!</v>
      </c>
      <c r="L43" s="28" t="e">
        <f>#REF!</f>
        <v>#REF!</v>
      </c>
      <c r="M43" s="29" t="e">
        <f t="shared" si="1"/>
        <v>#REF!</v>
      </c>
      <c r="N43" s="30" t="e">
        <f t="shared" si="22"/>
        <v>#REF!</v>
      </c>
      <c r="O43" s="31"/>
      <c r="P43" s="42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8" customHeight="1" spans="1:26">
      <c r="A44" s="32"/>
      <c r="B44" s="32"/>
      <c r="C44" s="33" t="s">
        <v>1317</v>
      </c>
      <c r="D44" s="34" t="e">
        <f t="shared" ref="D44:E44" si="29">SUM(D42:D43)</f>
        <v>#REF!</v>
      </c>
      <c r="E44" s="35" t="e">
        <f t="shared" si="29"/>
        <v>#REF!</v>
      </c>
      <c r="F44" s="37" t="e">
        <f t="shared" si="0"/>
        <v>#REF!</v>
      </c>
      <c r="G44" s="34" t="e">
        <f t="shared" ref="G44:L44" si="30">SUM(G42:G43)</f>
        <v>#REF!</v>
      </c>
      <c r="H44" s="34" t="e">
        <f t="shared" si="30"/>
        <v>#REF!</v>
      </c>
      <c r="I44" s="34" t="e">
        <f t="shared" si="30"/>
        <v>#REF!</v>
      </c>
      <c r="J44" s="34" t="e">
        <f t="shared" si="30"/>
        <v>#REF!</v>
      </c>
      <c r="K44" s="34" t="e">
        <f t="shared" si="30"/>
        <v>#REF!</v>
      </c>
      <c r="L44" s="34" t="e">
        <f t="shared" si="30"/>
        <v>#REF!</v>
      </c>
      <c r="M44" s="35" t="e">
        <f t="shared" si="1"/>
        <v>#REF!</v>
      </c>
      <c r="N44" s="37" t="e">
        <f t="shared" si="22"/>
        <v>#REF!</v>
      </c>
      <c r="O44" s="31"/>
      <c r="P44" s="42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8" customHeight="1" spans="1:26">
      <c r="A45" s="32"/>
      <c r="B45" s="32"/>
      <c r="C45" s="25" t="s">
        <v>1318</v>
      </c>
      <c r="D45" s="26" t="e">
        <f>#REF!</f>
        <v>#REF!</v>
      </c>
      <c r="E45" s="26" t="e">
        <f>#REF!</f>
        <v>#REF!</v>
      </c>
      <c r="F45" s="27" t="e">
        <f t="shared" si="0"/>
        <v>#REF!</v>
      </c>
      <c r="G45" s="28" t="e">
        <f>#REF!</f>
        <v>#REF!</v>
      </c>
      <c r="H45" s="28" t="e">
        <f>#REF!</f>
        <v>#REF!</v>
      </c>
      <c r="I45" s="28" t="e">
        <f>#REF!</f>
        <v>#REF!</v>
      </c>
      <c r="J45" s="28" t="e">
        <f>#REF!</f>
        <v>#REF!</v>
      </c>
      <c r="K45" s="28" t="e">
        <f>#REF!</f>
        <v>#REF!</v>
      </c>
      <c r="L45" s="28" t="e">
        <f>#REF!</f>
        <v>#REF!</v>
      </c>
      <c r="M45" s="29" t="e">
        <f t="shared" si="1"/>
        <v>#REF!</v>
      </c>
      <c r="N45" s="30">
        <v>0</v>
      </c>
      <c r="O45" s="31"/>
      <c r="P45" s="42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8" customHeight="1" spans="1:26">
      <c r="A46" s="32"/>
      <c r="B46" s="32"/>
      <c r="C46" s="25" t="s">
        <v>1319</v>
      </c>
      <c r="D46" s="26" t="e">
        <f>#REF!</f>
        <v>#REF!</v>
      </c>
      <c r="E46" s="26" t="e">
        <f>#REF!</f>
        <v>#REF!</v>
      </c>
      <c r="F46" s="27" t="e">
        <f t="shared" si="0"/>
        <v>#REF!</v>
      </c>
      <c r="G46" s="28" t="e">
        <f>#REF!</f>
        <v>#REF!</v>
      </c>
      <c r="H46" s="28" t="e">
        <f>#REF!</f>
        <v>#REF!</v>
      </c>
      <c r="I46" s="28" t="e">
        <f>#REF!</f>
        <v>#REF!</v>
      </c>
      <c r="J46" s="28" t="e">
        <f>#REF!</f>
        <v>#REF!</v>
      </c>
      <c r="K46" s="28" t="e">
        <f>#REF!</f>
        <v>#REF!</v>
      </c>
      <c r="L46" s="28" t="e">
        <f>#REF!</f>
        <v>#REF!</v>
      </c>
      <c r="M46" s="29" t="e">
        <f t="shared" si="1"/>
        <v>#REF!</v>
      </c>
      <c r="N46" s="30" t="e">
        <f t="shared" ref="N46:N50" si="31">M46/D46</f>
        <v>#REF!</v>
      </c>
      <c r="O46" s="31"/>
      <c r="P46" s="42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8" customHeight="1" spans="1:26">
      <c r="A47" s="32"/>
      <c r="B47" s="32"/>
      <c r="C47" s="33" t="s">
        <v>1320</v>
      </c>
      <c r="D47" s="34" t="e">
        <f t="shared" ref="D47:E47" si="32">SUM(D45:D46)</f>
        <v>#REF!</v>
      </c>
      <c r="E47" s="35" t="e">
        <f t="shared" si="32"/>
        <v>#REF!</v>
      </c>
      <c r="F47" s="37" t="e">
        <f t="shared" si="0"/>
        <v>#REF!</v>
      </c>
      <c r="G47" s="34" t="e">
        <f t="shared" ref="G47:L47" si="33">SUM(G45:G46)</f>
        <v>#REF!</v>
      </c>
      <c r="H47" s="34" t="e">
        <f t="shared" si="33"/>
        <v>#REF!</v>
      </c>
      <c r="I47" s="34" t="e">
        <f t="shared" si="33"/>
        <v>#REF!</v>
      </c>
      <c r="J47" s="34" t="e">
        <f t="shared" si="33"/>
        <v>#REF!</v>
      </c>
      <c r="K47" s="34" t="e">
        <f t="shared" si="33"/>
        <v>#REF!</v>
      </c>
      <c r="L47" s="34" t="e">
        <f t="shared" si="33"/>
        <v>#REF!</v>
      </c>
      <c r="M47" s="35" t="e">
        <f t="shared" si="1"/>
        <v>#REF!</v>
      </c>
      <c r="N47" s="37" t="e">
        <f t="shared" si="31"/>
        <v>#REF!</v>
      </c>
      <c r="O47" s="31"/>
      <c r="P47" s="42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Height="1" spans="1:26">
      <c r="A48" s="32"/>
      <c r="B48" s="32"/>
      <c r="C48" s="25" t="s">
        <v>1321</v>
      </c>
      <c r="D48" s="26" t="e">
        <f>#REF!</f>
        <v>#REF!</v>
      </c>
      <c r="E48" s="26" t="e">
        <f>#REF!</f>
        <v>#REF!</v>
      </c>
      <c r="F48" s="27" t="e">
        <f t="shared" si="0"/>
        <v>#REF!</v>
      </c>
      <c r="G48" s="28" t="e">
        <f>#REF!</f>
        <v>#REF!</v>
      </c>
      <c r="H48" s="28" t="e">
        <f>#REF!</f>
        <v>#REF!</v>
      </c>
      <c r="I48" s="28" t="e">
        <f>#REF!</f>
        <v>#REF!</v>
      </c>
      <c r="J48" s="28" t="e">
        <f>#REF!</f>
        <v>#REF!</v>
      </c>
      <c r="K48" s="28" t="e">
        <f>#REF!</f>
        <v>#REF!</v>
      </c>
      <c r="L48" s="28" t="e">
        <f>#REF!</f>
        <v>#REF!</v>
      </c>
      <c r="M48" s="29" t="e">
        <f t="shared" si="1"/>
        <v>#REF!</v>
      </c>
      <c r="N48" s="30" t="e">
        <f t="shared" si="31"/>
        <v>#REF!</v>
      </c>
      <c r="O48" s="31"/>
      <c r="P48" s="42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8" customHeight="1" spans="1:26">
      <c r="A49" s="32"/>
      <c r="B49" s="32"/>
      <c r="C49" s="25" t="s">
        <v>1322</v>
      </c>
      <c r="D49" s="26" t="e">
        <f>#REF!</f>
        <v>#REF!</v>
      </c>
      <c r="E49" s="26" t="e">
        <f>#REF!</f>
        <v>#REF!</v>
      </c>
      <c r="F49" s="27" t="e">
        <f t="shared" si="0"/>
        <v>#REF!</v>
      </c>
      <c r="G49" s="28" t="e">
        <f>#REF!</f>
        <v>#REF!</v>
      </c>
      <c r="H49" s="28" t="e">
        <f>#REF!</f>
        <v>#REF!</v>
      </c>
      <c r="I49" s="28" t="e">
        <f>#REF!</f>
        <v>#REF!</v>
      </c>
      <c r="J49" s="28" t="e">
        <f>#REF!</f>
        <v>#REF!</v>
      </c>
      <c r="K49" s="28" t="e">
        <f>#REF!</f>
        <v>#REF!</v>
      </c>
      <c r="L49" s="28" t="e">
        <f>#REF!</f>
        <v>#REF!</v>
      </c>
      <c r="M49" s="29" t="e">
        <f t="shared" si="1"/>
        <v>#REF!</v>
      </c>
      <c r="N49" s="30" t="e">
        <f t="shared" si="31"/>
        <v>#REF!</v>
      </c>
      <c r="O49" s="31"/>
      <c r="P49" s="42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8" customHeight="1" spans="1:26">
      <c r="A50" s="21"/>
      <c r="B50" s="21"/>
      <c r="C50" s="33" t="s">
        <v>1323</v>
      </c>
      <c r="D50" s="34" t="e">
        <f t="shared" ref="D50:E50" si="34">SUM(D48:D49)</f>
        <v>#REF!</v>
      </c>
      <c r="E50" s="35" t="e">
        <f t="shared" si="34"/>
        <v>#REF!</v>
      </c>
      <c r="F50" s="37" t="e">
        <f t="shared" si="0"/>
        <v>#REF!</v>
      </c>
      <c r="G50" s="34" t="e">
        <f t="shared" ref="G50:L50" si="35">SUM(G48:G49)</f>
        <v>#REF!</v>
      </c>
      <c r="H50" s="34" t="e">
        <f t="shared" si="35"/>
        <v>#REF!</v>
      </c>
      <c r="I50" s="34" t="e">
        <f t="shared" si="35"/>
        <v>#REF!</v>
      </c>
      <c r="J50" s="34" t="e">
        <f t="shared" si="35"/>
        <v>#REF!</v>
      </c>
      <c r="K50" s="34" t="e">
        <f t="shared" si="35"/>
        <v>#REF!</v>
      </c>
      <c r="L50" s="34" t="e">
        <f t="shared" si="35"/>
        <v>#REF!</v>
      </c>
      <c r="M50" s="35" t="e">
        <f t="shared" si="1"/>
        <v>#REF!</v>
      </c>
      <c r="N50" s="37" t="e">
        <f t="shared" si="31"/>
        <v>#REF!</v>
      </c>
      <c r="O50" s="31"/>
      <c r="P50" s="42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8" customHeight="1" spans="1:2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7"/>
      <c r="Y51" s="7"/>
      <c r="Z51" s="7"/>
    </row>
    <row r="52" ht="12.75" customHeight="1" spans="1:2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7"/>
      <c r="Y52" s="7"/>
      <c r="Z52" s="7"/>
    </row>
    <row r="53" ht="12.75" customHeight="1" spans="1:2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7"/>
      <c r="Y53" s="7"/>
      <c r="Z53" s="7"/>
    </row>
    <row r="54" ht="20.25" customHeight="1" spans="1:26">
      <c r="A54" s="43"/>
      <c r="B54" s="44"/>
      <c r="C54" s="45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6"/>
      <c r="P54" s="46"/>
      <c r="Q54" s="6"/>
      <c r="R54" s="6"/>
      <c r="S54" s="6"/>
      <c r="T54" s="6"/>
      <c r="U54" s="6"/>
      <c r="V54" s="6"/>
      <c r="W54" s="6"/>
      <c r="X54" s="7"/>
      <c r="Y54" s="7"/>
      <c r="Z54" s="7"/>
    </row>
    <row r="55" ht="15.75" customHeight="1" spans="1:26">
      <c r="A55" s="44"/>
      <c r="B55" s="44"/>
      <c r="C55" s="47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6"/>
      <c r="P55" s="46"/>
      <c r="Q55" s="6"/>
      <c r="R55" s="6"/>
      <c r="S55" s="6"/>
      <c r="T55" s="6"/>
      <c r="U55" s="6"/>
      <c r="V55" s="6"/>
      <c r="W55" s="6"/>
      <c r="X55" s="7"/>
      <c r="Y55" s="7"/>
      <c r="Z55" s="7"/>
    </row>
    <row r="56" ht="18.75" customHeight="1" spans="1:26">
      <c r="A56" s="44"/>
      <c r="B56" s="44"/>
      <c r="C56" s="48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6"/>
      <c r="P56" s="46"/>
      <c r="Q56" s="6"/>
      <c r="R56" s="6"/>
      <c r="S56" s="6"/>
      <c r="T56" s="6"/>
      <c r="U56" s="6"/>
      <c r="V56" s="6"/>
      <c r="W56" s="6"/>
      <c r="X56" s="7"/>
      <c r="Y56" s="7"/>
      <c r="Z56" s="7"/>
    </row>
    <row r="57" ht="15.75" customHeight="1" spans="1:26">
      <c r="A57" s="49"/>
      <c r="B57" s="44"/>
      <c r="C57" s="50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6"/>
      <c r="P57" s="46"/>
      <c r="Q57" s="6"/>
      <c r="R57" s="6"/>
      <c r="S57" s="6"/>
      <c r="T57" s="6"/>
      <c r="U57" s="6"/>
      <c r="V57" s="6"/>
      <c r="W57" s="6"/>
      <c r="X57" s="7"/>
      <c r="Y57" s="7"/>
      <c r="Z57" s="7"/>
    </row>
    <row r="58" ht="12.75" customHeight="1" spans="1:26">
      <c r="A58" s="51"/>
      <c r="B58" s="52"/>
      <c r="C58" s="52"/>
      <c r="D58" s="53"/>
      <c r="E58" s="54"/>
      <c r="F58" s="55"/>
      <c r="G58" s="56"/>
      <c r="H58" s="44"/>
      <c r="I58" s="44"/>
      <c r="J58" s="44"/>
      <c r="K58" s="44"/>
      <c r="L58" s="44"/>
      <c r="M58" s="54"/>
      <c r="N58" s="55"/>
      <c r="O58" s="46"/>
      <c r="P58" s="46"/>
      <c r="Q58" s="6"/>
      <c r="R58" s="6"/>
      <c r="S58" s="6"/>
      <c r="T58" s="6"/>
      <c r="U58" s="6"/>
      <c r="V58" s="6"/>
      <c r="W58" s="6"/>
      <c r="X58" s="7"/>
      <c r="Y58" s="7"/>
      <c r="Z58" s="7"/>
    </row>
    <row r="59" ht="15.75" customHeight="1" spans="1:26">
      <c r="A59" s="44"/>
      <c r="B59" s="44"/>
      <c r="C59" s="44"/>
      <c r="D59" s="44"/>
      <c r="E59" s="44"/>
      <c r="F59" s="44"/>
      <c r="G59" s="57"/>
      <c r="H59" s="57"/>
      <c r="I59" s="57"/>
      <c r="J59" s="57"/>
      <c r="K59" s="57"/>
      <c r="L59" s="57"/>
      <c r="M59" s="44"/>
      <c r="N59" s="44"/>
      <c r="O59" s="46"/>
      <c r="P59" s="46"/>
      <c r="Q59" s="6"/>
      <c r="R59" s="6"/>
      <c r="S59" s="6"/>
      <c r="T59" s="6"/>
      <c r="U59" s="6"/>
      <c r="V59" s="6"/>
      <c r="W59" s="6"/>
      <c r="X59" s="7"/>
      <c r="Y59" s="7"/>
      <c r="Z59" s="7"/>
    </row>
    <row r="60" ht="15.75" customHeight="1" spans="1:26">
      <c r="A60" s="58"/>
      <c r="B60" s="59"/>
      <c r="C60" s="59"/>
      <c r="D60" s="60"/>
      <c r="E60" s="60"/>
      <c r="F60" s="61"/>
      <c r="G60" s="62"/>
      <c r="H60" s="62"/>
      <c r="I60" s="62"/>
      <c r="J60" s="62"/>
      <c r="K60" s="62"/>
      <c r="L60" s="62"/>
      <c r="M60" s="63"/>
      <c r="N60" s="64"/>
      <c r="O60" s="46"/>
      <c r="P60" s="46"/>
      <c r="Q60" s="6"/>
      <c r="R60" s="6"/>
      <c r="S60" s="6"/>
      <c r="T60" s="6"/>
      <c r="U60" s="6"/>
      <c r="V60" s="6"/>
      <c r="W60" s="6"/>
      <c r="X60" s="7"/>
      <c r="Y60" s="7"/>
      <c r="Z60" s="7"/>
    </row>
    <row r="61" ht="15.75" customHeight="1" spans="1:26">
      <c r="A61" s="44"/>
      <c r="B61" s="44"/>
      <c r="C61" s="59"/>
      <c r="D61" s="65"/>
      <c r="E61" s="60"/>
      <c r="F61" s="61"/>
      <c r="G61" s="62"/>
      <c r="H61" s="62"/>
      <c r="I61" s="62"/>
      <c r="J61" s="62"/>
      <c r="K61" s="62"/>
      <c r="L61" s="62"/>
      <c r="M61" s="63"/>
      <c r="N61" s="64"/>
      <c r="O61" s="46"/>
      <c r="P61" s="46"/>
      <c r="Q61" s="6"/>
      <c r="R61" s="6"/>
      <c r="S61" s="6"/>
      <c r="T61" s="6"/>
      <c r="U61" s="6"/>
      <c r="V61" s="6"/>
      <c r="W61" s="6"/>
      <c r="X61" s="7"/>
      <c r="Y61" s="7"/>
      <c r="Z61" s="7"/>
    </row>
    <row r="62" ht="15.75" customHeight="1" spans="1:26">
      <c r="A62" s="58"/>
      <c r="B62" s="59"/>
      <c r="C62" s="59"/>
      <c r="D62" s="65"/>
      <c r="E62" s="60"/>
      <c r="F62" s="61"/>
      <c r="G62" s="62"/>
      <c r="H62" s="62"/>
      <c r="I62" s="62"/>
      <c r="J62" s="62"/>
      <c r="K62" s="62"/>
      <c r="L62" s="62"/>
      <c r="M62" s="63"/>
      <c r="N62" s="64"/>
      <c r="O62" s="46"/>
      <c r="P62" s="46"/>
      <c r="Q62" s="6"/>
      <c r="R62" s="6"/>
      <c r="S62" s="6"/>
      <c r="T62" s="6"/>
      <c r="U62" s="6"/>
      <c r="V62" s="6"/>
      <c r="W62" s="6"/>
      <c r="X62" s="7"/>
      <c r="Y62" s="7"/>
      <c r="Z62" s="7"/>
    </row>
    <row r="63" ht="15.75" customHeight="1" spans="1:26">
      <c r="A63" s="44"/>
      <c r="B63" s="44"/>
      <c r="C63" s="59"/>
      <c r="D63" s="65"/>
      <c r="E63" s="60"/>
      <c r="F63" s="61"/>
      <c r="G63" s="62"/>
      <c r="H63" s="62"/>
      <c r="I63" s="62"/>
      <c r="J63" s="62"/>
      <c r="K63" s="62"/>
      <c r="L63" s="62"/>
      <c r="M63" s="63"/>
      <c r="N63" s="64"/>
      <c r="O63" s="46"/>
      <c r="P63" s="46"/>
      <c r="Q63" s="6"/>
      <c r="R63" s="6"/>
      <c r="S63" s="6"/>
      <c r="T63" s="6"/>
      <c r="U63" s="6"/>
      <c r="V63" s="6"/>
      <c r="W63" s="6"/>
      <c r="X63" s="7"/>
      <c r="Y63" s="7"/>
      <c r="Z63" s="7"/>
    </row>
    <row r="64" ht="15.75" customHeight="1" spans="1:26">
      <c r="A64" s="58"/>
      <c r="B64" s="59"/>
      <c r="C64" s="59"/>
      <c r="D64" s="65"/>
      <c r="E64" s="60"/>
      <c r="F64" s="61"/>
      <c r="G64" s="62"/>
      <c r="H64" s="62"/>
      <c r="I64" s="62"/>
      <c r="J64" s="62"/>
      <c r="K64" s="62"/>
      <c r="L64" s="62"/>
      <c r="M64" s="63"/>
      <c r="N64" s="64"/>
      <c r="O64" s="46"/>
      <c r="P64" s="46"/>
      <c r="Q64" s="6"/>
      <c r="R64" s="6"/>
      <c r="S64" s="6"/>
      <c r="T64" s="6"/>
      <c r="U64" s="6"/>
      <c r="V64" s="6"/>
      <c r="W64" s="6"/>
      <c r="X64" s="7"/>
      <c r="Y64" s="7"/>
      <c r="Z64" s="7"/>
    </row>
    <row r="65" ht="15.75" customHeight="1" spans="1:26">
      <c r="A65" s="44"/>
      <c r="B65" s="44"/>
      <c r="C65" s="59"/>
      <c r="D65" s="65"/>
      <c r="E65" s="60"/>
      <c r="F65" s="61"/>
      <c r="G65" s="62"/>
      <c r="H65" s="62"/>
      <c r="I65" s="62"/>
      <c r="J65" s="62"/>
      <c r="K65" s="62"/>
      <c r="L65" s="62"/>
      <c r="M65" s="63"/>
      <c r="N65" s="64"/>
      <c r="O65" s="46"/>
      <c r="P65" s="46"/>
      <c r="Q65" s="6"/>
      <c r="R65" s="6"/>
      <c r="S65" s="6"/>
      <c r="T65" s="6"/>
      <c r="U65" s="6"/>
      <c r="V65" s="6"/>
      <c r="W65" s="6"/>
      <c r="X65" s="7"/>
      <c r="Y65" s="7"/>
      <c r="Z65" s="7"/>
    </row>
    <row r="66" ht="15.75" customHeight="1" spans="1:26">
      <c r="A66" s="66"/>
      <c r="B66" s="44"/>
      <c r="C66" s="66"/>
      <c r="D66" s="67"/>
      <c r="E66" s="67"/>
      <c r="F66" s="68"/>
      <c r="G66" s="69"/>
      <c r="H66" s="69"/>
      <c r="I66" s="69"/>
      <c r="J66" s="69"/>
      <c r="K66" s="69"/>
      <c r="L66" s="69"/>
      <c r="M66" s="70"/>
      <c r="N66" s="68"/>
      <c r="O66" s="46"/>
      <c r="P66" s="46"/>
      <c r="Q66" s="6"/>
      <c r="R66" s="6"/>
      <c r="S66" s="6"/>
      <c r="T66" s="6"/>
      <c r="U66" s="6"/>
      <c r="V66" s="6"/>
      <c r="W66" s="6"/>
      <c r="X66" s="7"/>
      <c r="Y66" s="7"/>
      <c r="Z66" s="7"/>
    </row>
    <row r="67" ht="12.75" customHeight="1" spans="1:26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7"/>
      <c r="Y67" s="7"/>
      <c r="Z67" s="7"/>
    </row>
    <row r="68" ht="14.25" customHeight="1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4.25" customHeight="1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4.25" customHeight="1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4.25" customHeight="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4.25" customHeight="1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4.25" customHeight="1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4.25" customHeight="1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4.25" customHeight="1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4.25" customHeight="1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4.25" customHeight="1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4.25" customHeight="1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4.25" customHeight="1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4.25" customHeight="1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4.25" customHeight="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4.25" customHeight="1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4.25" customHeight="1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4.25" customHeight="1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4.25" customHeight="1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4.25" customHeight="1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4.25" customHeight="1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4.25" customHeight="1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4.25" customHeight="1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4.25" customHeight="1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4.25" customHeight="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4.25" customHeight="1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4.25" customHeight="1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4.25" customHeight="1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4.25" customHeight="1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4.25" customHeight="1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4.25" customHeight="1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4.25" customHeight="1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4.25" customHeight="1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4.25" customHeight="1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4.25" customHeight="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4.25" customHeight="1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4.25" customHeight="1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4.25" customHeight="1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4.25" customHeight="1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4.25" customHeight="1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4.25" customHeight="1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4.25" customHeight="1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4.25" customHeight="1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4.25" customHeight="1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4.25" customHeight="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4.25" customHeight="1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4.25" customHeight="1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4.25" customHeight="1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4.25" customHeight="1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4.25" customHeight="1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4.25" customHeight="1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4.25" customHeight="1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4.25" customHeight="1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4.25" customHeight="1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4.25" customHeight="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4.25" customHeight="1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4.25" customHeight="1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4.25" customHeight="1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4.25" customHeight="1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4.25" customHeight="1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4.25" customHeight="1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4.25" customHeight="1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4.25" customHeight="1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4.25" customHeight="1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4.25" customHeight="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4.25" customHeight="1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4.25" customHeight="1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4.25" customHeight="1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4.25" customHeight="1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4.25" customHeight="1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4.25" customHeight="1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4.25" customHeight="1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4.25" customHeight="1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4.25" customHeight="1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4.25" customHeight="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4.25" customHeight="1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4.25" customHeight="1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4.25" customHeight="1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4.25" customHeight="1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4.25" customHeight="1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4.25" customHeight="1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4.25" customHeight="1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4.25" customHeight="1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4.25" customHeight="1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4.25" customHeight="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4.25" customHeight="1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4.25" customHeight="1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4.25" customHeight="1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4.25" customHeight="1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4.25" customHeight="1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4.25" customHeight="1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4.25" customHeight="1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4.25" customHeight="1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4.25" customHeight="1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4.25" customHeight="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4.25" customHeight="1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4.25" customHeight="1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4.25" customHeight="1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4.25" customHeight="1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4.25" customHeight="1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4.25" customHeight="1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4.25" customHeight="1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4.25" customHeight="1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4.25" customHeight="1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4.25" customHeight="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4.25" customHeight="1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4.25" customHeight="1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4.25" customHeight="1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4.25" customHeight="1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4.25" customHeight="1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4.25" customHeight="1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4.25" customHeight="1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4.25" customHeight="1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4.25" customHeight="1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4.25" customHeight="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4.25" customHeight="1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4.25" customHeight="1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4.25" customHeight="1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4.25" customHeight="1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4.25" customHeight="1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4.25" customHeight="1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4.25" customHeight="1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4.25" customHeight="1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4.25" customHeight="1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4.25" customHeight="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4.25" customHeight="1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4.25" customHeight="1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4.25" customHeight="1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4.25" customHeight="1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4.25" customHeight="1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4.25" customHeight="1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4.25" customHeight="1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4.25" customHeight="1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4.25" customHeight="1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4.25" customHeight="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4.25" customHeight="1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4.25" customHeight="1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4.25" customHeight="1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4.25" customHeight="1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4.25" customHeight="1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4.25" customHeight="1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4.25" customHeight="1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4.25" customHeight="1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4.25" customHeight="1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4.25" customHeight="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4.25" customHeight="1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4.25" customHeight="1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4.25" customHeight="1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4.25" customHeight="1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4.25" customHeight="1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4.25" customHeight="1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4.25" customHeight="1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4.25" customHeight="1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4.25" customHeight="1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4.25" customHeight="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4.25" customHeight="1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4.25" customHeight="1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4.25" customHeight="1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4.25" customHeight="1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4.25" customHeight="1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4.25" customHeight="1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4.25" customHeight="1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4.25" customHeight="1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4.25" customHeight="1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4.25" customHeight="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4.25" customHeight="1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4.25" customHeight="1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4.25" customHeight="1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4.25" customHeight="1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4.25" customHeight="1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4.25" customHeight="1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4.25" customHeight="1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4.25" customHeight="1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4.25" customHeight="1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4.25" customHeight="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4.25" customHeight="1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4.25" customHeight="1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4.25" customHeight="1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4.25" customHeight="1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4.25" customHeight="1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4.25" customHeight="1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4.25" customHeight="1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4.25" customHeight="1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4.25" customHeight="1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2">
    <mergeCell ref="C1:P1"/>
    <mergeCell ref="C2:P2"/>
    <mergeCell ref="C3:P3"/>
    <mergeCell ref="G4:L4"/>
    <mergeCell ref="O4:P4"/>
    <mergeCell ref="C54:N54"/>
    <mergeCell ref="C55:N55"/>
    <mergeCell ref="C56:N56"/>
    <mergeCell ref="A57:B57"/>
    <mergeCell ref="C57:N57"/>
    <mergeCell ref="G58:L58"/>
    <mergeCell ref="A66:B66"/>
    <mergeCell ref="A4:A5"/>
    <mergeCell ref="A6:A20"/>
    <mergeCell ref="A21:A35"/>
    <mergeCell ref="A36:A50"/>
    <mergeCell ref="A58:A59"/>
    <mergeCell ref="A60:A61"/>
    <mergeCell ref="A62:A63"/>
    <mergeCell ref="A64:A65"/>
    <mergeCell ref="B4:B5"/>
    <mergeCell ref="B6:B20"/>
    <mergeCell ref="B21:B35"/>
    <mergeCell ref="B36:B50"/>
    <mergeCell ref="B58:B59"/>
    <mergeCell ref="B60:B61"/>
    <mergeCell ref="B62:B63"/>
    <mergeCell ref="B64:B65"/>
    <mergeCell ref="C4:C5"/>
    <mergeCell ref="C58:C59"/>
    <mergeCell ref="D4:D5"/>
    <mergeCell ref="D58:D59"/>
    <mergeCell ref="E4:E5"/>
    <mergeCell ref="E58:E59"/>
    <mergeCell ref="F4:F5"/>
    <mergeCell ref="F58:F59"/>
    <mergeCell ref="M4:M5"/>
    <mergeCell ref="M58:M59"/>
    <mergeCell ref="N4:N5"/>
    <mergeCell ref="N58:N59"/>
    <mergeCell ref="A1:B3"/>
    <mergeCell ref="A54:B56"/>
  </mergeCell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II IT</vt:lpstr>
      <vt:lpstr>ABSTRACT 1</vt:lpstr>
      <vt:lpstr>ABSTRACT 2</vt:lpstr>
      <vt:lpstr>ABSTRACT3</vt:lpstr>
      <vt:lpstr>III IT</vt:lpstr>
      <vt:lpstr>III Abstract 1</vt:lpstr>
      <vt:lpstr>III Abstract 2</vt:lpstr>
      <vt:lpstr>III Abstract 3</vt:lpstr>
      <vt:lpstr>IV IT</vt:lpstr>
      <vt:lpstr>IV Abstract 1</vt:lpstr>
      <vt:lpstr>IV Abstract 2</vt:lpstr>
      <vt:lpstr>IV Abstract 3</vt:lpstr>
      <vt:lpstr>ABSTRACT 3</vt:lpstr>
      <vt:lpstr>ABSTRACT 4</vt:lpstr>
      <vt:lpstr>ABSTRACT 5</vt:lpstr>
      <vt:lpstr>01</vt:lpstr>
      <vt:lpstr>T &amp; 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SUGANYA SENTHIL</dc:creator>
  <cp:lastModifiedBy>Muthu Sundar SK</cp:lastModifiedBy>
  <dcterms:created xsi:type="dcterms:W3CDTF">2025-09-08T06:33:00Z</dcterms:created>
  <dcterms:modified xsi:type="dcterms:W3CDTF">2026-08-18T03:23:49Z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8B7DAD10BAB748B99B2B0EEF0A6BB5B2_13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