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lectricity-Planning-Zambia/data/"/>
    </mc:Choice>
  </mc:AlternateContent>
  <xr:revisionPtr revIDLastSave="0" documentId="13_ncr:1_{62A5458E-A37F-A342-85ED-6A94BE7A528C}" xr6:coauthVersionLast="47" xr6:coauthVersionMax="47" xr10:uidLastSave="{00000000-0000-0000-0000-000000000000}"/>
  <bookViews>
    <workbookView xWindow="4380" yWindow="3180" windowWidth="27640" windowHeight="16940" activeTab="1" xr2:uid="{92EF5C2F-1204-C647-964F-03BDB6952935}"/>
  </bookViews>
  <sheets>
    <sheet name="Max_co2" sheetId="1" r:id="rId1"/>
    <sheet name="Max_land_usa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G6" i="2"/>
  <c r="E5" i="2"/>
  <c r="G5" i="2" s="1"/>
  <c r="G4" i="2"/>
  <c r="L3" i="2"/>
  <c r="K3" i="2"/>
  <c r="K5" i="2" s="1"/>
  <c r="E3" i="2"/>
  <c r="G3" i="2" s="1"/>
  <c r="I3" i="2" s="1"/>
  <c r="K7" i="2" l="1"/>
  <c r="K9" i="2" s="1"/>
  <c r="K12" i="2" s="1"/>
  <c r="L7" i="2"/>
  <c r="L9" i="2" s="1"/>
  <c r="L12" i="2" s="1"/>
  <c r="M12" i="2" l="1"/>
</calcChain>
</file>

<file path=xl/sharedStrings.xml><?xml version="1.0" encoding="utf-8"?>
<sst xmlns="http://schemas.openxmlformats.org/spreadsheetml/2006/main" count="40" uniqueCount="32">
  <si>
    <t xml:space="preserve">interpolation point </t>
  </si>
  <si>
    <t>EMISSION (Kg)</t>
  </si>
  <si>
    <t>Country Name</t>
  </si>
  <si>
    <t>Country Code</t>
  </si>
  <si>
    <t>Series Name</t>
  </si>
  <si>
    <t>Series Code</t>
  </si>
  <si>
    <t>2019 [YR2019]</t>
  </si>
  <si>
    <t>km2 converted</t>
  </si>
  <si>
    <t>km2 usable</t>
  </si>
  <si>
    <t>region2 km2</t>
  </si>
  <si>
    <t>region3 km2</t>
  </si>
  <si>
    <t>Zambia</t>
  </si>
  <si>
    <t>ZMB</t>
  </si>
  <si>
    <t>Permanent cropland (% of land area)</t>
  </si>
  <si>
    <t>AG.LND.CROP.ZS</t>
  </si>
  <si>
    <t>Land area (sq. km)</t>
  </si>
  <si>
    <t>AG.LND.TOTL.K2</t>
  </si>
  <si>
    <t>Terrestrial protected areas (% of total land area)</t>
  </si>
  <si>
    <t>ER.LND.PTLD.ZS</t>
  </si>
  <si>
    <t>Forest area (sq. km)</t>
  </si>
  <si>
    <t>AG.LND.FRST.K2</t>
  </si>
  <si>
    <t>Surface area (sq. km)</t>
  </si>
  <si>
    <t>AG.SRF.TOTL.K2</t>
  </si>
  <si>
    <t>lusaka</t>
  </si>
  <si>
    <t>All</t>
  </si>
  <si>
    <t>specific land use</t>
  </si>
  <si>
    <t>Capacity</t>
  </si>
  <si>
    <t>Data from database: World Development Indicators</t>
  </si>
  <si>
    <t>Km2/kW</t>
  </si>
  <si>
    <t>Commited use</t>
  </si>
  <si>
    <t>Last Updated: 05/10/2023</t>
  </si>
  <si>
    <t>left for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</si>
</sst>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33333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" fontId="0" fillId="2" borderId="2" xfId="0" applyNumberFormat="1" applyFill="1" applyBorder="1"/>
    <xf numFmtId="11" fontId="0" fillId="2" borderId="3" xfId="0" applyNumberFormat="1" applyFill="1" applyBorder="1"/>
    <xf numFmtId="1" fontId="0" fillId="0" borderId="2" xfId="0" applyNumberFormat="1" applyBorder="1"/>
    <xf numFmtId="11" fontId="0" fillId="0" borderId="3" xfId="0" applyNumberFormat="1" applyBorder="1"/>
    <xf numFmtId="49" fontId="0" fillId="0" borderId="0" xfId="0" applyNumberFormat="1"/>
    <xf numFmtId="0" fontId="1" fillId="0" borderId="0" xfId="0" applyFont="1"/>
    <xf numFmtId="0" fontId="0" fillId="3" borderId="0" xfId="0" applyFill="1"/>
    <xf numFmtId="3" fontId="0" fillId="3" borderId="0" xfId="0" applyNumberFormat="1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EF34-3FFB-C24D-9A9C-C29A3086629E}">
  <dimension ref="A1:B13"/>
  <sheetViews>
    <sheetView workbookViewId="0">
      <selection sqref="A1:B13"/>
    </sheetView>
  </sheetViews>
  <sheetFormatPr baseColWidth="10" defaultRowHeight="16" x14ac:dyDescent="0.2"/>
  <cols>
    <col min="1" max="1" width="13.83203125" customWidth="1"/>
    <col min="2" max="2" width="12.832031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>
        <v>2018.9818181818182</v>
      </c>
      <c r="B2" s="3">
        <v>6750629722.9219131</v>
      </c>
    </row>
    <row r="3" spans="1:2" x14ac:dyDescent="0.2">
      <c r="A3" s="4">
        <v>2020</v>
      </c>
      <c r="B3" s="5">
        <v>6649874055.4156103</v>
      </c>
    </row>
    <row r="4" spans="1:2" x14ac:dyDescent="0.2">
      <c r="A4" s="2">
        <v>2021</v>
      </c>
      <c r="B4" s="3">
        <v>6649874055.415617</v>
      </c>
    </row>
    <row r="5" spans="1:2" x14ac:dyDescent="0.2">
      <c r="A5" s="4">
        <v>2022.0181818181818</v>
      </c>
      <c r="B5" s="5">
        <v>6528967254.4080601</v>
      </c>
    </row>
    <row r="6" spans="1:2" x14ac:dyDescent="0.2">
      <c r="A6" s="2">
        <v>2023.0363636363636</v>
      </c>
      <c r="B6" s="3">
        <v>6327455919.3954659</v>
      </c>
    </row>
    <row r="7" spans="1:2" x14ac:dyDescent="0.2">
      <c r="A7" s="4">
        <v>2024</v>
      </c>
      <c r="B7" s="5">
        <v>6085642317.380352</v>
      </c>
    </row>
    <row r="8" spans="1:2" x14ac:dyDescent="0.2">
      <c r="A8" s="2">
        <v>2024.9818181818182</v>
      </c>
      <c r="B8" s="3">
        <v>5722921914.3576822</v>
      </c>
    </row>
    <row r="9" spans="1:2" x14ac:dyDescent="0.2">
      <c r="A9" s="4">
        <v>2025.9818181818182</v>
      </c>
      <c r="B9" s="5">
        <v>5219143576.8261957</v>
      </c>
    </row>
    <row r="10" spans="1:2" x14ac:dyDescent="0.2">
      <c r="A10" s="2">
        <v>2027.0363636363636</v>
      </c>
      <c r="B10" s="3">
        <v>4574307304.7858934</v>
      </c>
    </row>
    <row r="11" spans="1:2" x14ac:dyDescent="0.2">
      <c r="A11" s="4">
        <v>2028</v>
      </c>
      <c r="B11" s="5">
        <v>3788413098.2367754</v>
      </c>
    </row>
    <row r="12" spans="1:2" x14ac:dyDescent="0.2">
      <c r="A12" s="2">
        <v>2029.0181818181818</v>
      </c>
      <c r="B12" s="3">
        <v>2801007556.6750622</v>
      </c>
    </row>
    <row r="13" spans="1:2" x14ac:dyDescent="0.2">
      <c r="A13" s="4">
        <v>2029.9636363636364</v>
      </c>
      <c r="B13" s="5">
        <v>1732997481.1083126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2CF-1040-794D-94B2-B189F77D0F60}">
  <dimension ref="A1:M12"/>
  <sheetViews>
    <sheetView tabSelected="1" workbookViewId="0">
      <selection sqref="A1:M12"/>
    </sheetView>
  </sheetViews>
  <sheetFormatPr baseColWidth="10" defaultRowHeight="16" x14ac:dyDescent="0.2"/>
  <cols>
    <col min="1" max="1" width="43.33203125" bestFit="1" customWidth="1"/>
  </cols>
  <sheetData>
    <row r="1" spans="1:13" x14ac:dyDescent="0.2">
      <c r="A1" t="s">
        <v>2</v>
      </c>
      <c r="B1" s="6" t="s">
        <v>3</v>
      </c>
      <c r="C1" t="s">
        <v>4</v>
      </c>
      <c r="D1" s="6" t="s">
        <v>5</v>
      </c>
      <c r="E1" t="s">
        <v>6</v>
      </c>
      <c r="G1" t="s">
        <v>7</v>
      </c>
      <c r="I1" t="s">
        <v>8</v>
      </c>
      <c r="K1" s="7" t="s">
        <v>9</v>
      </c>
      <c r="L1" s="7" t="s">
        <v>10</v>
      </c>
    </row>
    <row r="2" spans="1:13" x14ac:dyDescent="0.2">
      <c r="B2" s="6"/>
      <c r="D2" s="6"/>
    </row>
    <row r="3" spans="1:13" x14ac:dyDescent="0.2">
      <c r="A3" t="s">
        <v>11</v>
      </c>
      <c r="B3" s="6" t="s">
        <v>12</v>
      </c>
      <c r="C3" t="s">
        <v>13</v>
      </c>
      <c r="D3" s="6" t="s">
        <v>14</v>
      </c>
      <c r="E3">
        <f>0.0484268015442769*0.01</f>
        <v>4.8426801544276902E-4</v>
      </c>
      <c r="G3" s="8">
        <f>E4*E3</f>
        <v>360.00000000000006</v>
      </c>
      <c r="I3" s="9">
        <f>G4-G3-G5-G8</f>
        <v>435911.74634000001</v>
      </c>
      <c r="K3">
        <f>139344+127.429</f>
        <v>139471.429</v>
      </c>
      <c r="L3">
        <f>73620+55335+66354</f>
        <v>195309</v>
      </c>
    </row>
    <row r="4" spans="1:13" x14ac:dyDescent="0.2">
      <c r="A4" t="s">
        <v>11</v>
      </c>
      <c r="B4" s="6" t="s">
        <v>12</v>
      </c>
      <c r="C4" t="s">
        <v>15</v>
      </c>
      <c r="D4" s="6" t="s">
        <v>16</v>
      </c>
      <c r="E4">
        <v>743390</v>
      </c>
      <c r="G4" s="8">
        <f>E4</f>
        <v>743390</v>
      </c>
    </row>
    <row r="5" spans="1:13" x14ac:dyDescent="0.2">
      <c r="A5" t="s">
        <v>11</v>
      </c>
      <c r="B5" s="6" t="s">
        <v>12</v>
      </c>
      <c r="C5" t="s">
        <v>17</v>
      </c>
      <c r="D5" s="6" t="s">
        <v>18</v>
      </c>
      <c r="E5">
        <f>41.2594*0.01</f>
        <v>0.41259400000000002</v>
      </c>
      <c r="G5" s="8">
        <f>E5*E4</f>
        <v>306718.25365999999</v>
      </c>
      <c r="K5">
        <f>SUM(K3:L3)</f>
        <v>334780.429</v>
      </c>
    </row>
    <row r="6" spans="1:13" x14ac:dyDescent="0.2">
      <c r="A6" t="s">
        <v>11</v>
      </c>
      <c r="B6" s="6" t="s">
        <v>12</v>
      </c>
      <c r="C6" t="s">
        <v>19</v>
      </c>
      <c r="D6" s="6" t="s">
        <v>20</v>
      </c>
      <c r="E6">
        <v>450022.40000000002</v>
      </c>
      <c r="G6">
        <f>E6</f>
        <v>450022.40000000002</v>
      </c>
    </row>
    <row r="7" spans="1:13" x14ac:dyDescent="0.2">
      <c r="A7" t="s">
        <v>11</v>
      </c>
      <c r="B7" s="6" t="s">
        <v>12</v>
      </c>
      <c r="C7" t="s">
        <v>21</v>
      </c>
      <c r="D7" s="6" t="s">
        <v>22</v>
      </c>
      <c r="E7">
        <v>752610</v>
      </c>
      <c r="K7">
        <f>K3/$K$5</f>
        <v>0.41660568216787847</v>
      </c>
      <c r="L7">
        <f>L3/$K$5</f>
        <v>0.58339431783212159</v>
      </c>
    </row>
    <row r="8" spans="1:13" x14ac:dyDescent="0.2">
      <c r="B8" s="6"/>
      <c r="C8" s="10" t="s">
        <v>23</v>
      </c>
      <c r="D8" s="6"/>
      <c r="G8" s="9">
        <v>400</v>
      </c>
    </row>
    <row r="9" spans="1:13" x14ac:dyDescent="0.2">
      <c r="B9" s="6"/>
      <c r="D9" s="6"/>
      <c r="J9" s="7" t="s">
        <v>24</v>
      </c>
      <c r="K9" s="8">
        <f>K7*$I$3</f>
        <v>181603.31044896689</v>
      </c>
      <c r="L9" s="8">
        <f>L7*$I$3</f>
        <v>254308.43589103312</v>
      </c>
    </row>
    <row r="10" spans="1:13" x14ac:dyDescent="0.2">
      <c r="B10" s="6"/>
      <c r="D10" s="6"/>
      <c r="G10" s="7" t="s">
        <v>25</v>
      </c>
      <c r="I10" s="7"/>
      <c r="J10" s="7" t="s">
        <v>26</v>
      </c>
      <c r="K10">
        <v>0</v>
      </c>
      <c r="L10">
        <v>300000</v>
      </c>
    </row>
    <row r="11" spans="1:13" x14ac:dyDescent="0.2">
      <c r="A11" t="s">
        <v>27</v>
      </c>
      <c r="B11" s="6"/>
      <c r="D11" s="6"/>
      <c r="G11">
        <v>4.0468600000000001E-5</v>
      </c>
      <c r="H11" t="s">
        <v>28</v>
      </c>
      <c r="J11" s="7" t="s">
        <v>29</v>
      </c>
      <c r="K11">
        <v>0</v>
      </c>
      <c r="L11">
        <f>L10*G11</f>
        <v>12.14058</v>
      </c>
    </row>
    <row r="12" spans="1:13" x14ac:dyDescent="0.2">
      <c r="A12" t="s">
        <v>30</v>
      </c>
      <c r="J12" s="7" t="s">
        <v>31</v>
      </c>
      <c r="K12" s="11">
        <f>K9-K11</f>
        <v>181603.31044896689</v>
      </c>
      <c r="L12" s="11">
        <f>L9-L11</f>
        <v>254296.29531103311</v>
      </c>
      <c r="M12">
        <f>K12+L12</f>
        <v>435899.60576000001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Max_co2</vt:lpstr>
      <vt:lpstr>Max_land_usage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2024-11-25T11:34:22Z</dcterms:created>
  <dcterms:modified xsi:type="dcterms:W3CDTF">2024-11-25T12:39:24Z</dcterms:modified>
</cp:coreProperties>
</file>