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an/GitHub/Electricity-Planning-Zambia/data/"/>
    </mc:Choice>
  </mc:AlternateContent>
  <xr:revisionPtr revIDLastSave="0" documentId="13_ncr:1_{0327232F-CBEE-6547-B219-D730DAEC2BD9}" xr6:coauthVersionLast="47" xr6:coauthVersionMax="47" xr10:uidLastSave="{00000000-0000-0000-0000-000000000000}"/>
  <bookViews>
    <workbookView xWindow="9800" yWindow="2720" windowWidth="27640" windowHeight="16940" activeTab="4" xr2:uid="{25C757ED-296C-FF49-BB1D-144FA0F35C16}"/>
  </bookViews>
  <sheets>
    <sheet name="Existing Power Plants" sheetId="1" r:id="rId1"/>
    <sheet name="Technologies" sheetId="2" r:id="rId2"/>
    <sheet name="Technologies (Region 1)" sheetId="3" r:id="rId3"/>
    <sheet name="Technologies (Region 2)" sheetId="4" r:id="rId4"/>
    <sheet name="Technologies (Region 3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5" l="1"/>
  <c r="I5" i="5"/>
  <c r="K4" i="5"/>
  <c r="I4" i="5"/>
  <c r="K3" i="5"/>
  <c r="I3" i="5"/>
  <c r="K2" i="5"/>
  <c r="I2" i="5"/>
  <c r="K5" i="4"/>
  <c r="I5" i="4"/>
  <c r="K4" i="4"/>
  <c r="I4" i="4"/>
  <c r="K3" i="4"/>
  <c r="I3" i="4"/>
  <c r="K2" i="4"/>
  <c r="I2" i="4"/>
  <c r="I25" i="3"/>
  <c r="K5" i="3"/>
  <c r="I5" i="3"/>
  <c r="K4" i="3"/>
  <c r="I4" i="3"/>
  <c r="K3" i="3"/>
  <c r="I3" i="3"/>
  <c r="K2" i="3"/>
  <c r="I2" i="3"/>
  <c r="J34" i="2"/>
  <c r="I27" i="2"/>
  <c r="K5" i="2"/>
  <c r="I5" i="2"/>
  <c r="K4" i="2"/>
  <c r="I4" i="2"/>
  <c r="K3" i="2"/>
  <c r="I3" i="2"/>
  <c r="K2" i="2"/>
  <c r="I2" i="2"/>
  <c r="D46" i="1"/>
  <c r="D17" i="1"/>
</calcChain>
</file>

<file path=xl/sharedStrings.xml><?xml version="1.0" encoding="utf-8"?>
<sst xmlns="http://schemas.openxmlformats.org/spreadsheetml/2006/main" count="1209" uniqueCount="256">
  <si>
    <t>FOSSIL FUELS</t>
  </si>
  <si>
    <t>Name</t>
  </si>
  <si>
    <t>Name used</t>
  </si>
  <si>
    <t>Technology</t>
  </si>
  <si>
    <t>MW</t>
  </si>
  <si>
    <t>Year</t>
  </si>
  <si>
    <t>Coordinates</t>
  </si>
  <si>
    <t>Region</t>
  </si>
  <si>
    <t>Sources</t>
  </si>
  <si>
    <t>Maamba</t>
  </si>
  <si>
    <t>Coal_PP</t>
  </si>
  <si>
    <t>Coal</t>
  </si>
  <si>
    <t>http://globalenergyobservatory.org/geoid/46611</t>
  </si>
  <si>
    <t>https://www.afdb.org/fileadmin/uploads/afdb/Documents/Generic-Documents/AEMP/AEMP_-_Zambia_Government_Presentation.pdf</t>
  </si>
  <si>
    <t>MW inilunga</t>
  </si>
  <si>
    <t>Diesel</t>
  </si>
  <si>
    <t>http://www.ecfa.or.jp/japanese/act-pf_jka/H17/renkei/zambia/Zambia-Chapter%204-C.pdf</t>
  </si>
  <si>
    <t>Mufumbwe</t>
  </si>
  <si>
    <t>-</t>
  </si>
  <si>
    <t>Kaoma</t>
  </si>
  <si>
    <t>Lukulu</t>
  </si>
  <si>
    <t>Chama</t>
  </si>
  <si>
    <t>Kaputa</t>
  </si>
  <si>
    <t>Kabompo</t>
  </si>
  <si>
    <t>Zambezi</t>
  </si>
  <si>
    <t>Luangwa</t>
  </si>
  <si>
    <t>Bancroft</t>
  </si>
  <si>
    <t>Luano</t>
  </si>
  <si>
    <t>Luanshya</t>
  </si>
  <si>
    <t>Mufulira</t>
  </si>
  <si>
    <t>Diesel power plants</t>
  </si>
  <si>
    <t>Diesel_PP</t>
  </si>
  <si>
    <t>1,2,3</t>
  </si>
  <si>
    <t>Ndola</t>
  </si>
  <si>
    <t>HFO_PP</t>
  </si>
  <si>
    <t>HFO</t>
  </si>
  <si>
    <t>2013-2017</t>
  </si>
  <si>
    <t>https://www.glaenergy.com/projects.html</t>
  </si>
  <si>
    <t>HYDRO</t>
  </si>
  <si>
    <t>Ithezi Thezi</t>
  </si>
  <si>
    <t>Hydro_PP_1</t>
  </si>
  <si>
    <t>Dam</t>
  </si>
  <si>
    <t>https://www.irena.org/publications/2021/Dec/African-Renewable-Electricity-Profiles-Hydropower</t>
  </si>
  <si>
    <t>Mulungushi</t>
  </si>
  <si>
    <t>Hydro_PP_2</t>
  </si>
  <si>
    <t>Victoria Falls</t>
  </si>
  <si>
    <t>Hydro_PP_3</t>
  </si>
  <si>
    <t>Ror</t>
  </si>
  <si>
    <t>Chishimba Falls</t>
  </si>
  <si>
    <t>Hydro_PP_4</t>
  </si>
  <si>
    <t>Kafue Gorge</t>
  </si>
  <si>
    <t>Hydro_PP_5</t>
  </si>
  <si>
    <t>Kariba</t>
  </si>
  <si>
    <t>Hydro_PP_6</t>
  </si>
  <si>
    <t>Lunsemfwa</t>
  </si>
  <si>
    <t>Hydro_PP_7</t>
  </si>
  <si>
    <t>Lunzua</t>
  </si>
  <si>
    <t>Hydro_PP_8</t>
  </si>
  <si>
    <t>Lusiwasi</t>
  </si>
  <si>
    <t>Lusiwasi Upper</t>
  </si>
  <si>
    <t>Lusiwasi together</t>
  </si>
  <si>
    <t>Hydro_PP_9</t>
  </si>
  <si>
    <t>Musonda Falls</t>
  </si>
  <si>
    <t>Hydro_PP_10</t>
  </si>
  <si>
    <t>SOLAR</t>
  </si>
  <si>
    <t>Tracking</t>
  </si>
  <si>
    <t>Bangweulu</t>
  </si>
  <si>
    <t>PV</t>
  </si>
  <si>
    <t>https://www.afrik21.africa/en/zambia-bangweulus-solar-park-54-mw-recently-delivered-by-neoen-and-idc/</t>
  </si>
  <si>
    <t>https://www.wiki-solar.org/map/continent/index.html?Southern_Africa?0?f-fS</t>
  </si>
  <si>
    <t>Ngonye</t>
  </si>
  <si>
    <t>https://www.esi-africa.com/industry-sectors/business-and-markets/zambia-construction-commences-for-ngonye-solar-plant/</t>
  </si>
  <si>
    <t>PV power plants</t>
  </si>
  <si>
    <t>PV_PP</t>
  </si>
  <si>
    <t>BIOENERGY</t>
  </si>
  <si>
    <t>Nakambala Sugar</t>
  </si>
  <si>
    <t>Bio_PP</t>
  </si>
  <si>
    <t>Bioenergy</t>
  </si>
  <si>
    <t>https://www.reuters.com/article/ozabs-sugar-zambia-20100817-idAFJOE67G0DI20100817</t>
  </si>
  <si>
    <t>https://doi.org/10.5281/zenodo.5242926</t>
  </si>
  <si>
    <t>TOTAL CAPACITY 2019</t>
  </si>
  <si>
    <t>Carriers</t>
  </si>
  <si>
    <t>Name of Carrier</t>
  </si>
  <si>
    <t>Import or Extraction</t>
  </si>
  <si>
    <t>Name to use</t>
  </si>
  <si>
    <t>Carrier Type</t>
  </si>
  <si>
    <t>Cost (2020) (USD/GJ)</t>
  </si>
  <si>
    <t>Cost (2020) (USD/unit)</t>
  </si>
  <si>
    <t>Cost (2025)</t>
  </si>
  <si>
    <t>Cost (2030)</t>
  </si>
  <si>
    <t>Cost (2040)</t>
  </si>
  <si>
    <t>Cost (2050)</t>
  </si>
  <si>
    <t>Extraction</t>
  </si>
  <si>
    <t>Resource</t>
  </si>
  <si>
    <t>Import</t>
  </si>
  <si>
    <t>Oil</t>
  </si>
  <si>
    <t>Biofuel</t>
  </si>
  <si>
    <t>Exrtaction</t>
  </si>
  <si>
    <t>Electricity</t>
  </si>
  <si>
    <t>Intermediate</t>
  </si>
  <si>
    <t>Final Electricity</t>
  </si>
  <si>
    <t>Final_electricity</t>
  </si>
  <si>
    <t>Demand</t>
  </si>
  <si>
    <t>Name of Technology</t>
  </si>
  <si>
    <t>Category</t>
  </si>
  <si>
    <t>Carrier in</t>
  </si>
  <si>
    <t>Carrier out</t>
  </si>
  <si>
    <t>Supply</t>
  </si>
  <si>
    <t>Existing Power Plants</t>
  </si>
  <si>
    <t>Actual name</t>
  </si>
  <si>
    <t>Lifetime</t>
  </si>
  <si>
    <t>efficiency</t>
  </si>
  <si>
    <t>Tech_efficiency</t>
  </si>
  <si>
    <t>F_OM (USD/kW)</t>
  </si>
  <si>
    <t>V_OM (USD/KWh)</t>
  </si>
  <si>
    <t>Specific_emission (Kg/kWh)</t>
  </si>
  <si>
    <t>https://doi.org/10.1016/j.dib.2022.108021</t>
  </si>
  <si>
    <t>Coal power plant</t>
  </si>
  <si>
    <t>Conversion</t>
  </si>
  <si>
    <t>&lt;4D6963726F736F667420576F7264202D203030328140955C8E86816094E0814093B193FC959495AA81698DC58F4994C5816A2E646F63&gt; (ecfa.or.jp)</t>
  </si>
  <si>
    <t>Diesel power plants (aggregated in one)</t>
  </si>
  <si>
    <t>Planning and Prospects for Renewable Power: Eastern and Southern Africa (irena.org)</t>
  </si>
  <si>
    <t>Heavy fuel oil power plant</t>
  </si>
  <si>
    <t>Hydro power plants</t>
  </si>
  <si>
    <t>PV power plants (aggregated in one)</t>
  </si>
  <si>
    <t>Bangweulu &amp; Ngonye</t>
  </si>
  <si>
    <t>Biofuel power plant</t>
  </si>
  <si>
    <t>Nkambala Sugar</t>
  </si>
  <si>
    <t>New Power Plants</t>
  </si>
  <si>
    <t>INV (2020)</t>
  </si>
  <si>
    <t>INV (2025)</t>
  </si>
  <si>
    <t>INV (2030)</t>
  </si>
  <si>
    <t>INV (2040)</t>
  </si>
  <si>
    <t>INV (2050)</t>
  </si>
  <si>
    <t>Time of Construction</t>
  </si>
  <si>
    <t>F_OM (USD/kWh)</t>
  </si>
  <si>
    <t>New_coal</t>
  </si>
  <si>
    <t>Diesel power plant</t>
  </si>
  <si>
    <t>New_diesel</t>
  </si>
  <si>
    <t>New_HFO</t>
  </si>
  <si>
    <t>Hydro power plant</t>
  </si>
  <si>
    <t>New_hydro</t>
  </si>
  <si>
    <t>PV power plant</t>
  </si>
  <si>
    <t>New_PV</t>
  </si>
  <si>
    <t>Wind power plant</t>
  </si>
  <si>
    <t>New_wind</t>
  </si>
  <si>
    <t>New_bio</t>
  </si>
  <si>
    <t>Geothermal power plant</t>
  </si>
  <si>
    <t>New_geo</t>
  </si>
  <si>
    <t>Minigrid</t>
  </si>
  <si>
    <t>New_minigrid</t>
  </si>
  <si>
    <t>Efficiency (2020)</t>
  </si>
  <si>
    <t>Efficiency (2030)</t>
  </si>
  <si>
    <t>Efficiency (2050)</t>
  </si>
  <si>
    <t>Electricity distribution</t>
  </si>
  <si>
    <t>Elec_distribution</t>
  </si>
  <si>
    <t>Transmission</t>
  </si>
  <si>
    <t>Electricity demand</t>
  </si>
  <si>
    <t>Elec_demand</t>
  </si>
  <si>
    <t>V_OM (USD/kWh)</t>
  </si>
  <si>
    <t>Cost (2025) (USD/unit)</t>
  </si>
  <si>
    <t>Cost (2030) (USD/unit)</t>
  </si>
  <si>
    <t>Status</t>
  </si>
  <si>
    <t>Batoka Gorge North</t>
  </si>
  <si>
    <t>Committed</t>
  </si>
  <si>
    <t>New_hydro_PP_1</t>
  </si>
  <si>
    <t>Kafue Gorge Lower</t>
  </si>
  <si>
    <t>New_hydro_PP_2</t>
  </si>
  <si>
    <t>Kalungwishi</t>
  </si>
  <si>
    <t>New_hydro_PP_3</t>
  </si>
  <si>
    <t>shared between zambia and Zimbabwe</t>
  </si>
  <si>
    <t>Lusiwasi Extension</t>
  </si>
  <si>
    <t>Lusiwasi Lower</t>
  </si>
  <si>
    <t>New_hydro_PP_4</t>
  </si>
  <si>
    <t>Devil's Gorge North</t>
  </si>
  <si>
    <t>Candidate</t>
  </si>
  <si>
    <t>New_hydro_PP_5</t>
  </si>
  <si>
    <t>Kabompo Gorge</t>
  </si>
  <si>
    <t>New_hydro_PP_6</t>
  </si>
  <si>
    <t>Luchenene</t>
  </si>
  <si>
    <t>New_hydro_PP_7</t>
  </si>
  <si>
    <t>Lunsemfwa Ext</t>
  </si>
  <si>
    <t>New_hydro_PP_8</t>
  </si>
  <si>
    <t>Mambilima Falls</t>
  </si>
  <si>
    <t>New_hydro_PP_9</t>
  </si>
  <si>
    <t>Mkushi</t>
  </si>
  <si>
    <t>New_hydro_PP_10</t>
  </si>
  <si>
    <t>Mupata Gorge North</t>
  </si>
  <si>
    <t>New_hydro_PP_11</t>
  </si>
  <si>
    <t>Mutinondo</t>
  </si>
  <si>
    <t>New_hydro_PP_12</t>
  </si>
  <si>
    <t>Lufubu Hydropower Cascade</t>
  </si>
  <si>
    <t>New_hydro_PP_13</t>
  </si>
  <si>
    <t>Ngonye Falls Hydropower Project</t>
  </si>
  <si>
    <t>New_hydro_PP_14</t>
  </si>
  <si>
    <t>Mulembo / Lelya</t>
  </si>
  <si>
    <t>New_hydro_PP_15</t>
  </si>
  <si>
    <t>Chavuma Hydro</t>
  </si>
  <si>
    <t>New_hydro_PP_16</t>
  </si>
  <si>
    <t>Mumburuma Re-engineered</t>
  </si>
  <si>
    <t>New_hydro_PP_17</t>
  </si>
  <si>
    <t>Solar Power Plants</t>
  </si>
  <si>
    <t>Kalulushi District, Copperbelt, Zambia</t>
  </si>
  <si>
    <t>New_PV_PP_1</t>
  </si>
  <si>
    <t>28.1809 </t>
  </si>
  <si>
    <t>Kumi Kumi Zuba Solar Power Plant</t>
  </si>
  <si>
    <t>New_PV_PP_2</t>
  </si>
  <si>
    <t>Chibombo Solar</t>
  </si>
  <si>
    <t>New_PV_PP_3</t>
  </si>
  <si>
    <t>27.5714 </t>
  </si>
  <si>
    <t>Bulemu</t>
  </si>
  <si>
    <t>New_PV_PP_4</t>
  </si>
  <si>
    <t>Sola</t>
  </si>
  <si>
    <t>New_PV_PP_5</t>
  </si>
  <si>
    <t>Garneton</t>
  </si>
  <si>
    <t>New_PV_PP_6</t>
  </si>
  <si>
    <t>Unika Ref.</t>
  </si>
  <si>
    <t>https://cdn.slrconsulting.com/uploads/2022-03/Annex%20C%20-%20Mphepo%20Power%20Unika%20I%20Wind%20Farm%20Zambia_Scoping%20Report_Final%20complete.pdf</t>
  </si>
  <si>
    <t>Wind Power Plants</t>
  </si>
  <si>
    <t>Unika I</t>
  </si>
  <si>
    <t>New_wind_PP_1</t>
  </si>
  <si>
    <t>Pensulo</t>
  </si>
  <si>
    <t>New_wind_PP_2</t>
  </si>
  <si>
    <t>Unika II</t>
  </si>
  <si>
    <t>New_wind_PP_3</t>
  </si>
  <si>
    <t>Unika III</t>
  </si>
  <si>
    <t>New_wind_PP_4</t>
  </si>
  <si>
    <t>Geothermal Power Plants</t>
  </si>
  <si>
    <t>Bweengwa</t>
  </si>
  <si>
    <t>New_geo_PP_1</t>
  </si>
  <si>
    <t>Cost of Fuel</t>
  </si>
  <si>
    <t>Bio</t>
  </si>
  <si>
    <t>Y0</t>
  </si>
  <si>
    <t>Y1</t>
  </si>
  <si>
    <t>Investments for new tecnologies</t>
  </si>
  <si>
    <t>F_OM (USD/MWh)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</si>
  <si>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</si>
  <si>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</si>
  <si>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</si>
  <si>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</si>
  <si>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</si>
  <si>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</si>
  <si>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</si>
  <si>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</si>
  <si>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</si>
  <si>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</si>
  <si>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INV</t>
  </si>
  <si>
    <t>Wind_PP</t>
  </si>
  <si>
    <t>Discount Rate</t>
  </si>
  <si>
    <t>Real</t>
  </si>
  <si>
    <t>Ideal</t>
  </si>
  <si>
    <t>Discount rate (diversification)</t>
  </si>
  <si>
    <t>28,1809 </t>
  </si>
  <si>
    <t>-14,8249</t>
  </si>
  <si>
    <t xml:space="preserve">-14,43131 </t>
  </si>
  <si>
    <t>27,5714 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</si>
</sst>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7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rgb="FF222222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5" xfId="0" applyBorder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0" fontId="1" fillId="2" borderId="0" xfId="1" applyFill="1" applyBorder="1"/>
    <xf numFmtId="0" fontId="1" fillId="2" borderId="0" xfId="1" applyFill="1"/>
    <xf numFmtId="0" fontId="0" fillId="2" borderId="0" xfId="0" applyFill="1"/>
    <xf numFmtId="164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vertical="center"/>
    </xf>
    <xf numFmtId="0" fontId="1" fillId="2" borderId="0" xfId="1" applyFill="1" applyAlignment="1">
      <alignment horizontal="left"/>
    </xf>
    <xf numFmtId="165" fontId="0" fillId="2" borderId="0" xfId="0" applyNumberFormat="1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vertical="center"/>
    </xf>
    <xf numFmtId="0" fontId="2" fillId="0" borderId="0" xfId="0" applyFont="1"/>
    <xf numFmtId="0" fontId="2" fillId="0" borderId="5" xfId="0" applyFont="1" applyBorder="1" applyAlignment="1">
      <alignment horizontal="center"/>
    </xf>
    <xf numFmtId="0" fontId="0" fillId="2" borderId="4" xfId="0" applyFill="1" applyBorder="1"/>
    <xf numFmtId="166" fontId="0" fillId="2" borderId="0" xfId="0" applyNumberFormat="1" applyFill="1" applyAlignment="1">
      <alignment horizontal="center"/>
    </xf>
    <xf numFmtId="0" fontId="0" fillId="2" borderId="5" xfId="0" applyFill="1" applyBorder="1"/>
    <xf numFmtId="0" fontId="0" fillId="3" borderId="4" xfId="0" applyFill="1" applyBorder="1"/>
    <xf numFmtId="166" fontId="0" fillId="3" borderId="0" xfId="0" applyNumberFormat="1" applyFill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166" fontId="0" fillId="3" borderId="7" xfId="0" applyNumberFormat="1" applyFill="1" applyBorder="1" applyAlignment="1">
      <alignment horizontal="center"/>
    </xf>
    <xf numFmtId="0" fontId="2" fillId="3" borderId="0" xfId="0" applyFont="1" applyFill="1" applyAlignment="1">
      <alignment vertical="center"/>
    </xf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7" xfId="0" applyFill="1" applyBorder="1" applyAlignment="1">
      <alignment vertical="center"/>
    </xf>
    <xf numFmtId="0" fontId="2" fillId="0" borderId="5" xfId="0" applyFont="1" applyBorder="1"/>
    <xf numFmtId="0" fontId="0" fillId="2" borderId="11" xfId="0" applyFill="1" applyBorder="1"/>
    <xf numFmtId="0" fontId="0" fillId="2" borderId="12" xfId="0" applyFill="1" applyBorder="1"/>
    <xf numFmtId="0" fontId="0" fillId="2" borderId="12" xfId="0" applyFill="1" applyBorder="1" applyAlignment="1">
      <alignment horizontal="center"/>
    </xf>
    <xf numFmtId="166" fontId="0" fillId="2" borderId="12" xfId="0" applyNumberFormat="1" applyFill="1" applyBorder="1" applyAlignment="1">
      <alignment horizont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/>
    <xf numFmtId="0" fontId="0" fillId="4" borderId="0" xfId="0" applyFill="1"/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2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8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9" borderId="0" xfId="0" applyFill="1" applyAlignment="1">
      <alignment horizontal="center"/>
    </xf>
    <xf numFmtId="0" fontId="2" fillId="10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5" borderId="0" xfId="0" applyFont="1" applyFill="1"/>
    <xf numFmtId="0" fontId="0" fillId="11" borderId="0" xfId="0" applyFill="1"/>
    <xf numFmtId="0" fontId="0" fillId="12" borderId="0" xfId="0" applyFill="1"/>
    <xf numFmtId="0" fontId="4" fillId="0" borderId="0" xfId="0" applyFont="1"/>
    <xf numFmtId="0" fontId="0" fillId="11" borderId="0" xfId="0" applyFill="1" applyAlignment="1">
      <alignment horizontal="center"/>
    </xf>
    <xf numFmtId="0" fontId="5" fillId="0" borderId="0" xfId="2" applyAlignment="1">
      <alignment horizontal="left"/>
    </xf>
    <xf numFmtId="0" fontId="0" fillId="13" borderId="0" xfId="0" applyFill="1"/>
    <xf numFmtId="0" fontId="0" fillId="14" borderId="0" xfId="0" applyFill="1"/>
    <xf numFmtId="2" fontId="0" fillId="0" borderId="0" xfId="0" applyNumberFormat="1"/>
    <xf numFmtId="0" fontId="5" fillId="0" borderId="0" xfId="2"/>
    <xf numFmtId="0" fontId="0" fillId="15" borderId="0" xfId="0" applyFill="1"/>
    <xf numFmtId="0" fontId="0" fillId="0" borderId="14" xfId="0" applyBorder="1"/>
    <xf numFmtId="0" fontId="6" fillId="0" borderId="0" xfId="0" applyFont="1"/>
    <xf numFmtId="0" fontId="0" fillId="5" borderId="0" xfId="0" applyFill="1"/>
    <xf numFmtId="0" fontId="2" fillId="11" borderId="0" xfId="0" applyFont="1" applyFill="1" applyAlignment="1">
      <alignment horizontal="center"/>
    </xf>
    <xf numFmtId="0" fontId="3" fillId="0" borderId="0" xfId="0" applyFont="1"/>
  </cellXfs>
  <cellStyles count="3">
    <cellStyle name="Collegamento ipertestuale" xfId="2" xr:uid="{6CA9B969-65A5-AF42-90AC-A965292463A1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laenergy.com/projects.html" TargetMode="External"/><Relationship Id="rId2" Type="http://schemas.openxmlformats.org/officeDocument/2006/relationships/hyperlink" Target="http://www.ecfa.or.jp/japanese/act-pf_jka/H17/renkei/zambia/Zambia-Chapter%204-C.pdf" TargetMode="External"/><Relationship Id="rId1" Type="http://schemas.openxmlformats.org/officeDocument/2006/relationships/hyperlink" Target="https://www.afdb.org/fileadmin/uploads/afdb/Documents/Generic-Documents/AEMP/AEMP_-_Zambia_Government_Presentation.pdf" TargetMode="External"/><Relationship Id="rId5" Type="http://schemas.openxmlformats.org/officeDocument/2006/relationships/hyperlink" Target="http://globalenergyobservatory.org/geoid/46611" TargetMode="External"/><Relationship Id="rId4" Type="http://schemas.openxmlformats.org/officeDocument/2006/relationships/hyperlink" Target="http://www.ecfa.or.jp/japanese/act-pf_jka/H17/renkei/zambia/Zambia-Chapter%204-C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dib.2022.108021" TargetMode="External"/><Relationship Id="rId2" Type="http://schemas.openxmlformats.org/officeDocument/2006/relationships/hyperlink" Target="https://www.irena.org/-/media/Files/IRENA/Agency/Publication/2021/Apr/IRENA_Planning_Prospects_Africa_2021.pdf" TargetMode="External"/><Relationship Id="rId1" Type="http://schemas.openxmlformats.org/officeDocument/2006/relationships/hyperlink" Target="http://www.ecfa.or.jp/japanese/act-pf_jka/H17/renkei/zambia/Zambia-Chapter%204-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B1670-0929-9542-9021-025C5157BB7B}">
  <dimension ref="A1:J46"/>
  <sheetViews>
    <sheetView workbookViewId="0">
      <selection activeCell="D22" sqref="D22"/>
    </sheetView>
  </sheetViews>
  <sheetFormatPr baseColWidth="10" defaultColWidth="8.83203125" defaultRowHeight="16" x14ac:dyDescent="0.2"/>
  <cols>
    <col min="1" max="1" width="20.83203125" bestFit="1" customWidth="1"/>
    <col min="2" max="2" width="15.33203125" customWidth="1"/>
    <col min="3" max="3" width="10.6640625" bestFit="1" customWidth="1"/>
    <col min="5" max="5" width="9.6640625" bestFit="1" customWidth="1"/>
    <col min="6" max="6" width="9.33203125" bestFit="1" customWidth="1"/>
    <col min="7" max="7" width="13.1640625" customWidth="1"/>
    <col min="8" max="8" width="8.83203125" style="46"/>
    <col min="9" max="9" width="106.33203125" bestFit="1" customWidth="1"/>
  </cols>
  <sheetData>
    <row r="1" spans="1:10" x14ac:dyDescent="0.2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60"/>
    </row>
    <row r="2" spans="1:10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61" t="s">
        <v>6</v>
      </c>
      <c r="G2" s="61"/>
      <c r="H2" s="3" t="s">
        <v>7</v>
      </c>
      <c r="I2" s="2" t="s">
        <v>8</v>
      </c>
      <c r="J2" s="4"/>
    </row>
    <row r="3" spans="1:10" s="10" customFormat="1" x14ac:dyDescent="0.2">
      <c r="A3" s="5" t="s">
        <v>9</v>
      </c>
      <c r="B3" s="5" t="s">
        <v>10</v>
      </c>
      <c r="C3" s="6" t="s">
        <v>11</v>
      </c>
      <c r="D3" s="6">
        <v>300</v>
      </c>
      <c r="E3" s="6">
        <v>2016</v>
      </c>
      <c r="F3" s="6">
        <v>-17.352900000000002</v>
      </c>
      <c r="G3" s="6">
        <v>27.186299999999999</v>
      </c>
      <c r="H3" s="7">
        <v>1</v>
      </c>
      <c r="I3" s="8" t="s">
        <v>12</v>
      </c>
      <c r="J3" s="9" t="s">
        <v>13</v>
      </c>
    </row>
    <row r="4" spans="1:10" s="10" customFormat="1" x14ac:dyDescent="0.2">
      <c r="A4" s="5" t="s">
        <v>14</v>
      </c>
      <c r="B4" s="5"/>
      <c r="C4" s="6" t="s">
        <v>15</v>
      </c>
      <c r="D4" s="6">
        <v>1.1299999999999999</v>
      </c>
      <c r="E4" s="6"/>
      <c r="F4" s="11">
        <v>-12.366664999999999</v>
      </c>
      <c r="G4" s="11">
        <v>27.837046000000001</v>
      </c>
      <c r="H4" s="12">
        <v>1</v>
      </c>
      <c r="I4" s="9" t="s">
        <v>16</v>
      </c>
      <c r="J4" s="10" t="s">
        <v>13</v>
      </c>
    </row>
    <row r="5" spans="1:10" s="10" customFormat="1" x14ac:dyDescent="0.2">
      <c r="A5" s="5" t="s">
        <v>17</v>
      </c>
      <c r="B5" s="5"/>
      <c r="C5" s="6" t="s">
        <v>15</v>
      </c>
      <c r="D5" s="6">
        <v>0.76</v>
      </c>
      <c r="E5" s="6"/>
      <c r="F5" s="6" t="s">
        <v>18</v>
      </c>
      <c r="G5" s="6" t="s">
        <v>18</v>
      </c>
      <c r="H5" s="12">
        <v>3</v>
      </c>
      <c r="I5" s="13" t="s">
        <v>16</v>
      </c>
      <c r="J5" s="10" t="s">
        <v>13</v>
      </c>
    </row>
    <row r="6" spans="1:10" s="10" customFormat="1" x14ac:dyDescent="0.2">
      <c r="A6" s="5" t="s">
        <v>19</v>
      </c>
      <c r="B6" s="5"/>
      <c r="C6" s="6" t="s">
        <v>15</v>
      </c>
      <c r="D6" s="6">
        <v>2.62</v>
      </c>
      <c r="F6" s="14">
        <v>-13.148294</v>
      </c>
      <c r="G6" s="14">
        <v>28.408505999999999</v>
      </c>
      <c r="H6" s="7">
        <v>1</v>
      </c>
      <c r="I6" s="10" t="s">
        <v>16</v>
      </c>
      <c r="J6" s="10" t="s">
        <v>13</v>
      </c>
    </row>
    <row r="7" spans="1:10" s="10" customFormat="1" x14ac:dyDescent="0.2">
      <c r="A7" s="5" t="s">
        <v>20</v>
      </c>
      <c r="B7" s="5"/>
      <c r="C7" s="6" t="s">
        <v>15</v>
      </c>
      <c r="D7" s="6">
        <v>0.51</v>
      </c>
      <c r="F7" s="14">
        <v>-12.551323</v>
      </c>
      <c r="G7" s="14">
        <v>28.239366</v>
      </c>
      <c r="H7" s="7">
        <v>1</v>
      </c>
      <c r="I7" s="10" t="s">
        <v>16</v>
      </c>
      <c r="J7" s="10" t="s">
        <v>13</v>
      </c>
    </row>
    <row r="8" spans="1:10" s="10" customFormat="1" x14ac:dyDescent="0.2">
      <c r="A8" s="5" t="s">
        <v>21</v>
      </c>
      <c r="B8" s="5"/>
      <c r="C8" s="6" t="s">
        <v>15</v>
      </c>
      <c r="D8" s="6">
        <v>0.53</v>
      </c>
      <c r="H8" s="7">
        <v>2</v>
      </c>
      <c r="I8" s="10" t="s">
        <v>16</v>
      </c>
    </row>
    <row r="9" spans="1:10" s="10" customFormat="1" x14ac:dyDescent="0.2">
      <c r="A9" s="5" t="s">
        <v>22</v>
      </c>
      <c r="B9" s="5"/>
      <c r="C9" s="6" t="s">
        <v>15</v>
      </c>
      <c r="D9" s="6">
        <v>0.67</v>
      </c>
      <c r="H9" s="7">
        <v>1</v>
      </c>
      <c r="I9" s="10" t="s">
        <v>16</v>
      </c>
    </row>
    <row r="10" spans="1:10" s="10" customFormat="1" x14ac:dyDescent="0.2">
      <c r="A10" s="5" t="s">
        <v>23</v>
      </c>
      <c r="B10" s="5"/>
      <c r="C10" s="6" t="s">
        <v>15</v>
      </c>
      <c r="D10" s="6">
        <v>1.1299999999999999</v>
      </c>
      <c r="E10" s="6" t="s">
        <v>18</v>
      </c>
      <c r="F10" s="10">
        <v>-13.594142</v>
      </c>
      <c r="G10" s="10">
        <v>24.201851000000001</v>
      </c>
      <c r="H10" s="7">
        <v>3</v>
      </c>
      <c r="I10" s="10" t="s">
        <v>16</v>
      </c>
    </row>
    <row r="11" spans="1:10" s="10" customFormat="1" x14ac:dyDescent="0.2">
      <c r="A11" s="5" t="s">
        <v>24</v>
      </c>
      <c r="B11" s="5"/>
      <c r="C11" s="6" t="s">
        <v>15</v>
      </c>
      <c r="D11" s="6">
        <v>0.42</v>
      </c>
      <c r="E11" s="6" t="s">
        <v>18</v>
      </c>
      <c r="F11" s="10">
        <v>-13.546915</v>
      </c>
      <c r="G11" s="10">
        <v>23.112701999999999</v>
      </c>
      <c r="H11" s="7">
        <v>3</v>
      </c>
    </row>
    <row r="12" spans="1:10" s="10" customFormat="1" x14ac:dyDescent="0.2">
      <c r="A12" s="10" t="s">
        <v>25</v>
      </c>
      <c r="B12" s="5"/>
      <c r="C12" s="6" t="s">
        <v>15</v>
      </c>
      <c r="D12" s="6">
        <v>0.28999999999999998</v>
      </c>
      <c r="E12" s="6" t="s">
        <v>18</v>
      </c>
      <c r="F12" s="10">
        <v>-15.623264000000001</v>
      </c>
      <c r="G12" s="10">
        <v>30.400901000000001</v>
      </c>
      <c r="H12" s="7">
        <v>1</v>
      </c>
    </row>
    <row r="13" spans="1:10" s="10" customFormat="1" x14ac:dyDescent="0.2">
      <c r="A13" s="5" t="s">
        <v>26</v>
      </c>
      <c r="B13" s="5"/>
      <c r="C13" s="6" t="s">
        <v>15</v>
      </c>
      <c r="D13" s="6">
        <v>20</v>
      </c>
      <c r="E13" s="6">
        <v>1972</v>
      </c>
      <c r="H13" s="7">
        <v>1</v>
      </c>
    </row>
    <row r="14" spans="1:10" s="10" customFormat="1" x14ac:dyDescent="0.2">
      <c r="A14" s="5" t="s">
        <v>27</v>
      </c>
      <c r="B14" s="5"/>
      <c r="C14" s="6" t="s">
        <v>15</v>
      </c>
      <c r="D14" s="6">
        <v>40</v>
      </c>
      <c r="E14" s="6">
        <v>1969</v>
      </c>
      <c r="H14" s="7">
        <v>1</v>
      </c>
    </row>
    <row r="15" spans="1:10" s="10" customFormat="1" x14ac:dyDescent="0.2">
      <c r="A15" s="5" t="s">
        <v>28</v>
      </c>
      <c r="B15" s="5"/>
      <c r="C15" s="6" t="s">
        <v>15</v>
      </c>
      <c r="D15" s="6">
        <v>10</v>
      </c>
      <c r="E15" s="6" t="s">
        <v>18</v>
      </c>
      <c r="H15" s="7">
        <v>1</v>
      </c>
    </row>
    <row r="16" spans="1:10" s="10" customFormat="1" x14ac:dyDescent="0.2">
      <c r="A16" s="5" t="s">
        <v>29</v>
      </c>
      <c r="B16" s="5"/>
      <c r="C16" s="6" t="s">
        <v>15</v>
      </c>
      <c r="D16" s="6">
        <v>10</v>
      </c>
      <c r="E16" s="6" t="s">
        <v>18</v>
      </c>
      <c r="H16" s="7">
        <v>1</v>
      </c>
    </row>
    <row r="17" spans="1:10" s="17" customFormat="1" x14ac:dyDescent="0.2">
      <c r="A17" s="15" t="s">
        <v>30</v>
      </c>
      <c r="B17" s="15" t="s">
        <v>31</v>
      </c>
      <c r="C17" s="16" t="s">
        <v>15</v>
      </c>
      <c r="D17" s="16">
        <f>SUM(D4:D16)</f>
        <v>88.06</v>
      </c>
      <c r="E17" s="16"/>
      <c r="H17" s="18" t="s">
        <v>32</v>
      </c>
    </row>
    <row r="18" spans="1:10" s="10" customFormat="1" ht="17" thickBot="1" x14ac:dyDescent="0.25">
      <c r="A18" s="10" t="s">
        <v>33</v>
      </c>
      <c r="B18" s="5" t="s">
        <v>34</v>
      </c>
      <c r="C18" s="6" t="s">
        <v>35</v>
      </c>
      <c r="D18" s="6">
        <v>105</v>
      </c>
      <c r="E18" s="10" t="s">
        <v>36</v>
      </c>
      <c r="F18" s="10">
        <v>-12.952170000000001</v>
      </c>
      <c r="G18" s="10">
        <v>28.635100000000001</v>
      </c>
      <c r="H18" s="7">
        <v>1</v>
      </c>
      <c r="I18" s="9" t="s">
        <v>37</v>
      </c>
      <c r="J18" s="10" t="s">
        <v>13</v>
      </c>
    </row>
    <row r="19" spans="1:10" x14ac:dyDescent="0.2">
      <c r="A19" s="58" t="s">
        <v>38</v>
      </c>
      <c r="B19" s="59"/>
      <c r="C19" s="59"/>
      <c r="D19" s="59"/>
      <c r="E19" s="59"/>
      <c r="F19" s="59"/>
      <c r="G19" s="59"/>
      <c r="H19" s="59"/>
      <c r="I19" s="60"/>
      <c r="J19" s="19"/>
    </row>
    <row r="20" spans="1:10" x14ac:dyDescent="0.2">
      <c r="A20" s="1" t="s">
        <v>1</v>
      </c>
      <c r="B20" s="2"/>
      <c r="C20" s="2" t="s">
        <v>3</v>
      </c>
      <c r="D20" s="2" t="s">
        <v>4</v>
      </c>
      <c r="E20" s="2" t="s">
        <v>5</v>
      </c>
      <c r="F20" s="61" t="s">
        <v>6</v>
      </c>
      <c r="G20" s="61"/>
      <c r="H20" s="3" t="s">
        <v>7</v>
      </c>
      <c r="I20" s="20" t="s">
        <v>8</v>
      </c>
    </row>
    <row r="21" spans="1:10" s="10" customFormat="1" x14ac:dyDescent="0.2">
      <c r="A21" s="21" t="s">
        <v>39</v>
      </c>
      <c r="B21" s="5" t="s">
        <v>40</v>
      </c>
      <c r="C21" s="10" t="s">
        <v>41</v>
      </c>
      <c r="D21" s="6">
        <v>120</v>
      </c>
      <c r="E21" s="6">
        <v>2014</v>
      </c>
      <c r="F21" s="22">
        <v>-15.75985</v>
      </c>
      <c r="G21" s="22">
        <v>26.021260000000002</v>
      </c>
      <c r="H21" s="7">
        <v>1</v>
      </c>
      <c r="I21" s="23" t="s">
        <v>42</v>
      </c>
    </row>
    <row r="22" spans="1:10" s="10" customFormat="1" x14ac:dyDescent="0.2">
      <c r="A22" s="21" t="s">
        <v>43</v>
      </c>
      <c r="B22" s="5" t="s">
        <v>44</v>
      </c>
      <c r="C22" s="10" t="s">
        <v>41</v>
      </c>
      <c r="D22" s="6">
        <v>24</v>
      </c>
      <c r="E22" s="6">
        <v>2014</v>
      </c>
      <c r="F22" s="22">
        <v>-14.699400000000001</v>
      </c>
      <c r="G22" s="22">
        <v>28.821899999999999</v>
      </c>
      <c r="H22" s="7">
        <v>1</v>
      </c>
      <c r="I22" s="23" t="s">
        <v>42</v>
      </c>
    </row>
    <row r="23" spans="1:10" s="10" customFormat="1" x14ac:dyDescent="0.2">
      <c r="A23" s="21" t="s">
        <v>45</v>
      </c>
      <c r="B23" s="5" t="s">
        <v>46</v>
      </c>
      <c r="C23" s="10" t="s">
        <v>47</v>
      </c>
      <c r="D23" s="6">
        <v>108</v>
      </c>
      <c r="E23" s="6">
        <v>1968</v>
      </c>
      <c r="F23" s="22">
        <v>-17.9243527</v>
      </c>
      <c r="G23" s="22">
        <v>25.8558941</v>
      </c>
      <c r="H23" s="7">
        <v>1</v>
      </c>
      <c r="I23" s="23" t="s">
        <v>42</v>
      </c>
    </row>
    <row r="24" spans="1:10" s="10" customFormat="1" x14ac:dyDescent="0.2">
      <c r="A24" s="21" t="s">
        <v>48</v>
      </c>
      <c r="B24" s="5" t="s">
        <v>49</v>
      </c>
      <c r="C24" s="10" t="s">
        <v>47</v>
      </c>
      <c r="D24" s="6">
        <v>24</v>
      </c>
      <c r="E24" s="6">
        <v>2014</v>
      </c>
      <c r="F24" s="22">
        <v>-10.109439999999999</v>
      </c>
      <c r="G24" s="22">
        <v>30.916599999999999</v>
      </c>
      <c r="H24" s="7">
        <v>2</v>
      </c>
      <c r="I24" s="23" t="s">
        <v>42</v>
      </c>
    </row>
    <row r="25" spans="1:10" s="10" customFormat="1" x14ac:dyDescent="0.2">
      <c r="A25" s="21" t="s">
        <v>50</v>
      </c>
      <c r="B25" s="5" t="s">
        <v>51</v>
      </c>
      <c r="C25" s="10" t="s">
        <v>41</v>
      </c>
      <c r="D25" s="6">
        <v>990</v>
      </c>
      <c r="E25" s="6">
        <v>2014</v>
      </c>
      <c r="F25" s="22">
        <v>-15.8667</v>
      </c>
      <c r="G25" s="22">
        <v>28.5</v>
      </c>
      <c r="H25" s="7">
        <v>1</v>
      </c>
      <c r="I25" s="23" t="s">
        <v>42</v>
      </c>
    </row>
    <row r="26" spans="1:10" s="10" customFormat="1" x14ac:dyDescent="0.2">
      <c r="A26" s="21" t="s">
        <v>52</v>
      </c>
      <c r="B26" s="5" t="s">
        <v>53</v>
      </c>
      <c r="C26" s="10" t="s">
        <v>41</v>
      </c>
      <c r="D26" s="6">
        <v>1080</v>
      </c>
      <c r="E26" s="6">
        <v>2014</v>
      </c>
      <c r="F26" s="22">
        <v>-16.533300000000001</v>
      </c>
      <c r="G26" s="22">
        <v>28.716699999999999</v>
      </c>
      <c r="H26" s="7">
        <v>1</v>
      </c>
      <c r="I26" s="23" t="s">
        <v>42</v>
      </c>
    </row>
    <row r="27" spans="1:10" s="10" customFormat="1" x14ac:dyDescent="0.2">
      <c r="A27" s="21" t="s">
        <v>54</v>
      </c>
      <c r="B27" s="5" t="s">
        <v>55</v>
      </c>
      <c r="C27" s="10" t="s">
        <v>41</v>
      </c>
      <c r="D27" s="6">
        <v>18</v>
      </c>
      <c r="E27" s="6">
        <v>2010</v>
      </c>
      <c r="F27" s="22">
        <v>-14.2333</v>
      </c>
      <c r="G27" s="22">
        <v>29.113900000000001</v>
      </c>
      <c r="H27" s="7">
        <v>1</v>
      </c>
      <c r="I27" s="23" t="s">
        <v>42</v>
      </c>
    </row>
    <row r="28" spans="1:10" s="10" customFormat="1" x14ac:dyDescent="0.2">
      <c r="A28" s="21" t="s">
        <v>56</v>
      </c>
      <c r="B28" s="5" t="s">
        <v>57</v>
      </c>
      <c r="C28" s="10" t="s">
        <v>47</v>
      </c>
      <c r="D28" s="6">
        <v>14.8</v>
      </c>
      <c r="E28" s="6">
        <v>2014</v>
      </c>
      <c r="F28" s="22">
        <v>-8.9332999999999991</v>
      </c>
      <c r="G28" s="22">
        <v>31.15</v>
      </c>
      <c r="H28" s="7">
        <v>2</v>
      </c>
      <c r="I28" s="23" t="s">
        <v>42</v>
      </c>
    </row>
    <row r="29" spans="1:10" s="17" customFormat="1" x14ac:dyDescent="0.2">
      <c r="A29" s="24" t="s">
        <v>58</v>
      </c>
      <c r="B29" s="15"/>
      <c r="C29" s="17" t="s">
        <v>47</v>
      </c>
      <c r="D29" s="16">
        <v>12</v>
      </c>
      <c r="E29" s="16">
        <v>2014</v>
      </c>
      <c r="F29" s="25">
        <v>-13.35</v>
      </c>
      <c r="G29" s="25">
        <v>31.2667</v>
      </c>
      <c r="H29" s="18">
        <v>1</v>
      </c>
      <c r="I29" s="26" t="s">
        <v>42</v>
      </c>
    </row>
    <row r="30" spans="1:10" s="17" customFormat="1" x14ac:dyDescent="0.2">
      <c r="A30" s="24" t="s">
        <v>59</v>
      </c>
      <c r="B30" s="15"/>
      <c r="C30" s="17" t="s">
        <v>47</v>
      </c>
      <c r="D30" s="16">
        <v>15</v>
      </c>
      <c r="E30" s="16">
        <v>2014</v>
      </c>
      <c r="F30" s="25">
        <v>-13.35</v>
      </c>
      <c r="G30" s="25">
        <v>31.2667</v>
      </c>
      <c r="H30" s="18">
        <v>1</v>
      </c>
      <c r="I30" s="26" t="s">
        <v>42</v>
      </c>
    </row>
    <row r="31" spans="1:10" s="10" customFormat="1" x14ac:dyDescent="0.2">
      <c r="A31" s="21" t="s">
        <v>60</v>
      </c>
      <c r="B31" s="5" t="s">
        <v>61</v>
      </c>
      <c r="C31" s="10" t="s">
        <v>47</v>
      </c>
      <c r="D31" s="6">
        <v>27</v>
      </c>
      <c r="E31" s="6">
        <v>2014</v>
      </c>
      <c r="F31" s="22">
        <v>-13.35</v>
      </c>
      <c r="G31" s="22">
        <v>31.2667</v>
      </c>
      <c r="H31" s="7">
        <v>1</v>
      </c>
      <c r="I31" s="23"/>
    </row>
    <row r="32" spans="1:10" s="10" customFormat="1" ht="17" thickBot="1" x14ac:dyDescent="0.25">
      <c r="A32" s="21" t="s">
        <v>62</v>
      </c>
      <c r="B32" s="5" t="s">
        <v>63</v>
      </c>
      <c r="C32" s="10" t="s">
        <v>47</v>
      </c>
      <c r="D32" s="6">
        <v>10</v>
      </c>
      <c r="E32" s="6">
        <v>2014</v>
      </c>
      <c r="F32" s="22">
        <v>-17.841899999999999</v>
      </c>
      <c r="G32" s="22">
        <v>25.854299999999999</v>
      </c>
      <c r="H32" s="7">
        <v>1</v>
      </c>
      <c r="I32" s="23" t="s">
        <v>42</v>
      </c>
    </row>
    <row r="33" spans="1:10" x14ac:dyDescent="0.2">
      <c r="A33" s="58" t="s">
        <v>64</v>
      </c>
      <c r="B33" s="59"/>
      <c r="C33" s="59"/>
      <c r="D33" s="59"/>
      <c r="E33" s="59"/>
      <c r="F33" s="59"/>
      <c r="G33" s="59"/>
      <c r="H33" s="59"/>
      <c r="I33" s="59"/>
      <c r="J33" s="60"/>
    </row>
    <row r="34" spans="1:10" x14ac:dyDescent="0.2">
      <c r="A34" s="1" t="s">
        <v>1</v>
      </c>
      <c r="B34" s="2"/>
      <c r="C34" s="2" t="s">
        <v>3</v>
      </c>
      <c r="D34" s="2" t="s">
        <v>4</v>
      </c>
      <c r="E34" s="2" t="s">
        <v>5</v>
      </c>
      <c r="F34" s="61" t="s">
        <v>6</v>
      </c>
      <c r="G34" s="61"/>
      <c r="H34" s="3" t="s">
        <v>65</v>
      </c>
      <c r="I34" s="2" t="s">
        <v>8</v>
      </c>
      <c r="J34" s="20"/>
    </row>
    <row r="35" spans="1:10" s="17" customFormat="1" x14ac:dyDescent="0.2">
      <c r="A35" s="24" t="s">
        <v>66</v>
      </c>
      <c r="B35" s="15"/>
      <c r="C35" s="16" t="s">
        <v>67</v>
      </c>
      <c r="D35" s="16">
        <v>54</v>
      </c>
      <c r="E35" s="16">
        <v>2019</v>
      </c>
      <c r="F35" s="25">
        <v>-15.517084000000001</v>
      </c>
      <c r="G35" s="25">
        <v>28.428971000000001</v>
      </c>
      <c r="H35" s="18" t="s">
        <v>18</v>
      </c>
      <c r="I35" s="17" t="s">
        <v>68</v>
      </c>
      <c r="J35" s="26" t="s">
        <v>69</v>
      </c>
    </row>
    <row r="36" spans="1:10" s="17" customFormat="1" x14ac:dyDescent="0.2">
      <c r="A36" s="27" t="s">
        <v>70</v>
      </c>
      <c r="B36" s="28"/>
      <c r="C36" s="29" t="s">
        <v>67</v>
      </c>
      <c r="D36" s="29">
        <v>34</v>
      </c>
      <c r="E36" s="29">
        <v>2019</v>
      </c>
      <c r="F36" s="30">
        <v>-15.517084000000001</v>
      </c>
      <c r="G36" s="30">
        <v>28.428971000000001</v>
      </c>
      <c r="H36" s="31" t="s">
        <v>7</v>
      </c>
      <c r="I36" s="32" t="s">
        <v>71</v>
      </c>
      <c r="J36" s="33" t="s">
        <v>69</v>
      </c>
    </row>
    <row r="37" spans="1:10" s="10" customFormat="1" ht="17" thickBot="1" x14ac:dyDescent="0.25">
      <c r="A37" s="34" t="s">
        <v>72</v>
      </c>
      <c r="B37" s="35" t="s">
        <v>73</v>
      </c>
      <c r="C37" s="35" t="s">
        <v>67</v>
      </c>
      <c r="D37" s="35">
        <v>88</v>
      </c>
      <c r="E37" s="35">
        <v>2019</v>
      </c>
      <c r="F37" s="22">
        <v>-15.517084000000001</v>
      </c>
      <c r="G37" s="22">
        <v>28.428971000000001</v>
      </c>
      <c r="H37" s="36">
        <v>1</v>
      </c>
      <c r="I37" s="35"/>
      <c r="J37" s="35"/>
    </row>
    <row r="38" spans="1:10" x14ac:dyDescent="0.2">
      <c r="A38" s="58" t="s">
        <v>74</v>
      </c>
      <c r="B38" s="59"/>
      <c r="C38" s="59"/>
      <c r="D38" s="59"/>
      <c r="E38" s="59"/>
      <c r="F38" s="59"/>
      <c r="G38" s="59"/>
      <c r="H38" s="59"/>
      <c r="I38" s="59"/>
      <c r="J38" s="60"/>
    </row>
    <row r="39" spans="1:10" x14ac:dyDescent="0.2">
      <c r="A39" s="1" t="s">
        <v>1</v>
      </c>
      <c r="B39" s="2"/>
      <c r="C39" s="2" t="s">
        <v>3</v>
      </c>
      <c r="D39" s="2" t="s">
        <v>4</v>
      </c>
      <c r="E39" s="2" t="s">
        <v>5</v>
      </c>
      <c r="F39" s="61" t="s">
        <v>6</v>
      </c>
      <c r="G39" s="61"/>
      <c r="H39" s="3" t="s">
        <v>7</v>
      </c>
      <c r="I39" s="2" t="s">
        <v>8</v>
      </c>
      <c r="J39" s="37"/>
    </row>
    <row r="40" spans="1:10" s="10" customFormat="1" ht="17" thickBot="1" x14ac:dyDescent="0.25">
      <c r="A40" s="38" t="s">
        <v>75</v>
      </c>
      <c r="B40" s="39" t="s">
        <v>76</v>
      </c>
      <c r="C40" s="39" t="s">
        <v>77</v>
      </c>
      <c r="D40" s="40">
        <v>4</v>
      </c>
      <c r="E40" s="40">
        <v>2010</v>
      </c>
      <c r="F40" s="41">
        <v>-15.831019</v>
      </c>
      <c r="G40" s="41">
        <v>27.779185999999999</v>
      </c>
      <c r="H40" s="42">
        <v>1</v>
      </c>
      <c r="I40" s="39" t="s">
        <v>78</v>
      </c>
      <c r="J40" s="43" t="s">
        <v>79</v>
      </c>
    </row>
    <row r="46" spans="1:10" s="44" customFormat="1" x14ac:dyDescent="0.2">
      <c r="A46" s="44" t="s">
        <v>80</v>
      </c>
      <c r="D46" s="44">
        <f>D3+D4+D5+D15+D16+D10+D11+D12+D18+D21+D22+D23+D24+D25+D26+D27+D28+D29+D30+D32+D35+D36+D40</f>
        <v>2936.53</v>
      </c>
      <c r="F46"/>
      <c r="G46"/>
      <c r="H46" s="45"/>
    </row>
  </sheetData>
  <mergeCells count="8">
    <mergeCell ref="A38:J38"/>
    <mergeCell ref="F39:G39"/>
    <mergeCell ref="A1:J1"/>
    <mergeCell ref="F2:G2"/>
    <mergeCell ref="A19:I19"/>
    <mergeCell ref="F20:G20"/>
    <mergeCell ref="A33:J33"/>
    <mergeCell ref="F34:G34"/>
  </mergeCells>
  <hyperlinks>
    <hyperlink ref="J3" r:id="rId1" xr:uid="{7E02A51C-408B-8C4A-90A7-7ADDEAFC6A99}"/>
    <hyperlink ref="I4" r:id="rId2" xr:uid="{C4E68B68-389F-5148-941E-C19B8C147A51}"/>
    <hyperlink ref="I18" r:id="rId3" xr:uid="{BCB34A87-F536-034B-8793-D7507AE03C17}"/>
    <hyperlink ref="I5" r:id="rId4" xr:uid="{C8B0E60C-7A1A-564A-A503-8CAA5A2D143C}"/>
    <hyperlink ref="I3" r:id="rId5" xr:uid="{4102490A-898D-0A41-913B-0A9D244F8DF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A6DB3-892D-8146-A3ED-92B41F46D6F7}">
  <dimension ref="A1:V108"/>
  <sheetViews>
    <sheetView workbookViewId="0">
      <selection activeCell="B52" sqref="B52"/>
    </sheetView>
  </sheetViews>
  <sheetFormatPr baseColWidth="10" defaultColWidth="11" defaultRowHeight="16" x14ac:dyDescent="0.2"/>
  <cols>
    <col min="1" max="1" width="28.6640625" bestFit="1" customWidth="1"/>
    <col min="2" max="2" width="34.6640625" bestFit="1" customWidth="1"/>
    <col min="3" max="3" width="31.6640625" customWidth="1"/>
    <col min="4" max="4" width="23" customWidth="1"/>
    <col min="5" max="5" width="17.5" customWidth="1"/>
    <col min="6" max="6" width="18.6640625" bestFit="1" customWidth="1"/>
    <col min="7" max="7" width="20" bestFit="1" customWidth="1"/>
    <col min="8" max="8" width="14" bestFit="1" customWidth="1"/>
    <col min="9" max="9" width="20" bestFit="1" customWidth="1"/>
    <col min="10" max="10" width="10.5" bestFit="1" customWidth="1"/>
    <col min="11" max="11" width="20" bestFit="1" customWidth="1"/>
    <col min="12" max="12" width="9.83203125" bestFit="1" customWidth="1"/>
    <col min="13" max="13" width="10.5" customWidth="1"/>
    <col min="14" max="14" width="20.6640625" customWidth="1"/>
    <col min="15" max="15" width="15.83203125" bestFit="1" customWidth="1"/>
    <col min="16" max="16" width="13.6640625" bestFit="1" customWidth="1"/>
    <col min="17" max="17" width="16.6640625" customWidth="1"/>
    <col min="18" max="18" width="37" bestFit="1" customWidth="1"/>
    <col min="19" max="19" width="18.33203125" customWidth="1"/>
    <col min="20" max="20" width="16.1640625" bestFit="1" customWidth="1"/>
    <col min="21" max="21" width="23.6640625" customWidth="1"/>
    <col min="22" max="22" width="24" bestFit="1" customWidth="1"/>
  </cols>
  <sheetData>
    <row r="1" spans="1:21" x14ac:dyDescent="0.2">
      <c r="A1" s="62" t="s">
        <v>81</v>
      </c>
      <c r="B1" s="63" t="s">
        <v>82</v>
      </c>
      <c r="C1" s="63" t="s">
        <v>83</v>
      </c>
      <c r="D1" s="63" t="s">
        <v>84</v>
      </c>
      <c r="E1" s="63" t="s">
        <v>85</v>
      </c>
      <c r="F1" s="63" t="s">
        <v>86</v>
      </c>
      <c r="G1" s="63" t="s">
        <v>87</v>
      </c>
      <c r="H1" s="63" t="s">
        <v>88</v>
      </c>
      <c r="I1" s="63" t="s">
        <v>160</v>
      </c>
      <c r="J1" s="63" t="s">
        <v>89</v>
      </c>
      <c r="K1" s="63" t="s">
        <v>161</v>
      </c>
      <c r="L1" s="63" t="s">
        <v>90</v>
      </c>
      <c r="M1" s="63" t="s">
        <v>91</v>
      </c>
    </row>
    <row r="2" spans="1:21" x14ac:dyDescent="0.2">
      <c r="B2" t="s">
        <v>11</v>
      </c>
      <c r="C2" t="s">
        <v>92</v>
      </c>
      <c r="D2" t="s">
        <v>11</v>
      </c>
      <c r="E2" t="s">
        <v>93</v>
      </c>
      <c r="F2">
        <v>3.4</v>
      </c>
      <c r="G2">
        <v>8.1600000000000006E-2</v>
      </c>
      <c r="H2">
        <v>3.5</v>
      </c>
      <c r="I2">
        <f>H2*24/1000</f>
        <v>8.4000000000000005E-2</v>
      </c>
      <c r="J2">
        <v>3.6</v>
      </c>
      <c r="K2">
        <f>J2*24/1000</f>
        <v>8.6400000000000005E-2</v>
      </c>
      <c r="L2">
        <v>3.8</v>
      </c>
      <c r="M2">
        <v>3.8</v>
      </c>
    </row>
    <row r="3" spans="1:21" x14ac:dyDescent="0.2">
      <c r="B3" t="s">
        <v>15</v>
      </c>
      <c r="C3" t="s">
        <v>94</v>
      </c>
      <c r="D3" t="s">
        <v>15</v>
      </c>
      <c r="E3" t="s">
        <v>93</v>
      </c>
      <c r="F3">
        <v>14.7</v>
      </c>
      <c r="G3">
        <v>90.167424479999994</v>
      </c>
      <c r="H3">
        <v>15.4</v>
      </c>
      <c r="I3">
        <f>H3/1000*45.6*0.846*159</f>
        <v>94.461111360000004</v>
      </c>
      <c r="J3">
        <v>17.3</v>
      </c>
      <c r="K3">
        <f>J3/1000*45.6*0.846*159</f>
        <v>106.11540432</v>
      </c>
      <c r="L3">
        <v>20.399999999999999</v>
      </c>
      <c r="M3">
        <v>23.6</v>
      </c>
    </row>
    <row r="4" spans="1:21" x14ac:dyDescent="0.2">
      <c r="B4" t="s">
        <v>95</v>
      </c>
      <c r="C4" t="s">
        <v>94</v>
      </c>
      <c r="D4" t="s">
        <v>95</v>
      </c>
      <c r="E4" t="s">
        <v>93</v>
      </c>
      <c r="F4">
        <v>8.9</v>
      </c>
      <c r="G4">
        <v>58.019100000000002</v>
      </c>
      <c r="H4">
        <v>9.3000000000000007</v>
      </c>
      <c r="I4">
        <f>H4/1000*41*159</f>
        <v>60.626700000000007</v>
      </c>
      <c r="J4">
        <v>10.4</v>
      </c>
      <c r="K4">
        <f>J4/1000*41*159</f>
        <v>67.797600000000003</v>
      </c>
      <c r="L4">
        <v>12.3</v>
      </c>
      <c r="M4">
        <v>14.2</v>
      </c>
    </row>
    <row r="5" spans="1:21" x14ac:dyDescent="0.2">
      <c r="B5" t="s">
        <v>96</v>
      </c>
      <c r="C5" t="s">
        <v>97</v>
      </c>
      <c r="D5" t="s">
        <v>96</v>
      </c>
      <c r="E5" t="s">
        <v>93</v>
      </c>
      <c r="F5">
        <v>1.6</v>
      </c>
      <c r="G5">
        <v>2.5919999999999999E-2</v>
      </c>
      <c r="H5">
        <v>1.6</v>
      </c>
      <c r="I5">
        <f>H5/1000*16.2</f>
        <v>2.5919999999999999E-2</v>
      </c>
      <c r="J5">
        <v>1.6</v>
      </c>
      <c r="K5">
        <f>J5/1000*16.2</f>
        <v>2.5919999999999999E-2</v>
      </c>
      <c r="L5">
        <v>1.6</v>
      </c>
      <c r="M5">
        <v>1.6</v>
      </c>
    </row>
    <row r="6" spans="1:21" x14ac:dyDescent="0.2">
      <c r="B6" t="s">
        <v>98</v>
      </c>
      <c r="C6" t="s">
        <v>18</v>
      </c>
      <c r="D6" t="s">
        <v>98</v>
      </c>
      <c r="E6" t="s">
        <v>99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</row>
    <row r="7" spans="1:21" x14ac:dyDescent="0.2">
      <c r="B7" t="s">
        <v>100</v>
      </c>
      <c r="C7" t="s">
        <v>18</v>
      </c>
      <c r="D7" t="s">
        <v>101</v>
      </c>
      <c r="E7" t="s">
        <v>102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M7" t="s">
        <v>18</v>
      </c>
    </row>
    <row r="10" spans="1:21" x14ac:dyDescent="0.2">
      <c r="A10" s="62" t="s">
        <v>108</v>
      </c>
      <c r="B10" s="63" t="s">
        <v>103</v>
      </c>
      <c r="C10" s="63" t="s">
        <v>109</v>
      </c>
      <c r="D10" s="63" t="s">
        <v>84</v>
      </c>
      <c r="E10" s="63" t="s">
        <v>104</v>
      </c>
      <c r="F10" s="63" t="s">
        <v>6</v>
      </c>
      <c r="G10" s="63"/>
      <c r="H10" s="63" t="s">
        <v>7</v>
      </c>
      <c r="I10" s="63" t="s">
        <v>4</v>
      </c>
      <c r="J10" s="63" t="s">
        <v>5</v>
      </c>
      <c r="K10" s="63" t="s">
        <v>105</v>
      </c>
      <c r="L10" s="63" t="s">
        <v>106</v>
      </c>
      <c r="M10" s="63" t="s">
        <v>110</v>
      </c>
      <c r="N10" s="63" t="s">
        <v>111</v>
      </c>
      <c r="O10" s="63" t="s">
        <v>112</v>
      </c>
      <c r="S10" s="17" t="s">
        <v>135</v>
      </c>
      <c r="T10" s="64" t="s">
        <v>159</v>
      </c>
      <c r="U10" s="17" t="s">
        <v>115</v>
      </c>
    </row>
    <row r="11" spans="1:21" x14ac:dyDescent="0.2">
      <c r="B11" t="s">
        <v>117</v>
      </c>
      <c r="C11" t="s">
        <v>9</v>
      </c>
      <c r="D11" t="s">
        <v>10</v>
      </c>
      <c r="E11" t="s">
        <v>118</v>
      </c>
      <c r="F11">
        <v>-17.352900000000002</v>
      </c>
      <c r="G11">
        <v>27.186299999999999</v>
      </c>
      <c r="H11">
        <v>1</v>
      </c>
      <c r="I11">
        <v>300</v>
      </c>
      <c r="J11">
        <v>2016</v>
      </c>
      <c r="K11" t="s">
        <v>11</v>
      </c>
      <c r="L11" t="s">
        <v>98</v>
      </c>
      <c r="M11">
        <v>32</v>
      </c>
      <c r="N11">
        <v>0.37</v>
      </c>
      <c r="O11">
        <v>2.46666864</v>
      </c>
      <c r="R11" t="s">
        <v>10</v>
      </c>
      <c r="S11">
        <v>78</v>
      </c>
      <c r="T11">
        <v>3.7000000000000002E-3</v>
      </c>
      <c r="U11">
        <v>0.34055972800000001</v>
      </c>
    </row>
    <row r="12" spans="1:21" x14ac:dyDescent="0.2">
      <c r="B12" t="s">
        <v>120</v>
      </c>
      <c r="C12" t="s">
        <v>18</v>
      </c>
      <c r="D12" t="s">
        <v>31</v>
      </c>
      <c r="E12" t="s">
        <v>118</v>
      </c>
      <c r="F12" t="s">
        <v>18</v>
      </c>
      <c r="G12" t="s">
        <v>18</v>
      </c>
      <c r="H12" s="57" t="s">
        <v>32</v>
      </c>
      <c r="I12">
        <v>88.06</v>
      </c>
      <c r="J12" t="s">
        <v>18</v>
      </c>
      <c r="K12" t="s">
        <v>15</v>
      </c>
      <c r="L12" t="s">
        <v>98</v>
      </c>
      <c r="M12">
        <v>20</v>
      </c>
      <c r="N12">
        <v>0.3</v>
      </c>
      <c r="O12">
        <v>511.15360889999999</v>
      </c>
      <c r="R12" t="s">
        <v>31</v>
      </c>
      <c r="S12">
        <v>35</v>
      </c>
      <c r="T12">
        <v>1.8E-3</v>
      </c>
      <c r="U12">
        <v>0.2494798</v>
      </c>
    </row>
    <row r="13" spans="1:21" x14ac:dyDescent="0.2">
      <c r="B13" t="s">
        <v>122</v>
      </c>
      <c r="C13" t="s">
        <v>33</v>
      </c>
      <c r="D13" t="s">
        <v>34</v>
      </c>
      <c r="E13" t="s">
        <v>118</v>
      </c>
      <c r="F13" t="s">
        <v>18</v>
      </c>
      <c r="G13" t="s">
        <v>18</v>
      </c>
      <c r="H13">
        <v>1</v>
      </c>
      <c r="I13">
        <v>105</v>
      </c>
      <c r="J13" s="57" t="s">
        <v>36</v>
      </c>
      <c r="K13" t="s">
        <v>95</v>
      </c>
      <c r="L13" t="s">
        <v>98</v>
      </c>
      <c r="M13">
        <v>29</v>
      </c>
      <c r="N13">
        <v>0.35</v>
      </c>
      <c r="O13">
        <v>633.79217370000003</v>
      </c>
      <c r="R13" t="s">
        <v>34</v>
      </c>
      <c r="S13">
        <v>45</v>
      </c>
      <c r="T13">
        <v>3.7000000000000002E-3</v>
      </c>
      <c r="U13">
        <v>0.27863977699999998</v>
      </c>
    </row>
    <row r="14" spans="1:21" x14ac:dyDescent="0.2">
      <c r="B14" t="s">
        <v>123</v>
      </c>
      <c r="C14" t="s">
        <v>39</v>
      </c>
      <c r="D14" t="s">
        <v>40</v>
      </c>
      <c r="E14" t="s">
        <v>107</v>
      </c>
      <c r="F14">
        <v>-15.76</v>
      </c>
      <c r="G14">
        <v>26.021000000000001</v>
      </c>
      <c r="H14">
        <v>1</v>
      </c>
      <c r="I14">
        <v>120</v>
      </c>
      <c r="J14">
        <v>2014</v>
      </c>
      <c r="K14" t="s">
        <v>18</v>
      </c>
      <c r="L14" t="s">
        <v>98</v>
      </c>
      <c r="M14">
        <v>45</v>
      </c>
      <c r="N14">
        <v>1</v>
      </c>
      <c r="O14">
        <v>1</v>
      </c>
      <c r="R14" t="s">
        <v>40</v>
      </c>
      <c r="S14">
        <v>90</v>
      </c>
      <c r="T14">
        <v>3.3E-3</v>
      </c>
      <c r="U14">
        <v>0</v>
      </c>
    </row>
    <row r="15" spans="1:21" x14ac:dyDescent="0.2">
      <c r="C15" t="s">
        <v>43</v>
      </c>
      <c r="D15" t="s">
        <v>44</v>
      </c>
      <c r="E15" t="s">
        <v>107</v>
      </c>
      <c r="F15">
        <v>-14.699</v>
      </c>
      <c r="G15">
        <v>28.821999999999999</v>
      </c>
      <c r="H15">
        <v>1</v>
      </c>
      <c r="I15">
        <v>24</v>
      </c>
      <c r="J15">
        <v>2014</v>
      </c>
      <c r="K15" t="s">
        <v>18</v>
      </c>
      <c r="L15" t="s">
        <v>98</v>
      </c>
      <c r="M15">
        <v>45</v>
      </c>
      <c r="N15">
        <v>1</v>
      </c>
      <c r="O15">
        <v>1</v>
      </c>
      <c r="R15" t="s">
        <v>44</v>
      </c>
      <c r="S15">
        <v>75</v>
      </c>
      <c r="T15">
        <v>3.3E-3</v>
      </c>
      <c r="U15">
        <v>0</v>
      </c>
    </row>
    <row r="16" spans="1:21" x14ac:dyDescent="0.2">
      <c r="C16" t="s">
        <v>45</v>
      </c>
      <c r="D16" t="s">
        <v>46</v>
      </c>
      <c r="E16" t="s">
        <v>107</v>
      </c>
      <c r="F16">
        <v>-17.923999999999999</v>
      </c>
      <c r="G16">
        <v>25.856000000000002</v>
      </c>
      <c r="H16">
        <v>1</v>
      </c>
      <c r="I16">
        <v>108</v>
      </c>
      <c r="J16">
        <v>1968</v>
      </c>
      <c r="K16" t="s">
        <v>18</v>
      </c>
      <c r="L16" t="s">
        <v>98</v>
      </c>
      <c r="M16">
        <v>12</v>
      </c>
      <c r="N16">
        <v>1</v>
      </c>
      <c r="O16">
        <v>1</v>
      </c>
      <c r="R16" t="s">
        <v>46</v>
      </c>
      <c r="S16">
        <v>90</v>
      </c>
      <c r="T16">
        <v>3.3E-3</v>
      </c>
      <c r="U16">
        <v>0</v>
      </c>
    </row>
    <row r="17" spans="1:22" x14ac:dyDescent="0.2">
      <c r="C17" t="s">
        <v>48</v>
      </c>
      <c r="D17" t="s">
        <v>49</v>
      </c>
      <c r="E17" t="s">
        <v>107</v>
      </c>
      <c r="F17">
        <v>-10.109</v>
      </c>
      <c r="G17">
        <v>30.917000000000002</v>
      </c>
      <c r="H17">
        <v>2</v>
      </c>
      <c r="I17">
        <v>24</v>
      </c>
      <c r="J17">
        <v>2014</v>
      </c>
      <c r="K17" t="s">
        <v>18</v>
      </c>
      <c r="L17" t="s">
        <v>98</v>
      </c>
      <c r="M17" s="65">
        <v>45</v>
      </c>
      <c r="N17">
        <v>1</v>
      </c>
      <c r="O17">
        <v>1</v>
      </c>
      <c r="R17" t="s">
        <v>49</v>
      </c>
      <c r="S17">
        <v>75</v>
      </c>
      <c r="T17">
        <v>3.3E-3</v>
      </c>
      <c r="U17">
        <v>0</v>
      </c>
    </row>
    <row r="18" spans="1:22" x14ac:dyDescent="0.2">
      <c r="C18" t="s">
        <v>50</v>
      </c>
      <c r="D18" t="s">
        <v>51</v>
      </c>
      <c r="E18" t="s">
        <v>107</v>
      </c>
      <c r="F18">
        <v>-15.867000000000001</v>
      </c>
      <c r="G18">
        <v>28.5</v>
      </c>
      <c r="H18">
        <v>1</v>
      </c>
      <c r="I18">
        <v>990</v>
      </c>
      <c r="J18">
        <v>2014</v>
      </c>
      <c r="K18" t="s">
        <v>18</v>
      </c>
      <c r="L18" t="s">
        <v>98</v>
      </c>
      <c r="M18">
        <v>45</v>
      </c>
      <c r="N18">
        <v>1</v>
      </c>
      <c r="O18">
        <v>1</v>
      </c>
      <c r="R18" t="s">
        <v>51</v>
      </c>
      <c r="S18">
        <v>90</v>
      </c>
      <c r="T18">
        <v>3.3E-3</v>
      </c>
      <c r="U18">
        <v>0</v>
      </c>
    </row>
    <row r="19" spans="1:22" x14ac:dyDescent="0.2">
      <c r="C19" t="s">
        <v>52</v>
      </c>
      <c r="D19" t="s">
        <v>53</v>
      </c>
      <c r="E19" t="s">
        <v>107</v>
      </c>
      <c r="F19">
        <v>-16.533000000000001</v>
      </c>
      <c r="G19">
        <v>28.716999999999999</v>
      </c>
      <c r="H19">
        <v>1</v>
      </c>
      <c r="I19">
        <v>1080</v>
      </c>
      <c r="J19">
        <v>2014</v>
      </c>
      <c r="K19" t="s">
        <v>18</v>
      </c>
      <c r="L19" t="s">
        <v>98</v>
      </c>
      <c r="M19">
        <v>45</v>
      </c>
      <c r="N19">
        <v>1</v>
      </c>
      <c r="O19">
        <v>1</v>
      </c>
      <c r="R19" t="s">
        <v>53</v>
      </c>
      <c r="S19">
        <v>90</v>
      </c>
      <c r="T19">
        <v>3.3E-3</v>
      </c>
      <c r="U19">
        <v>0</v>
      </c>
    </row>
    <row r="20" spans="1:22" x14ac:dyDescent="0.2">
      <c r="C20" t="s">
        <v>54</v>
      </c>
      <c r="D20" t="s">
        <v>55</v>
      </c>
      <c r="E20" t="s">
        <v>107</v>
      </c>
      <c r="F20">
        <v>-14.233000000000001</v>
      </c>
      <c r="G20">
        <v>29.114000000000001</v>
      </c>
      <c r="H20">
        <v>1</v>
      </c>
      <c r="I20">
        <v>18</v>
      </c>
      <c r="J20">
        <v>2010</v>
      </c>
      <c r="K20" t="s">
        <v>18</v>
      </c>
      <c r="L20" t="s">
        <v>98</v>
      </c>
      <c r="M20">
        <v>41</v>
      </c>
      <c r="N20">
        <v>1</v>
      </c>
      <c r="O20">
        <v>1</v>
      </c>
      <c r="R20" t="s">
        <v>55</v>
      </c>
      <c r="S20">
        <v>75</v>
      </c>
      <c r="T20">
        <v>3.3E-3</v>
      </c>
      <c r="U20">
        <v>0</v>
      </c>
    </row>
    <row r="21" spans="1:22" x14ac:dyDescent="0.2">
      <c r="C21" t="s">
        <v>56</v>
      </c>
      <c r="D21" t="s">
        <v>57</v>
      </c>
      <c r="E21" t="s">
        <v>107</v>
      </c>
      <c r="F21">
        <v>-8.9329999999999998</v>
      </c>
      <c r="G21">
        <v>31.15</v>
      </c>
      <c r="H21">
        <v>2</v>
      </c>
      <c r="I21">
        <v>14.8</v>
      </c>
      <c r="J21">
        <v>2014</v>
      </c>
      <c r="K21" t="s">
        <v>18</v>
      </c>
      <c r="L21" t="s">
        <v>98</v>
      </c>
      <c r="M21">
        <v>45</v>
      </c>
      <c r="N21">
        <v>1</v>
      </c>
      <c r="O21">
        <v>1</v>
      </c>
      <c r="R21" t="s">
        <v>57</v>
      </c>
      <c r="S21">
        <v>75</v>
      </c>
      <c r="T21">
        <v>3.3E-3</v>
      </c>
      <c r="U21">
        <v>0</v>
      </c>
    </row>
    <row r="22" spans="1:22" x14ac:dyDescent="0.2">
      <c r="C22" t="s">
        <v>58</v>
      </c>
      <c r="D22" t="s">
        <v>61</v>
      </c>
      <c r="E22" t="s">
        <v>107</v>
      </c>
      <c r="F22">
        <v>-13.35</v>
      </c>
      <c r="G22">
        <v>31.266999999999999</v>
      </c>
      <c r="H22">
        <v>1</v>
      </c>
      <c r="I22">
        <v>27</v>
      </c>
      <c r="J22">
        <v>2014</v>
      </c>
      <c r="K22" t="s">
        <v>18</v>
      </c>
      <c r="L22" t="s">
        <v>98</v>
      </c>
      <c r="M22">
        <v>45</v>
      </c>
      <c r="N22">
        <v>1</v>
      </c>
      <c r="O22">
        <v>1</v>
      </c>
      <c r="R22" t="s">
        <v>61</v>
      </c>
      <c r="S22">
        <v>75</v>
      </c>
      <c r="T22">
        <v>3.3E-3</v>
      </c>
      <c r="U22">
        <v>0</v>
      </c>
    </row>
    <row r="23" spans="1:22" x14ac:dyDescent="0.2">
      <c r="C23" t="s">
        <v>62</v>
      </c>
      <c r="D23" t="s">
        <v>63</v>
      </c>
      <c r="E23" t="s">
        <v>107</v>
      </c>
      <c r="F23">
        <v>-17.841999999999999</v>
      </c>
      <c r="G23">
        <v>25.853999999999999</v>
      </c>
      <c r="H23">
        <v>1</v>
      </c>
      <c r="I23">
        <v>110</v>
      </c>
      <c r="J23">
        <v>2014</v>
      </c>
      <c r="K23" t="s">
        <v>18</v>
      </c>
      <c r="L23" t="s">
        <v>98</v>
      </c>
      <c r="M23">
        <v>45</v>
      </c>
      <c r="N23">
        <v>1</v>
      </c>
      <c r="O23">
        <v>1</v>
      </c>
      <c r="R23" t="s">
        <v>63</v>
      </c>
      <c r="S23">
        <v>75</v>
      </c>
      <c r="T23">
        <v>3.3E-3</v>
      </c>
      <c r="U23">
        <v>0</v>
      </c>
    </row>
    <row r="24" spans="1:22" x14ac:dyDescent="0.2">
      <c r="B24" t="s">
        <v>124</v>
      </c>
      <c r="C24" t="s">
        <v>125</v>
      </c>
      <c r="D24" t="s">
        <v>73</v>
      </c>
      <c r="E24" t="s">
        <v>107</v>
      </c>
      <c r="F24">
        <v>-15.516999999999999</v>
      </c>
      <c r="G24">
        <v>28.428999999999998</v>
      </c>
      <c r="H24">
        <v>1</v>
      </c>
      <c r="I24">
        <v>88</v>
      </c>
      <c r="J24">
        <v>2019</v>
      </c>
      <c r="K24" t="s">
        <v>18</v>
      </c>
      <c r="L24" t="s">
        <v>98</v>
      </c>
      <c r="M24">
        <v>24</v>
      </c>
      <c r="N24">
        <v>1</v>
      </c>
      <c r="O24">
        <v>1</v>
      </c>
      <c r="R24" t="s">
        <v>73</v>
      </c>
      <c r="S24">
        <v>18</v>
      </c>
      <c r="T24">
        <v>2.0000000000000001E-4</v>
      </c>
      <c r="U24">
        <v>0</v>
      </c>
    </row>
    <row r="25" spans="1:22" x14ac:dyDescent="0.2">
      <c r="B25" t="s">
        <v>126</v>
      </c>
      <c r="C25" t="s">
        <v>127</v>
      </c>
      <c r="D25" t="s">
        <v>76</v>
      </c>
      <c r="E25" t="s">
        <v>118</v>
      </c>
      <c r="F25">
        <v>-15.831</v>
      </c>
      <c r="G25">
        <v>27.779</v>
      </c>
      <c r="H25">
        <v>1</v>
      </c>
      <c r="I25">
        <v>4</v>
      </c>
      <c r="J25">
        <v>2010</v>
      </c>
      <c r="K25" t="s">
        <v>96</v>
      </c>
      <c r="L25" t="s">
        <v>98</v>
      </c>
      <c r="M25">
        <v>21</v>
      </c>
      <c r="N25">
        <v>0.8</v>
      </c>
      <c r="O25">
        <v>3.6000028799999999</v>
      </c>
      <c r="R25" t="s">
        <v>76</v>
      </c>
      <c r="S25">
        <v>75</v>
      </c>
      <c r="T25">
        <v>3.7000000000000002E-3</v>
      </c>
      <c r="U25">
        <v>0.35999971200000003</v>
      </c>
    </row>
    <row r="27" spans="1:22" x14ac:dyDescent="0.2">
      <c r="I27">
        <f>SUM(I14:I23)</f>
        <v>2515.8000000000002</v>
      </c>
    </row>
    <row r="28" spans="1:22" x14ac:dyDescent="0.2">
      <c r="A28" s="62" t="s">
        <v>128</v>
      </c>
      <c r="B28" s="63" t="s">
        <v>103</v>
      </c>
      <c r="C28" s="63" t="s">
        <v>109</v>
      </c>
      <c r="D28" s="63" t="s">
        <v>162</v>
      </c>
      <c r="E28" s="63" t="s">
        <v>84</v>
      </c>
      <c r="F28" s="63" t="s">
        <v>104</v>
      </c>
      <c r="G28" s="66" t="s">
        <v>6</v>
      </c>
      <c r="H28" s="66"/>
      <c r="I28" s="63" t="s">
        <v>7</v>
      </c>
      <c r="J28" s="63" t="s">
        <v>4</v>
      </c>
      <c r="K28" s="63" t="s">
        <v>5</v>
      </c>
      <c r="L28" s="63" t="s">
        <v>105</v>
      </c>
      <c r="M28" s="63" t="s">
        <v>106</v>
      </c>
      <c r="N28" s="63" t="s">
        <v>110</v>
      </c>
      <c r="O28" s="63" t="s">
        <v>111</v>
      </c>
      <c r="P28" s="63" t="s">
        <v>112</v>
      </c>
      <c r="Q28" s="17" t="s">
        <v>135</v>
      </c>
      <c r="R28" s="64" t="s">
        <v>114</v>
      </c>
      <c r="T28" s="51"/>
      <c r="U28" s="67" t="s">
        <v>116</v>
      </c>
      <c r="V28" s="49"/>
    </row>
    <row r="29" spans="1:22" x14ac:dyDescent="0.2">
      <c r="B29" t="s">
        <v>123</v>
      </c>
      <c r="C29" s="68" t="s">
        <v>163</v>
      </c>
      <c r="D29" s="69" t="s">
        <v>164</v>
      </c>
      <c r="E29" t="s">
        <v>165</v>
      </c>
      <c r="F29" t="s">
        <v>107</v>
      </c>
      <c r="G29" s="70">
        <v>-17.919722</v>
      </c>
      <c r="H29" s="70">
        <v>26.130832999999999</v>
      </c>
      <c r="I29">
        <v>1</v>
      </c>
      <c r="J29">
        <v>1200</v>
      </c>
      <c r="K29">
        <v>2023</v>
      </c>
      <c r="L29" s="49" t="s">
        <v>18</v>
      </c>
      <c r="M29" t="s">
        <v>98</v>
      </c>
      <c r="N29" s="49">
        <v>50</v>
      </c>
      <c r="O29">
        <v>1</v>
      </c>
      <c r="P29">
        <v>1</v>
      </c>
      <c r="Q29">
        <v>90</v>
      </c>
      <c r="R29">
        <v>3.3E-3</v>
      </c>
      <c r="T29" s="52"/>
      <c r="U29" s="71" t="s">
        <v>119</v>
      </c>
      <c r="V29" s="49"/>
    </row>
    <row r="30" spans="1:22" x14ac:dyDescent="0.2">
      <c r="C30" t="s">
        <v>166</v>
      </c>
      <c r="D30" s="69" t="s">
        <v>164</v>
      </c>
      <c r="E30" t="s">
        <v>167</v>
      </c>
      <c r="F30" t="s">
        <v>107</v>
      </c>
      <c r="G30" s="70">
        <v>-15.8667</v>
      </c>
      <c r="H30" s="70">
        <v>28.5</v>
      </c>
      <c r="I30">
        <v>1</v>
      </c>
      <c r="J30">
        <v>750</v>
      </c>
      <c r="K30">
        <v>2025</v>
      </c>
      <c r="L30" s="49" t="s">
        <v>18</v>
      </c>
      <c r="M30" t="s">
        <v>98</v>
      </c>
      <c r="N30" s="49">
        <v>50</v>
      </c>
      <c r="O30">
        <v>1</v>
      </c>
      <c r="P30">
        <v>1</v>
      </c>
      <c r="Q30">
        <v>90</v>
      </c>
      <c r="R30">
        <v>3.3E-3</v>
      </c>
      <c r="T30" s="53"/>
      <c r="U30" s="71" t="s">
        <v>121</v>
      </c>
      <c r="V30" s="49"/>
    </row>
    <row r="31" spans="1:22" x14ac:dyDescent="0.2">
      <c r="C31" t="s">
        <v>168</v>
      </c>
      <c r="D31" s="69" t="s">
        <v>164</v>
      </c>
      <c r="E31" t="s">
        <v>169</v>
      </c>
      <c r="F31" t="s">
        <v>107</v>
      </c>
      <c r="G31" s="70">
        <v>-9.2122326518487494</v>
      </c>
      <c r="H31" s="70">
        <v>29.3042876649662</v>
      </c>
      <c r="I31">
        <v>2</v>
      </c>
      <c r="J31">
        <v>101</v>
      </c>
      <c r="K31">
        <v>2022</v>
      </c>
      <c r="L31" s="49" t="s">
        <v>18</v>
      </c>
      <c r="M31" t="s">
        <v>98</v>
      </c>
      <c r="N31" s="49">
        <v>50</v>
      </c>
      <c r="O31">
        <v>1</v>
      </c>
      <c r="P31">
        <v>1</v>
      </c>
      <c r="Q31">
        <v>90</v>
      </c>
      <c r="R31">
        <v>3.3E-3</v>
      </c>
      <c r="T31" s="68"/>
      <c r="U31" t="s">
        <v>170</v>
      </c>
    </row>
    <row r="32" spans="1:22" x14ac:dyDescent="0.2">
      <c r="C32" t="s">
        <v>171</v>
      </c>
      <c r="D32" s="69" t="s">
        <v>164</v>
      </c>
      <c r="F32" t="s">
        <v>107</v>
      </c>
      <c r="G32" s="70">
        <v>-13.35</v>
      </c>
      <c r="H32" s="70">
        <v>31.2667</v>
      </c>
      <c r="I32">
        <v>1</v>
      </c>
      <c r="J32">
        <v>84</v>
      </c>
      <c r="K32">
        <v>2025</v>
      </c>
      <c r="L32" s="49" t="s">
        <v>18</v>
      </c>
      <c r="M32" t="s">
        <v>98</v>
      </c>
      <c r="N32" s="49">
        <v>50</v>
      </c>
      <c r="O32">
        <v>1</v>
      </c>
      <c r="P32">
        <v>1</v>
      </c>
      <c r="Q32">
        <v>75</v>
      </c>
      <c r="R32">
        <v>3.3E-3</v>
      </c>
    </row>
    <row r="33" spans="3:18" x14ac:dyDescent="0.2">
      <c r="C33" t="s">
        <v>172</v>
      </c>
      <c r="D33" s="69" t="s">
        <v>164</v>
      </c>
      <c r="F33" t="s">
        <v>107</v>
      </c>
      <c r="G33" s="70">
        <v>-13.35</v>
      </c>
      <c r="H33" s="70">
        <v>31.2667</v>
      </c>
      <c r="I33">
        <v>1</v>
      </c>
      <c r="J33">
        <v>86</v>
      </c>
      <c r="K33">
        <v>2025</v>
      </c>
      <c r="L33" s="49" t="s">
        <v>18</v>
      </c>
      <c r="M33" t="s">
        <v>98</v>
      </c>
      <c r="N33" s="49">
        <v>50</v>
      </c>
      <c r="O33">
        <v>1</v>
      </c>
      <c r="P33">
        <v>1</v>
      </c>
      <c r="Q33">
        <v>75</v>
      </c>
      <c r="R33">
        <v>3.3E-3</v>
      </c>
    </row>
    <row r="34" spans="3:18" x14ac:dyDescent="0.2">
      <c r="C34" t="s">
        <v>58</v>
      </c>
      <c r="D34" s="69"/>
      <c r="E34" t="s">
        <v>173</v>
      </c>
      <c r="F34" t="s">
        <v>107</v>
      </c>
      <c r="G34" s="70">
        <v>-13.35</v>
      </c>
      <c r="H34" s="70">
        <v>31.2667</v>
      </c>
      <c r="I34">
        <v>1</v>
      </c>
      <c r="J34">
        <f>J33+J32</f>
        <v>170</v>
      </c>
      <c r="K34">
        <v>2025</v>
      </c>
      <c r="L34" s="49" t="s">
        <v>18</v>
      </c>
      <c r="M34" t="s">
        <v>98</v>
      </c>
      <c r="N34" s="49">
        <v>50</v>
      </c>
      <c r="O34">
        <v>1</v>
      </c>
      <c r="P34">
        <v>1</v>
      </c>
      <c r="Q34">
        <v>75</v>
      </c>
      <c r="R34">
        <v>3.3E-3</v>
      </c>
    </row>
    <row r="35" spans="3:18" x14ac:dyDescent="0.2">
      <c r="C35" s="68" t="s">
        <v>174</v>
      </c>
      <c r="D35" s="72" t="s">
        <v>175</v>
      </c>
      <c r="E35" t="s">
        <v>176</v>
      </c>
      <c r="F35" t="s">
        <v>107</v>
      </c>
      <c r="G35" s="70">
        <v>-17.957805</v>
      </c>
      <c r="H35" s="70">
        <v>27.008151000000002</v>
      </c>
      <c r="I35">
        <v>1</v>
      </c>
      <c r="J35">
        <v>600</v>
      </c>
      <c r="K35">
        <v>2024</v>
      </c>
      <c r="L35" s="49" t="s">
        <v>18</v>
      </c>
      <c r="M35" t="s">
        <v>98</v>
      </c>
      <c r="N35" s="49">
        <v>50</v>
      </c>
      <c r="O35">
        <v>1</v>
      </c>
      <c r="P35">
        <v>1</v>
      </c>
      <c r="Q35">
        <v>90</v>
      </c>
      <c r="R35">
        <v>3.3E-3</v>
      </c>
    </row>
    <row r="36" spans="3:18" x14ac:dyDescent="0.2">
      <c r="C36" t="s">
        <v>177</v>
      </c>
      <c r="D36" s="72" t="s">
        <v>175</v>
      </c>
      <c r="E36" t="s">
        <v>178</v>
      </c>
      <c r="F36" t="s">
        <v>107</v>
      </c>
      <c r="G36" s="70">
        <v>-12.077776999999999</v>
      </c>
      <c r="H36" s="70">
        <v>25.179742000000001</v>
      </c>
      <c r="I36">
        <v>3</v>
      </c>
      <c r="J36">
        <v>34</v>
      </c>
      <c r="K36">
        <v>2024</v>
      </c>
      <c r="L36" s="49" t="s">
        <v>18</v>
      </c>
      <c r="M36" t="s">
        <v>98</v>
      </c>
      <c r="N36" s="49">
        <v>50</v>
      </c>
      <c r="O36">
        <v>1</v>
      </c>
      <c r="P36">
        <v>1</v>
      </c>
      <c r="Q36">
        <v>75</v>
      </c>
      <c r="R36">
        <v>3.3E-3</v>
      </c>
    </row>
    <row r="37" spans="3:18" x14ac:dyDescent="0.2">
      <c r="C37" t="s">
        <v>179</v>
      </c>
      <c r="D37" s="72" t="s">
        <v>175</v>
      </c>
      <c r="E37" t="s">
        <v>180</v>
      </c>
      <c r="F37" t="s">
        <v>107</v>
      </c>
      <c r="G37" s="70">
        <v>-12.071160000000001</v>
      </c>
      <c r="H37" s="70">
        <v>32.071207999999999</v>
      </c>
      <c r="I37">
        <v>2</v>
      </c>
      <c r="J37">
        <v>30</v>
      </c>
      <c r="K37">
        <v>2024</v>
      </c>
      <c r="L37" s="49" t="s">
        <v>18</v>
      </c>
      <c r="M37" t="s">
        <v>98</v>
      </c>
      <c r="N37" s="49">
        <v>50</v>
      </c>
      <c r="O37">
        <v>1</v>
      </c>
      <c r="P37">
        <v>1</v>
      </c>
      <c r="Q37">
        <v>75</v>
      </c>
      <c r="R37">
        <v>3.3E-3</v>
      </c>
    </row>
    <row r="38" spans="3:18" x14ac:dyDescent="0.2">
      <c r="C38" t="s">
        <v>181</v>
      </c>
      <c r="D38" s="72" t="s">
        <v>175</v>
      </c>
      <c r="E38" t="s">
        <v>182</v>
      </c>
      <c r="F38" t="s">
        <v>107</v>
      </c>
      <c r="G38" s="70">
        <v>-14.528954000000001</v>
      </c>
      <c r="H38" s="70">
        <v>29.114885000000001</v>
      </c>
      <c r="I38">
        <v>1</v>
      </c>
      <c r="J38">
        <v>55</v>
      </c>
      <c r="K38">
        <v>2024</v>
      </c>
      <c r="L38" s="49" t="s">
        <v>18</v>
      </c>
      <c r="M38" t="s">
        <v>98</v>
      </c>
      <c r="N38" s="49">
        <v>50</v>
      </c>
      <c r="O38">
        <v>1</v>
      </c>
      <c r="P38">
        <v>1</v>
      </c>
      <c r="Q38">
        <v>75</v>
      </c>
      <c r="R38">
        <v>3.3E-3</v>
      </c>
    </row>
    <row r="39" spans="3:18" x14ac:dyDescent="0.2">
      <c r="C39" t="s">
        <v>183</v>
      </c>
      <c r="D39" s="72" t="s">
        <v>175</v>
      </c>
      <c r="E39" t="s">
        <v>184</v>
      </c>
      <c r="F39" t="s">
        <v>107</v>
      </c>
      <c r="G39" s="70">
        <v>-10.512809000000001</v>
      </c>
      <c r="H39" s="70">
        <v>28.628188999999999</v>
      </c>
      <c r="I39">
        <v>1</v>
      </c>
      <c r="J39">
        <v>226</v>
      </c>
      <c r="K39">
        <v>2024</v>
      </c>
      <c r="L39" s="49" t="s">
        <v>18</v>
      </c>
      <c r="M39" t="s">
        <v>98</v>
      </c>
      <c r="N39" s="49">
        <v>50</v>
      </c>
      <c r="O39">
        <v>1</v>
      </c>
      <c r="P39">
        <v>1</v>
      </c>
      <c r="Q39">
        <v>90</v>
      </c>
      <c r="R39">
        <v>3.3E-3</v>
      </c>
    </row>
    <row r="40" spans="3:18" x14ac:dyDescent="0.2">
      <c r="C40" t="s">
        <v>185</v>
      </c>
      <c r="D40" s="72" t="s">
        <v>175</v>
      </c>
      <c r="E40" t="s">
        <v>186</v>
      </c>
      <c r="F40" t="s">
        <v>107</v>
      </c>
      <c r="G40" s="70">
        <v>-14.628104</v>
      </c>
      <c r="H40" s="70">
        <v>29.155245000000001</v>
      </c>
      <c r="I40">
        <v>1</v>
      </c>
      <c r="J40">
        <v>65</v>
      </c>
      <c r="K40">
        <v>2024</v>
      </c>
      <c r="L40" s="49" t="s">
        <v>18</v>
      </c>
      <c r="M40" t="s">
        <v>98</v>
      </c>
      <c r="N40" s="49">
        <v>50</v>
      </c>
      <c r="O40">
        <v>1</v>
      </c>
      <c r="P40">
        <v>1</v>
      </c>
      <c r="Q40">
        <v>75</v>
      </c>
      <c r="R40">
        <v>3.3E-3</v>
      </c>
    </row>
    <row r="41" spans="3:18" x14ac:dyDescent="0.2">
      <c r="C41" s="68" t="s">
        <v>187</v>
      </c>
      <c r="D41" s="72" t="s">
        <v>175</v>
      </c>
      <c r="E41" t="s">
        <v>188</v>
      </c>
      <c r="F41" t="s">
        <v>107</v>
      </c>
      <c r="G41" s="70">
        <v>-13.300751</v>
      </c>
      <c r="H41" s="70">
        <v>32.039684999999999</v>
      </c>
      <c r="I41">
        <v>2</v>
      </c>
      <c r="J41">
        <v>600</v>
      </c>
      <c r="K41">
        <v>2024</v>
      </c>
      <c r="L41" s="49" t="s">
        <v>18</v>
      </c>
      <c r="M41" t="s">
        <v>98</v>
      </c>
      <c r="N41" s="49">
        <v>50</v>
      </c>
      <c r="O41">
        <v>1</v>
      </c>
      <c r="P41">
        <v>1</v>
      </c>
      <c r="Q41">
        <v>90</v>
      </c>
      <c r="R41">
        <v>3.3E-3</v>
      </c>
    </row>
    <row r="42" spans="3:18" x14ac:dyDescent="0.2">
      <c r="C42" t="s">
        <v>189</v>
      </c>
      <c r="D42" s="72" t="s">
        <v>175</v>
      </c>
      <c r="E42" t="s">
        <v>190</v>
      </c>
      <c r="F42" t="s">
        <v>107</v>
      </c>
      <c r="G42" s="70">
        <v>-12.207717000000001</v>
      </c>
      <c r="H42" s="70">
        <v>32.207087000000001</v>
      </c>
      <c r="I42">
        <v>2</v>
      </c>
      <c r="J42">
        <v>40</v>
      </c>
      <c r="K42">
        <v>2024</v>
      </c>
      <c r="L42" s="49" t="s">
        <v>18</v>
      </c>
      <c r="M42" t="s">
        <v>98</v>
      </c>
      <c r="N42" s="49">
        <v>50</v>
      </c>
      <c r="O42">
        <v>1</v>
      </c>
      <c r="P42">
        <v>1</v>
      </c>
      <c r="Q42">
        <v>75</v>
      </c>
      <c r="R42">
        <v>3.3E-3</v>
      </c>
    </row>
    <row r="43" spans="3:18" x14ac:dyDescent="0.2">
      <c r="C43" t="s">
        <v>191</v>
      </c>
      <c r="D43" s="72" t="s">
        <v>175</v>
      </c>
      <c r="E43" t="s">
        <v>192</v>
      </c>
      <c r="F43" t="s">
        <v>107</v>
      </c>
      <c r="G43" s="70">
        <v>-8.8203957736931304</v>
      </c>
      <c r="H43" s="70">
        <v>30.259020323913301</v>
      </c>
      <c r="I43">
        <v>2</v>
      </c>
      <c r="J43">
        <v>326</v>
      </c>
      <c r="K43">
        <v>2025</v>
      </c>
      <c r="L43" s="49" t="s">
        <v>18</v>
      </c>
      <c r="M43" t="s">
        <v>98</v>
      </c>
      <c r="N43" s="49">
        <v>50</v>
      </c>
      <c r="O43">
        <v>1</v>
      </c>
      <c r="P43">
        <v>1</v>
      </c>
      <c r="Q43">
        <v>90</v>
      </c>
      <c r="R43">
        <v>3.3E-3</v>
      </c>
    </row>
    <row r="44" spans="3:18" x14ac:dyDescent="0.2">
      <c r="C44" t="s">
        <v>193</v>
      </c>
      <c r="D44" s="72" t="s">
        <v>175</v>
      </c>
      <c r="E44" t="s">
        <v>194</v>
      </c>
      <c r="F44" t="s">
        <v>107</v>
      </c>
      <c r="G44" s="70">
        <v>-16.653090736960099</v>
      </c>
      <c r="H44" s="70">
        <v>23.5707678640286</v>
      </c>
      <c r="I44">
        <v>3</v>
      </c>
      <c r="J44">
        <v>180</v>
      </c>
      <c r="K44">
        <v>2025</v>
      </c>
      <c r="L44" s="49" t="s">
        <v>18</v>
      </c>
      <c r="M44" t="s">
        <v>98</v>
      </c>
      <c r="N44" s="49">
        <v>50</v>
      </c>
      <c r="O44">
        <v>1</v>
      </c>
      <c r="P44">
        <v>1</v>
      </c>
      <c r="Q44">
        <v>90</v>
      </c>
      <c r="R44">
        <v>3.3E-3</v>
      </c>
    </row>
    <row r="45" spans="3:18" x14ac:dyDescent="0.2">
      <c r="C45" t="s">
        <v>195</v>
      </c>
      <c r="D45" s="72" t="s">
        <v>175</v>
      </c>
      <c r="E45" t="s">
        <v>196</v>
      </c>
      <c r="F45" t="s">
        <v>107</v>
      </c>
      <c r="G45" s="70">
        <v>-13.8625426092343</v>
      </c>
      <c r="H45" s="70">
        <v>30.0769684617668</v>
      </c>
      <c r="I45">
        <v>1</v>
      </c>
      <c r="J45">
        <v>167</v>
      </c>
      <c r="K45">
        <v>2026</v>
      </c>
      <c r="L45" s="49" t="s">
        <v>18</v>
      </c>
      <c r="M45" t="s">
        <v>98</v>
      </c>
      <c r="N45" s="49">
        <v>50</v>
      </c>
      <c r="O45">
        <v>1</v>
      </c>
      <c r="P45">
        <v>1</v>
      </c>
      <c r="Q45">
        <v>90</v>
      </c>
      <c r="R45">
        <v>3.3E-3</v>
      </c>
    </row>
    <row r="46" spans="3:18" x14ac:dyDescent="0.2">
      <c r="C46" t="s">
        <v>197</v>
      </c>
      <c r="D46" s="72" t="s">
        <v>175</v>
      </c>
      <c r="E46" t="s">
        <v>198</v>
      </c>
      <c r="F46" t="s">
        <v>107</v>
      </c>
      <c r="G46" s="70">
        <v>-13.0951292800713</v>
      </c>
      <c r="H46" s="70">
        <v>22.685296897311201</v>
      </c>
      <c r="I46">
        <v>3</v>
      </c>
      <c r="J46">
        <v>30</v>
      </c>
      <c r="K46">
        <v>2025</v>
      </c>
      <c r="L46" s="49" t="s">
        <v>18</v>
      </c>
      <c r="M46" t="s">
        <v>98</v>
      </c>
      <c r="N46" s="49">
        <v>50</v>
      </c>
      <c r="O46">
        <v>1</v>
      </c>
      <c r="P46">
        <v>1</v>
      </c>
      <c r="Q46">
        <v>75</v>
      </c>
      <c r="R46">
        <v>3.3E-3</v>
      </c>
    </row>
    <row r="47" spans="3:18" x14ac:dyDescent="0.2">
      <c r="C47" t="s">
        <v>199</v>
      </c>
      <c r="D47" s="72" t="s">
        <v>175</v>
      </c>
      <c r="E47" t="s">
        <v>200</v>
      </c>
      <c r="F47" t="s">
        <v>107</v>
      </c>
      <c r="G47" s="70">
        <v>-10.3570411818192</v>
      </c>
      <c r="H47" s="70">
        <v>28.9507844253835</v>
      </c>
      <c r="I47">
        <v>1</v>
      </c>
      <c r="J47">
        <v>18.8</v>
      </c>
      <c r="K47">
        <v>2026</v>
      </c>
      <c r="L47" s="49" t="s">
        <v>18</v>
      </c>
      <c r="M47" t="s">
        <v>98</v>
      </c>
      <c r="N47" s="49">
        <v>50</v>
      </c>
      <c r="O47">
        <v>1</v>
      </c>
      <c r="P47">
        <v>1</v>
      </c>
      <c r="Q47">
        <v>75</v>
      </c>
      <c r="R47">
        <v>3.3E-3</v>
      </c>
    </row>
    <row r="49" spans="2:21" x14ac:dyDescent="0.2">
      <c r="B49" t="s">
        <v>201</v>
      </c>
      <c r="C49" t="s">
        <v>202</v>
      </c>
      <c r="D49" s="69" t="s">
        <v>164</v>
      </c>
      <c r="E49" s="73" t="s">
        <v>203</v>
      </c>
      <c r="F49" t="s">
        <v>107</v>
      </c>
      <c r="G49">
        <v>-12.717599999999999</v>
      </c>
      <c r="H49" s="57" t="s">
        <v>204</v>
      </c>
      <c r="I49">
        <v>1</v>
      </c>
      <c r="J49">
        <v>200</v>
      </c>
      <c r="K49">
        <v>2024</v>
      </c>
      <c r="L49" s="49" t="s">
        <v>18</v>
      </c>
      <c r="M49" t="s">
        <v>98</v>
      </c>
      <c r="N49" s="49">
        <v>50</v>
      </c>
      <c r="O49">
        <v>1</v>
      </c>
      <c r="P49">
        <v>1</v>
      </c>
      <c r="Q49">
        <v>18</v>
      </c>
      <c r="R49">
        <v>2.0000000000000001E-4</v>
      </c>
    </row>
    <row r="50" spans="2:21" x14ac:dyDescent="0.2">
      <c r="C50" t="s">
        <v>205</v>
      </c>
      <c r="D50" s="69" t="s">
        <v>164</v>
      </c>
      <c r="E50" s="73" t="s">
        <v>206</v>
      </c>
      <c r="F50" t="s">
        <v>107</v>
      </c>
      <c r="G50">
        <v>-17.721019999999999</v>
      </c>
      <c r="H50">
        <v>25.774329999999999</v>
      </c>
      <c r="I50">
        <v>3</v>
      </c>
      <c r="J50">
        <v>100</v>
      </c>
      <c r="K50">
        <v>2023</v>
      </c>
      <c r="L50" s="49" t="s">
        <v>18</v>
      </c>
      <c r="M50" t="s">
        <v>98</v>
      </c>
      <c r="N50" s="49">
        <v>50</v>
      </c>
      <c r="O50">
        <v>1</v>
      </c>
      <c r="P50">
        <v>1</v>
      </c>
      <c r="Q50">
        <v>18</v>
      </c>
      <c r="R50">
        <v>2.0000000000000001E-4</v>
      </c>
    </row>
    <row r="51" spans="2:21" x14ac:dyDescent="0.2">
      <c r="C51" t="s">
        <v>207</v>
      </c>
      <c r="D51" s="69" t="s">
        <v>164</v>
      </c>
      <c r="E51" s="73" t="s">
        <v>208</v>
      </c>
      <c r="F51" t="s">
        <v>107</v>
      </c>
      <c r="G51">
        <v>-14.8249</v>
      </c>
      <c r="H51" s="57" t="s">
        <v>209</v>
      </c>
      <c r="I51">
        <v>3</v>
      </c>
      <c r="J51">
        <v>200</v>
      </c>
      <c r="K51">
        <v>2024</v>
      </c>
      <c r="L51" s="49" t="s">
        <v>18</v>
      </c>
      <c r="M51" t="s">
        <v>98</v>
      </c>
      <c r="N51" s="49">
        <v>50</v>
      </c>
      <c r="O51">
        <v>1</v>
      </c>
      <c r="P51">
        <v>1</v>
      </c>
      <c r="Q51">
        <v>18</v>
      </c>
      <c r="R51">
        <v>2.0000000000000001E-4</v>
      </c>
    </row>
    <row r="52" spans="2:21" x14ac:dyDescent="0.2">
      <c r="C52" t="s">
        <v>210</v>
      </c>
      <c r="D52" s="69" t="s">
        <v>164</v>
      </c>
      <c r="E52" s="73" t="s">
        <v>211</v>
      </c>
      <c r="F52" t="s">
        <v>107</v>
      </c>
      <c r="G52" s="57">
        <v>-14.8249</v>
      </c>
      <c r="H52">
        <v>29.767800000000001</v>
      </c>
      <c r="I52">
        <v>1</v>
      </c>
      <c r="J52">
        <v>40</v>
      </c>
      <c r="K52">
        <v>2024</v>
      </c>
      <c r="L52" s="49" t="s">
        <v>18</v>
      </c>
      <c r="M52" t="s">
        <v>98</v>
      </c>
      <c r="N52" s="49">
        <v>50</v>
      </c>
      <c r="O52">
        <v>1</v>
      </c>
      <c r="P52">
        <v>1</v>
      </c>
      <c r="Q52">
        <v>18</v>
      </c>
      <c r="R52">
        <v>2.0000000000000001E-4</v>
      </c>
    </row>
    <row r="53" spans="2:21" x14ac:dyDescent="0.2">
      <c r="C53" t="s">
        <v>212</v>
      </c>
      <c r="D53" s="69" t="s">
        <v>164</v>
      </c>
      <c r="E53" s="73" t="s">
        <v>213</v>
      </c>
      <c r="F53" t="s">
        <v>107</v>
      </c>
      <c r="G53" s="57">
        <v>-14.43131</v>
      </c>
      <c r="H53">
        <v>28.445550000000001</v>
      </c>
      <c r="I53">
        <v>1</v>
      </c>
      <c r="J53">
        <v>40</v>
      </c>
      <c r="K53">
        <v>2024</v>
      </c>
      <c r="L53" s="49" t="s">
        <v>18</v>
      </c>
      <c r="M53" t="s">
        <v>98</v>
      </c>
      <c r="N53" s="49">
        <v>50</v>
      </c>
      <c r="O53">
        <v>1</v>
      </c>
      <c r="P53">
        <v>1</v>
      </c>
      <c r="Q53">
        <v>18</v>
      </c>
      <c r="R53">
        <v>2.0000000000000001E-4</v>
      </c>
    </row>
    <row r="54" spans="2:21" x14ac:dyDescent="0.2">
      <c r="C54" t="s">
        <v>214</v>
      </c>
      <c r="D54" s="69" t="s">
        <v>164</v>
      </c>
      <c r="E54" s="73" t="s">
        <v>215</v>
      </c>
      <c r="F54" t="s">
        <v>107</v>
      </c>
      <c r="G54">
        <v>-12.745100000000001</v>
      </c>
      <c r="H54">
        <v>28.199529999999999</v>
      </c>
      <c r="I54">
        <v>1</v>
      </c>
      <c r="J54">
        <v>40</v>
      </c>
      <c r="K54">
        <v>2023</v>
      </c>
      <c r="L54" s="49" t="s">
        <v>18</v>
      </c>
      <c r="M54" t="s">
        <v>98</v>
      </c>
      <c r="N54" s="49">
        <v>50</v>
      </c>
      <c r="O54">
        <v>1</v>
      </c>
      <c r="P54">
        <v>1</v>
      </c>
      <c r="Q54">
        <v>18</v>
      </c>
      <c r="R54">
        <v>2.0000000000000001E-4</v>
      </c>
    </row>
    <row r="55" spans="2:21" x14ac:dyDescent="0.2">
      <c r="G55" s="57"/>
      <c r="H55" s="57"/>
      <c r="Q55" s="74"/>
      <c r="T55" t="s">
        <v>216</v>
      </c>
      <c r="U55" t="s">
        <v>217</v>
      </c>
    </row>
    <row r="56" spans="2:21" x14ac:dyDescent="0.2">
      <c r="B56" t="s">
        <v>218</v>
      </c>
      <c r="C56" t="s">
        <v>219</v>
      </c>
      <c r="D56" s="69" t="s">
        <v>164</v>
      </c>
      <c r="E56" t="s">
        <v>220</v>
      </c>
      <c r="F56" t="s">
        <v>107</v>
      </c>
      <c r="G56">
        <v>-13.822794</v>
      </c>
      <c r="H56">
        <v>32.141511000000001</v>
      </c>
      <c r="I56">
        <v>2</v>
      </c>
      <c r="J56">
        <v>200</v>
      </c>
      <c r="K56">
        <v>2023</v>
      </c>
      <c r="L56" s="49" t="s">
        <v>18</v>
      </c>
      <c r="M56" t="s">
        <v>98</v>
      </c>
      <c r="N56" s="49">
        <v>25</v>
      </c>
      <c r="O56">
        <v>1</v>
      </c>
      <c r="P56">
        <v>1</v>
      </c>
      <c r="Q56">
        <v>60</v>
      </c>
      <c r="R56">
        <v>3.7000000000000002E-3</v>
      </c>
    </row>
    <row r="57" spans="2:21" x14ac:dyDescent="0.2">
      <c r="C57" t="s">
        <v>221</v>
      </c>
      <c r="D57" s="69" t="s">
        <v>164</v>
      </c>
      <c r="E57" t="s">
        <v>222</v>
      </c>
      <c r="F57" t="s">
        <v>107</v>
      </c>
      <c r="G57">
        <v>-13.204499999999999</v>
      </c>
      <c r="H57">
        <v>30.179099999999998</v>
      </c>
      <c r="I57">
        <v>1</v>
      </c>
      <c r="J57">
        <v>130</v>
      </c>
      <c r="K57">
        <v>2022</v>
      </c>
      <c r="L57" s="49" t="s">
        <v>18</v>
      </c>
      <c r="M57" t="s">
        <v>98</v>
      </c>
      <c r="N57" s="49">
        <v>25</v>
      </c>
      <c r="O57">
        <v>1</v>
      </c>
      <c r="P57">
        <v>1</v>
      </c>
      <c r="Q57">
        <v>60</v>
      </c>
      <c r="R57">
        <v>3.7000000000000002E-3</v>
      </c>
    </row>
    <row r="58" spans="2:21" x14ac:dyDescent="0.2">
      <c r="C58" t="s">
        <v>223</v>
      </c>
      <c r="D58" s="72" t="s">
        <v>175</v>
      </c>
      <c r="E58" t="s">
        <v>224</v>
      </c>
      <c r="F58" t="s">
        <v>107</v>
      </c>
      <c r="G58">
        <v>-13.822794</v>
      </c>
      <c r="H58">
        <v>32.141511000000001</v>
      </c>
      <c r="I58">
        <v>2</v>
      </c>
      <c r="J58">
        <v>150</v>
      </c>
      <c r="K58">
        <v>2025</v>
      </c>
      <c r="L58" s="49" t="s">
        <v>18</v>
      </c>
      <c r="M58" t="s">
        <v>98</v>
      </c>
      <c r="N58" s="49">
        <v>25</v>
      </c>
      <c r="O58">
        <v>1</v>
      </c>
      <c r="P58">
        <v>1</v>
      </c>
      <c r="Q58">
        <v>60</v>
      </c>
      <c r="R58">
        <v>3.7000000000000002E-3</v>
      </c>
    </row>
    <row r="59" spans="2:21" x14ac:dyDescent="0.2">
      <c r="C59" t="s">
        <v>225</v>
      </c>
      <c r="D59" s="72" t="s">
        <v>175</v>
      </c>
      <c r="E59" t="s">
        <v>226</v>
      </c>
      <c r="F59" t="s">
        <v>107</v>
      </c>
      <c r="G59">
        <v>-13.822794</v>
      </c>
      <c r="H59">
        <v>32.141511000000001</v>
      </c>
      <c r="I59">
        <v>2</v>
      </c>
      <c r="J59">
        <v>150</v>
      </c>
      <c r="K59">
        <v>2025</v>
      </c>
      <c r="L59" s="49" t="s">
        <v>18</v>
      </c>
      <c r="M59" t="s">
        <v>98</v>
      </c>
      <c r="N59" s="49">
        <v>25</v>
      </c>
      <c r="O59">
        <v>1</v>
      </c>
      <c r="P59">
        <v>1</v>
      </c>
      <c r="Q59">
        <v>60</v>
      </c>
      <c r="R59">
        <v>3.7000000000000002E-3</v>
      </c>
    </row>
    <row r="60" spans="2:21" x14ac:dyDescent="0.2">
      <c r="B60" t="s">
        <v>227</v>
      </c>
      <c r="C60" t="s">
        <v>228</v>
      </c>
      <c r="D60" s="69" t="s">
        <v>164</v>
      </c>
      <c r="E60" t="s">
        <v>229</v>
      </c>
      <c r="F60" t="s">
        <v>107</v>
      </c>
      <c r="G60" s="49" t="s">
        <v>18</v>
      </c>
      <c r="H60" s="49" t="s">
        <v>18</v>
      </c>
      <c r="I60">
        <v>1</v>
      </c>
      <c r="J60">
        <v>10</v>
      </c>
      <c r="K60">
        <v>2023</v>
      </c>
      <c r="L60" s="49" t="s">
        <v>18</v>
      </c>
      <c r="M60" t="s">
        <v>98</v>
      </c>
      <c r="N60" s="49">
        <v>25</v>
      </c>
      <c r="O60">
        <v>0.8</v>
      </c>
      <c r="P60">
        <v>0.8</v>
      </c>
      <c r="Q60">
        <v>120</v>
      </c>
      <c r="R60">
        <v>3.0999999999999999E-3</v>
      </c>
    </row>
    <row r="66" spans="1:22" x14ac:dyDescent="0.2">
      <c r="R66" s="62" t="s">
        <v>230</v>
      </c>
      <c r="S66" t="s">
        <v>11</v>
      </c>
      <c r="T66" t="s">
        <v>15</v>
      </c>
      <c r="U66" t="s">
        <v>95</v>
      </c>
      <c r="V66" t="s">
        <v>231</v>
      </c>
    </row>
    <row r="67" spans="1:22" x14ac:dyDescent="0.2">
      <c r="R67" t="s">
        <v>232</v>
      </c>
      <c r="S67">
        <v>8.1120000000000012E-2</v>
      </c>
      <c r="T67" s="57">
        <v>89.308687103999986</v>
      </c>
      <c r="U67" s="57">
        <v>57.497579999999999</v>
      </c>
      <c r="V67">
        <v>2.5919999999999999E-2</v>
      </c>
    </row>
    <row r="68" spans="1:22" x14ac:dyDescent="0.2">
      <c r="R68" t="s">
        <v>233</v>
      </c>
      <c r="S68">
        <v>8.1600000000000006E-2</v>
      </c>
      <c r="T68">
        <v>90.167424479999994</v>
      </c>
      <c r="U68" s="57">
        <v>58.019100000000002</v>
      </c>
      <c r="V68">
        <v>2.5919999999999999E-2</v>
      </c>
    </row>
    <row r="69" spans="1:22" x14ac:dyDescent="0.2">
      <c r="A69" s="75" t="s">
        <v>234</v>
      </c>
      <c r="B69" s="76" t="s">
        <v>103</v>
      </c>
      <c r="C69" s="76" t="s">
        <v>84</v>
      </c>
      <c r="D69" s="76" t="s">
        <v>104</v>
      </c>
      <c r="E69" s="76" t="s">
        <v>105</v>
      </c>
      <c r="F69" s="76" t="s">
        <v>106</v>
      </c>
      <c r="G69" s="76" t="s">
        <v>110</v>
      </c>
      <c r="H69" s="48" t="s">
        <v>111</v>
      </c>
      <c r="I69" s="48" t="s">
        <v>129</v>
      </c>
      <c r="J69" s="48" t="s">
        <v>130</v>
      </c>
      <c r="K69" s="48" t="s">
        <v>131</v>
      </c>
      <c r="L69" s="48" t="s">
        <v>132</v>
      </c>
      <c r="M69" s="48" t="s">
        <v>133</v>
      </c>
      <c r="N69" s="76" t="s">
        <v>134</v>
      </c>
      <c r="O69" s="48" t="s">
        <v>235</v>
      </c>
      <c r="P69" s="50" t="s">
        <v>114</v>
      </c>
      <c r="Q69" s="48" t="s">
        <v>115</v>
      </c>
      <c r="R69" t="s">
        <v>236</v>
      </c>
      <c r="S69">
        <v>8.208E-2</v>
      </c>
      <c r="T69">
        <v>91.026161856000002</v>
      </c>
      <c r="U69" s="57">
        <v>58.540620000000004</v>
      </c>
      <c r="V69">
        <v>2.5919999999999999E-2</v>
      </c>
    </row>
    <row r="70" spans="1:22" x14ac:dyDescent="0.2">
      <c r="B70" s="49" t="s">
        <v>117</v>
      </c>
      <c r="C70" s="49" t="s">
        <v>136</v>
      </c>
      <c r="D70" s="49" t="s">
        <v>118</v>
      </c>
      <c r="E70" s="49" t="s">
        <v>11</v>
      </c>
      <c r="F70" s="49" t="s">
        <v>98</v>
      </c>
      <c r="G70" s="49">
        <v>35</v>
      </c>
      <c r="H70" s="49">
        <v>0.37</v>
      </c>
      <c r="I70" s="49">
        <v>2500</v>
      </c>
      <c r="J70" s="49">
        <v>2500</v>
      </c>
      <c r="K70" s="49">
        <v>2500</v>
      </c>
      <c r="L70" s="49">
        <v>2500</v>
      </c>
      <c r="M70" s="49">
        <v>2500</v>
      </c>
      <c r="N70" s="49">
        <v>4</v>
      </c>
      <c r="O70" s="49">
        <v>78</v>
      </c>
      <c r="P70">
        <v>3.7000000000000002E-3</v>
      </c>
      <c r="Q70" s="49">
        <v>0.34055972755221792</v>
      </c>
      <c r="R70" t="s">
        <v>237</v>
      </c>
      <c r="S70">
        <v>8.2559999999999995E-2</v>
      </c>
      <c r="T70">
        <v>91.884899232000009</v>
      </c>
      <c r="U70" s="57">
        <v>59.062140000000007</v>
      </c>
      <c r="V70">
        <v>2.5919999999999999E-2</v>
      </c>
    </row>
    <row r="71" spans="1:22" x14ac:dyDescent="0.2">
      <c r="B71" s="49" t="s">
        <v>137</v>
      </c>
      <c r="C71" s="49" t="s">
        <v>138</v>
      </c>
      <c r="D71" s="49" t="s">
        <v>118</v>
      </c>
      <c r="E71" s="49" t="s">
        <v>15</v>
      </c>
      <c r="F71" s="49" t="s">
        <v>98</v>
      </c>
      <c r="G71" s="49">
        <v>25</v>
      </c>
      <c r="H71" s="49">
        <v>0.35</v>
      </c>
      <c r="I71" s="49">
        <v>1200</v>
      </c>
      <c r="J71" s="49">
        <v>1200</v>
      </c>
      <c r="K71" s="49">
        <v>1200</v>
      </c>
      <c r="L71" s="49">
        <v>1200</v>
      </c>
      <c r="M71" s="49">
        <v>1200</v>
      </c>
      <c r="N71" s="49">
        <v>2</v>
      </c>
      <c r="O71" s="49">
        <v>35</v>
      </c>
      <c r="P71">
        <v>1.8E-3</v>
      </c>
      <c r="Q71" s="49">
        <v>0.24947980041615964</v>
      </c>
      <c r="R71" t="s">
        <v>238</v>
      </c>
      <c r="S71">
        <v>8.3039999999999989E-2</v>
      </c>
      <c r="T71">
        <v>92.743636608000017</v>
      </c>
      <c r="U71" s="57">
        <v>59.583660000000009</v>
      </c>
      <c r="V71">
        <v>2.5919999999999999E-2</v>
      </c>
    </row>
    <row r="72" spans="1:22" x14ac:dyDescent="0.2">
      <c r="B72" s="49" t="s">
        <v>122</v>
      </c>
      <c r="C72" s="49" t="s">
        <v>139</v>
      </c>
      <c r="D72" s="49" t="s">
        <v>118</v>
      </c>
      <c r="E72" s="49" t="s">
        <v>95</v>
      </c>
      <c r="F72" s="49" t="s">
        <v>98</v>
      </c>
      <c r="G72" s="49">
        <v>35</v>
      </c>
      <c r="H72" s="49">
        <v>0.35</v>
      </c>
      <c r="I72" s="49">
        <v>1450</v>
      </c>
      <c r="J72" s="49">
        <v>1450</v>
      </c>
      <c r="K72" s="49">
        <v>1450</v>
      </c>
      <c r="L72" s="49">
        <v>1450</v>
      </c>
      <c r="M72" s="49">
        <v>1450</v>
      </c>
      <c r="N72" s="49">
        <v>2</v>
      </c>
      <c r="O72" s="49">
        <v>45</v>
      </c>
      <c r="P72">
        <v>3.7000000000000002E-3</v>
      </c>
      <c r="Q72" s="49">
        <v>0.27863977708817833</v>
      </c>
      <c r="R72" t="s">
        <v>239</v>
      </c>
      <c r="S72">
        <v>8.3519999999999983E-2</v>
      </c>
      <c r="T72">
        <v>93.602373984000025</v>
      </c>
      <c r="U72" s="57">
        <v>60.105180000000011</v>
      </c>
      <c r="V72">
        <v>2.5919999999999999E-2</v>
      </c>
    </row>
    <row r="73" spans="1:22" x14ac:dyDescent="0.2">
      <c r="B73" s="49" t="s">
        <v>140</v>
      </c>
      <c r="C73" s="49" t="s">
        <v>141</v>
      </c>
      <c r="D73" s="49" t="s">
        <v>107</v>
      </c>
      <c r="E73" s="49" t="s">
        <v>18</v>
      </c>
      <c r="F73" s="49" t="s">
        <v>98</v>
      </c>
      <c r="G73" s="49">
        <v>50</v>
      </c>
      <c r="H73" s="49">
        <v>1</v>
      </c>
      <c r="I73" s="49">
        <v>3000</v>
      </c>
      <c r="J73" s="49">
        <v>3000</v>
      </c>
      <c r="K73" s="49">
        <v>3000</v>
      </c>
      <c r="L73" s="49">
        <v>3000</v>
      </c>
      <c r="M73" s="49">
        <v>3000</v>
      </c>
      <c r="N73" s="49">
        <v>2</v>
      </c>
      <c r="O73" s="49">
        <v>90</v>
      </c>
      <c r="P73">
        <v>3.3E-3</v>
      </c>
      <c r="Q73" s="49">
        <v>0</v>
      </c>
      <c r="R73" t="s">
        <v>240</v>
      </c>
      <c r="S73">
        <v>8.4000000000000005E-2</v>
      </c>
      <c r="T73">
        <v>94.461111360000004</v>
      </c>
      <c r="U73" s="57">
        <v>60.626700000000007</v>
      </c>
      <c r="V73">
        <v>2.5919999999999999E-2</v>
      </c>
    </row>
    <row r="74" spans="1:22" x14ac:dyDescent="0.2">
      <c r="B74" s="49" t="s">
        <v>142</v>
      </c>
      <c r="C74" s="49" t="s">
        <v>143</v>
      </c>
      <c r="D74" s="49" t="s">
        <v>107</v>
      </c>
      <c r="E74" s="49" t="s">
        <v>18</v>
      </c>
      <c r="F74" s="49" t="s">
        <v>98</v>
      </c>
      <c r="G74" s="49">
        <v>24</v>
      </c>
      <c r="H74" s="49">
        <v>1</v>
      </c>
      <c r="I74" s="49">
        <v>1378</v>
      </c>
      <c r="J74" s="49">
        <v>984</v>
      </c>
      <c r="K74" s="49">
        <v>886</v>
      </c>
      <c r="L74" s="49">
        <v>723</v>
      </c>
      <c r="M74" s="49">
        <v>723</v>
      </c>
      <c r="N74" s="49">
        <v>1</v>
      </c>
      <c r="O74" s="49">
        <v>18</v>
      </c>
      <c r="P74">
        <v>2.0000000000000001E-4</v>
      </c>
      <c r="Q74" s="49">
        <v>0</v>
      </c>
      <c r="R74" t="s">
        <v>241</v>
      </c>
      <c r="S74">
        <v>8.448E-2</v>
      </c>
      <c r="T74">
        <v>96.791969952000002</v>
      </c>
      <c r="U74" s="57">
        <v>62.060880000000004</v>
      </c>
      <c r="V74">
        <v>2.5919999999999999E-2</v>
      </c>
    </row>
    <row r="75" spans="1:22" x14ac:dyDescent="0.2">
      <c r="B75" s="49" t="s">
        <v>144</v>
      </c>
      <c r="C75" s="49" t="s">
        <v>145</v>
      </c>
      <c r="D75" s="49" t="s">
        <v>107</v>
      </c>
      <c r="E75" s="49" t="s">
        <v>18</v>
      </c>
      <c r="F75" s="49" t="s">
        <v>98</v>
      </c>
      <c r="G75" s="49">
        <v>25</v>
      </c>
      <c r="H75" s="49">
        <v>1</v>
      </c>
      <c r="I75" s="49">
        <v>1489</v>
      </c>
      <c r="J75" s="49">
        <v>1191</v>
      </c>
      <c r="K75" s="49">
        <v>1087</v>
      </c>
      <c r="L75" s="49">
        <v>933</v>
      </c>
      <c r="M75" s="49">
        <v>933</v>
      </c>
      <c r="N75" s="49">
        <v>2</v>
      </c>
      <c r="O75" s="49">
        <v>60</v>
      </c>
      <c r="P75">
        <v>3.7000000000000002E-3</v>
      </c>
      <c r="Q75" s="49">
        <v>0</v>
      </c>
      <c r="R75" t="s">
        <v>242</v>
      </c>
      <c r="S75">
        <v>8.4959999999999994E-2</v>
      </c>
      <c r="T75">
        <v>99.122828544000001</v>
      </c>
      <c r="U75" s="57">
        <v>63.495060000000002</v>
      </c>
      <c r="V75">
        <v>2.5919999999999999E-2</v>
      </c>
    </row>
    <row r="76" spans="1:22" x14ac:dyDescent="0.2">
      <c r="B76" s="49" t="s">
        <v>126</v>
      </c>
      <c r="C76" s="49" t="s">
        <v>146</v>
      </c>
      <c r="D76" s="49" t="s">
        <v>118</v>
      </c>
      <c r="E76" s="49" t="s">
        <v>96</v>
      </c>
      <c r="F76" s="49" t="s">
        <v>98</v>
      </c>
      <c r="G76" s="49">
        <v>30</v>
      </c>
      <c r="H76" s="49">
        <v>0.35</v>
      </c>
      <c r="I76" s="49">
        <v>2500</v>
      </c>
      <c r="J76" s="49">
        <v>2500</v>
      </c>
      <c r="K76" s="49">
        <v>2500</v>
      </c>
      <c r="L76" s="49">
        <v>2500</v>
      </c>
      <c r="M76" s="49">
        <v>2500</v>
      </c>
      <c r="N76" s="49">
        <v>4</v>
      </c>
      <c r="O76" s="49">
        <v>75</v>
      </c>
      <c r="P76">
        <v>3.7000000000000002E-3</v>
      </c>
      <c r="Q76" s="49">
        <v>0.3599997120002304</v>
      </c>
      <c r="R76" t="s">
        <v>243</v>
      </c>
      <c r="S76">
        <v>8.5439999999999988E-2</v>
      </c>
      <c r="T76">
        <v>101.453687136</v>
      </c>
      <c r="U76" s="57">
        <v>64.929240000000007</v>
      </c>
      <c r="V76">
        <v>2.5919999999999999E-2</v>
      </c>
    </row>
    <row r="77" spans="1:22" x14ac:dyDescent="0.2">
      <c r="B77" s="49" t="s">
        <v>147</v>
      </c>
      <c r="C77" s="49" t="s">
        <v>148</v>
      </c>
      <c r="D77" s="49" t="s">
        <v>107</v>
      </c>
      <c r="E77" s="49" t="s">
        <v>18</v>
      </c>
      <c r="F77" s="49" t="s">
        <v>98</v>
      </c>
      <c r="G77" s="49">
        <v>25</v>
      </c>
      <c r="H77" s="49">
        <v>0.8</v>
      </c>
      <c r="I77" s="49">
        <v>4000</v>
      </c>
      <c r="J77" s="49">
        <v>4000</v>
      </c>
      <c r="K77" s="49">
        <v>4000</v>
      </c>
      <c r="L77" s="49">
        <v>4000</v>
      </c>
      <c r="M77" s="49">
        <v>4000</v>
      </c>
      <c r="N77" s="49">
        <v>2</v>
      </c>
      <c r="O77" s="49">
        <v>120</v>
      </c>
      <c r="P77">
        <v>3.0999999999999999E-3</v>
      </c>
      <c r="Q77" s="49">
        <v>0</v>
      </c>
      <c r="R77" t="s">
        <v>244</v>
      </c>
      <c r="S77">
        <v>8.5919999999999982E-2</v>
      </c>
      <c r="T77">
        <v>103.784545728</v>
      </c>
      <c r="U77" s="57">
        <v>66.363420000000005</v>
      </c>
      <c r="V77">
        <v>2.5919999999999999E-2</v>
      </c>
    </row>
    <row r="78" spans="1:22" x14ac:dyDescent="0.2">
      <c r="B78" s="49" t="s">
        <v>149</v>
      </c>
      <c r="C78" s="49" t="s">
        <v>150</v>
      </c>
      <c r="D78" s="49" t="s">
        <v>107</v>
      </c>
      <c r="E78" s="49" t="s">
        <v>18</v>
      </c>
      <c r="F78" s="49" t="s">
        <v>98</v>
      </c>
      <c r="G78" s="55"/>
      <c r="H78" s="55">
        <v>1</v>
      </c>
      <c r="I78" s="55"/>
      <c r="J78" s="55"/>
      <c r="K78" s="55"/>
      <c r="L78" s="55"/>
      <c r="M78" s="55"/>
      <c r="N78" s="55"/>
      <c r="O78" s="55"/>
      <c r="P78" s="55"/>
      <c r="Q78" s="49">
        <v>0</v>
      </c>
      <c r="R78" t="s">
        <v>245</v>
      </c>
      <c r="S78">
        <v>8.6400000000000005E-2</v>
      </c>
      <c r="T78">
        <v>106.11540432</v>
      </c>
      <c r="U78" s="57">
        <v>67.797600000000003</v>
      </c>
      <c r="V78">
        <v>2.5919999999999999E-2</v>
      </c>
    </row>
    <row r="79" spans="1:22" x14ac:dyDescent="0.2"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</row>
    <row r="80" spans="1:22" x14ac:dyDescent="0.2">
      <c r="B80" s="76" t="s">
        <v>103</v>
      </c>
      <c r="C80" s="76" t="s">
        <v>84</v>
      </c>
      <c r="D80" s="76" t="s">
        <v>104</v>
      </c>
      <c r="E80" s="76" t="s">
        <v>105</v>
      </c>
      <c r="F80" s="76" t="s">
        <v>106</v>
      </c>
      <c r="G80" s="76" t="s">
        <v>110</v>
      </c>
      <c r="H80" s="48" t="s">
        <v>151</v>
      </c>
      <c r="I80" s="48" t="s">
        <v>152</v>
      </c>
      <c r="J80" s="48" t="s">
        <v>153</v>
      </c>
      <c r="P80" s="49"/>
      <c r="Q80" s="49"/>
      <c r="R80" s="49"/>
      <c r="S80" s="49"/>
      <c r="T80" s="49"/>
      <c r="U80" s="49"/>
      <c r="V80" s="49"/>
    </row>
    <row r="81" spans="1:22" x14ac:dyDescent="0.2">
      <c r="B81" s="49" t="s">
        <v>154</v>
      </c>
      <c r="C81" s="49" t="s">
        <v>155</v>
      </c>
      <c r="D81" s="49" t="s">
        <v>156</v>
      </c>
      <c r="E81" s="49" t="s">
        <v>98</v>
      </c>
      <c r="F81" s="49" t="s">
        <v>101</v>
      </c>
      <c r="G81" s="55"/>
      <c r="H81" s="49">
        <v>0.86399999999999999</v>
      </c>
      <c r="I81" s="49">
        <v>87.4</v>
      </c>
      <c r="J81" s="49">
        <v>89.3</v>
      </c>
      <c r="P81" s="49"/>
      <c r="Q81" s="49"/>
      <c r="R81" s="62" t="s">
        <v>246</v>
      </c>
      <c r="S81" s="49" t="s">
        <v>73</v>
      </c>
      <c r="T81" s="49" t="s">
        <v>247</v>
      </c>
      <c r="U81" s="49"/>
      <c r="V81" s="49"/>
    </row>
    <row r="82" spans="1:22" x14ac:dyDescent="0.2">
      <c r="B82" s="49" t="s">
        <v>157</v>
      </c>
      <c r="C82" s="49" t="s">
        <v>158</v>
      </c>
      <c r="D82" s="49" t="s">
        <v>102</v>
      </c>
      <c r="E82" s="49" t="s">
        <v>101</v>
      </c>
      <c r="F82" s="49" t="s">
        <v>18</v>
      </c>
      <c r="G82" s="49" t="s">
        <v>18</v>
      </c>
      <c r="H82" s="49" t="s">
        <v>18</v>
      </c>
      <c r="I82" s="49" t="s">
        <v>18</v>
      </c>
      <c r="J82" s="49" t="s">
        <v>18</v>
      </c>
      <c r="P82" s="49"/>
      <c r="Q82" s="49"/>
      <c r="R82" t="s">
        <v>232</v>
      </c>
      <c r="S82">
        <v>1456.8</v>
      </c>
      <c r="T82">
        <v>1548.6</v>
      </c>
      <c r="V82" s="49"/>
    </row>
    <row r="83" spans="1:22" x14ac:dyDescent="0.2">
      <c r="R83" t="s">
        <v>233</v>
      </c>
      <c r="S83">
        <v>1378</v>
      </c>
      <c r="T83">
        <v>1489</v>
      </c>
    </row>
    <row r="84" spans="1:22" x14ac:dyDescent="0.2">
      <c r="B84" s="77" t="s">
        <v>248</v>
      </c>
      <c r="R84" t="s">
        <v>236</v>
      </c>
      <c r="S84">
        <v>1299.2</v>
      </c>
      <c r="T84">
        <v>1429.4</v>
      </c>
    </row>
    <row r="85" spans="1:22" x14ac:dyDescent="0.2">
      <c r="A85" s="77" t="s">
        <v>249</v>
      </c>
      <c r="B85">
        <v>0.3</v>
      </c>
      <c r="R85" t="s">
        <v>237</v>
      </c>
      <c r="S85">
        <v>1220.4000000000001</v>
      </c>
      <c r="T85">
        <v>1369.8000000000002</v>
      </c>
    </row>
    <row r="86" spans="1:22" x14ac:dyDescent="0.2">
      <c r="A86" s="77" t="s">
        <v>250</v>
      </c>
      <c r="B86">
        <v>0.1</v>
      </c>
      <c r="R86" t="s">
        <v>238</v>
      </c>
      <c r="S86">
        <v>1141.6000000000001</v>
      </c>
      <c r="T86">
        <v>1310.2000000000003</v>
      </c>
    </row>
    <row r="87" spans="1:22" x14ac:dyDescent="0.2">
      <c r="R87" t="s">
        <v>239</v>
      </c>
      <c r="S87">
        <v>1062.8000000000002</v>
      </c>
      <c r="T87">
        <v>1250.6000000000004</v>
      </c>
    </row>
    <row r="88" spans="1:22" x14ac:dyDescent="0.2">
      <c r="R88" t="s">
        <v>240</v>
      </c>
      <c r="S88">
        <v>984</v>
      </c>
      <c r="T88">
        <v>1191</v>
      </c>
    </row>
    <row r="89" spans="1:22" x14ac:dyDescent="0.2">
      <c r="R89" t="s">
        <v>241</v>
      </c>
      <c r="S89">
        <v>964.4</v>
      </c>
      <c r="T89">
        <v>1170.2</v>
      </c>
    </row>
    <row r="90" spans="1:22" x14ac:dyDescent="0.2">
      <c r="R90" t="s">
        <v>242</v>
      </c>
      <c r="S90">
        <v>944.8</v>
      </c>
      <c r="T90">
        <v>1149.4000000000001</v>
      </c>
    </row>
    <row r="91" spans="1:22" x14ac:dyDescent="0.2">
      <c r="R91" t="s">
        <v>243</v>
      </c>
      <c r="S91">
        <v>925.19999999999993</v>
      </c>
      <c r="T91">
        <v>1128.6000000000001</v>
      </c>
    </row>
    <row r="92" spans="1:22" x14ac:dyDescent="0.2">
      <c r="R92" t="s">
        <v>244</v>
      </c>
      <c r="S92">
        <v>905.59999999999991</v>
      </c>
      <c r="T92">
        <v>1107.8000000000002</v>
      </c>
    </row>
    <row r="93" spans="1:22" x14ac:dyDescent="0.2">
      <c r="R93" t="s">
        <v>245</v>
      </c>
      <c r="S93">
        <v>886</v>
      </c>
      <c r="T93">
        <v>1087</v>
      </c>
    </row>
    <row r="96" spans="1:22" x14ac:dyDescent="0.2">
      <c r="R96" s="62" t="s">
        <v>251</v>
      </c>
    </row>
    <row r="97" spans="18:19" x14ac:dyDescent="0.2">
      <c r="R97" t="s">
        <v>232</v>
      </c>
      <c r="S97">
        <v>0.3</v>
      </c>
    </row>
    <row r="98" spans="18:19" x14ac:dyDescent="0.2">
      <c r="R98" t="s">
        <v>233</v>
      </c>
      <c r="S98">
        <v>0.3</v>
      </c>
    </row>
    <row r="99" spans="18:19" x14ac:dyDescent="0.2">
      <c r="R99" t="s">
        <v>236</v>
      </c>
      <c r="S99">
        <v>0.25</v>
      </c>
    </row>
    <row r="100" spans="18:19" x14ac:dyDescent="0.2">
      <c r="R100" t="s">
        <v>237</v>
      </c>
      <c r="S100">
        <v>0.25</v>
      </c>
    </row>
    <row r="101" spans="18:19" x14ac:dyDescent="0.2">
      <c r="R101" t="s">
        <v>238</v>
      </c>
      <c r="S101">
        <v>0.25</v>
      </c>
    </row>
    <row r="102" spans="18:19" x14ac:dyDescent="0.2">
      <c r="R102" t="s">
        <v>239</v>
      </c>
      <c r="S102">
        <v>0.2</v>
      </c>
    </row>
    <row r="103" spans="18:19" x14ac:dyDescent="0.2">
      <c r="R103" t="s">
        <v>240</v>
      </c>
      <c r="S103">
        <v>0.2</v>
      </c>
    </row>
    <row r="104" spans="18:19" x14ac:dyDescent="0.2">
      <c r="R104" t="s">
        <v>241</v>
      </c>
      <c r="S104">
        <v>0.2</v>
      </c>
    </row>
    <row r="105" spans="18:19" x14ac:dyDescent="0.2">
      <c r="R105" t="s">
        <v>242</v>
      </c>
      <c r="S105">
        <v>0.15</v>
      </c>
    </row>
    <row r="106" spans="18:19" x14ac:dyDescent="0.2">
      <c r="R106" t="s">
        <v>243</v>
      </c>
      <c r="S106">
        <v>0.15</v>
      </c>
    </row>
    <row r="107" spans="18:19" x14ac:dyDescent="0.2">
      <c r="R107" t="s">
        <v>244</v>
      </c>
      <c r="S107">
        <v>0.15</v>
      </c>
    </row>
    <row r="108" spans="18:19" x14ac:dyDescent="0.2">
      <c r="R108" t="s">
        <v>245</v>
      </c>
      <c r="S108">
        <v>0.1</v>
      </c>
    </row>
  </sheetData>
  <mergeCells count="1">
    <mergeCell ref="G28:H28"/>
  </mergeCells>
  <hyperlinks>
    <hyperlink ref="U29" r:id="rId1" display="http://www.ecfa.or.jp/japanese/act-pf_jka/H17/renkei/zambia/Zambia-Chapter 4-C.pdf" xr:uid="{AB0D7461-C9D9-D14C-B354-8942249098E8}"/>
    <hyperlink ref="U30" r:id="rId2" display="https://www.irena.org/-/media/Files/IRENA/Agency/Publication/2021/Apr/IRENA_Planning_Prospects_Africa_2021.pdf" xr:uid="{0A7EBF2D-CDE0-3143-B427-F51AEEE7A055}"/>
    <hyperlink ref="U28" r:id="rId3" xr:uid="{480D0120-B055-844D-96D3-C19259FBC2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56425-9C12-AF49-9E65-313778A548DB}">
  <dimension ref="A1:R41"/>
  <sheetViews>
    <sheetView workbookViewId="0">
      <selection sqref="A1:XFD1048576"/>
    </sheetView>
  </sheetViews>
  <sheetFormatPr baseColWidth="10" defaultColWidth="8.83203125" defaultRowHeight="16" x14ac:dyDescent="0.2"/>
  <cols>
    <col min="1" max="1" width="18.1640625" bestFit="1" customWidth="1"/>
    <col min="2" max="2" width="34.6640625" bestFit="1" customWidth="1"/>
    <col min="3" max="3" width="32.83203125" bestFit="1" customWidth="1"/>
    <col min="4" max="4" width="14.6640625" customWidth="1"/>
    <col min="5" max="5" width="19.33203125" bestFit="1" customWidth="1"/>
    <col min="6" max="6" width="22" bestFit="1" customWidth="1"/>
    <col min="7" max="7" width="22.83203125" bestFit="1" customWidth="1"/>
    <col min="8" max="8" width="12" bestFit="1" customWidth="1"/>
    <col min="9" max="9" width="22.83203125" bestFit="1" customWidth="1"/>
    <col min="11" max="11" width="20.1640625" customWidth="1"/>
    <col min="15" max="15" width="13.1640625" bestFit="1" customWidth="1"/>
    <col min="17" max="17" width="12" customWidth="1"/>
    <col min="18" max="18" width="14.6640625" customWidth="1"/>
  </cols>
  <sheetData>
    <row r="1" spans="1:15" x14ac:dyDescent="0.2">
      <c r="A1" s="62" t="s">
        <v>81</v>
      </c>
      <c r="B1" s="63" t="s">
        <v>82</v>
      </c>
      <c r="C1" s="63" t="s">
        <v>83</v>
      </c>
      <c r="D1" s="63" t="s">
        <v>84</v>
      </c>
      <c r="E1" s="63" t="s">
        <v>85</v>
      </c>
      <c r="F1" s="63" t="s">
        <v>86</v>
      </c>
      <c r="G1" s="63" t="s">
        <v>87</v>
      </c>
      <c r="H1" s="63" t="s">
        <v>88</v>
      </c>
      <c r="I1" s="63" t="s">
        <v>160</v>
      </c>
      <c r="J1" s="63" t="s">
        <v>89</v>
      </c>
      <c r="K1" s="63" t="s">
        <v>161</v>
      </c>
      <c r="L1" s="63" t="s">
        <v>90</v>
      </c>
      <c r="M1" s="63" t="s">
        <v>91</v>
      </c>
    </row>
    <row r="2" spans="1:15" x14ac:dyDescent="0.2">
      <c r="B2" t="s">
        <v>11</v>
      </c>
      <c r="C2" t="s">
        <v>92</v>
      </c>
      <c r="D2" t="s">
        <v>11</v>
      </c>
      <c r="E2" t="s">
        <v>93</v>
      </c>
      <c r="F2">
        <v>3.4</v>
      </c>
      <c r="G2">
        <v>8.1600000000000006E-2</v>
      </c>
      <c r="H2">
        <v>3.5</v>
      </c>
      <c r="I2">
        <f>H2*24/1000</f>
        <v>8.4000000000000005E-2</v>
      </c>
      <c r="J2">
        <v>3.6</v>
      </c>
      <c r="K2">
        <f>J2*24/1000</f>
        <v>8.6400000000000005E-2</v>
      </c>
      <c r="L2">
        <v>3.8</v>
      </c>
      <c r="M2">
        <v>3.8</v>
      </c>
    </row>
    <row r="3" spans="1:15" x14ac:dyDescent="0.2">
      <c r="B3" t="s">
        <v>15</v>
      </c>
      <c r="C3" t="s">
        <v>94</v>
      </c>
      <c r="D3" t="s">
        <v>15</v>
      </c>
      <c r="E3" t="s">
        <v>93</v>
      </c>
      <c r="F3">
        <v>14.7</v>
      </c>
      <c r="G3">
        <v>90.167424479999994</v>
      </c>
      <c r="H3">
        <v>15.4</v>
      </c>
      <c r="I3">
        <f>H3/1000*45.6*0.846*159</f>
        <v>94.461111360000004</v>
      </c>
      <c r="J3">
        <v>17.3</v>
      </c>
      <c r="K3">
        <f>J3/1000*45.6*0.846*159</f>
        <v>106.11540432</v>
      </c>
      <c r="L3">
        <v>20.399999999999999</v>
      </c>
      <c r="M3">
        <v>23.6</v>
      </c>
    </row>
    <row r="4" spans="1:15" x14ac:dyDescent="0.2">
      <c r="B4" t="s">
        <v>95</v>
      </c>
      <c r="C4" t="s">
        <v>94</v>
      </c>
      <c r="D4" t="s">
        <v>95</v>
      </c>
      <c r="E4" t="s">
        <v>93</v>
      </c>
      <c r="F4">
        <v>8.9</v>
      </c>
      <c r="G4">
        <v>58.019100000000002</v>
      </c>
      <c r="H4">
        <v>9.3000000000000007</v>
      </c>
      <c r="I4">
        <f>H4/1000*41*159</f>
        <v>60.626700000000007</v>
      </c>
      <c r="J4">
        <v>10.4</v>
      </c>
      <c r="K4">
        <f>J4/1000*41*159</f>
        <v>67.797600000000003</v>
      </c>
      <c r="L4">
        <v>12.3</v>
      </c>
      <c r="M4">
        <v>14.2</v>
      </c>
    </row>
    <row r="5" spans="1:15" x14ac:dyDescent="0.2">
      <c r="B5" t="s">
        <v>96</v>
      </c>
      <c r="C5" t="s">
        <v>97</v>
      </c>
      <c r="D5" t="s">
        <v>96</v>
      </c>
      <c r="E5" t="s">
        <v>93</v>
      </c>
      <c r="F5">
        <v>1.6</v>
      </c>
      <c r="G5">
        <v>2.5919999999999999E-2</v>
      </c>
      <c r="H5">
        <v>1.6</v>
      </c>
      <c r="I5">
        <f>H5/1000*16.2</f>
        <v>2.5919999999999999E-2</v>
      </c>
      <c r="J5">
        <v>1.6</v>
      </c>
      <c r="K5">
        <f>J5/1000*16.2</f>
        <v>2.5919999999999999E-2</v>
      </c>
      <c r="L5">
        <v>1.6</v>
      </c>
      <c r="M5">
        <v>1.6</v>
      </c>
    </row>
    <row r="6" spans="1:15" x14ac:dyDescent="0.2">
      <c r="B6" t="s">
        <v>98</v>
      </c>
      <c r="C6" t="s">
        <v>18</v>
      </c>
      <c r="D6" t="s">
        <v>98</v>
      </c>
      <c r="E6" t="s">
        <v>99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</row>
    <row r="7" spans="1:15" x14ac:dyDescent="0.2">
      <c r="B7" t="s">
        <v>100</v>
      </c>
      <c r="C7" t="s">
        <v>18</v>
      </c>
      <c r="D7" t="s">
        <v>101</v>
      </c>
      <c r="E7" t="s">
        <v>102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M7" t="s">
        <v>18</v>
      </c>
    </row>
    <row r="10" spans="1:15" x14ac:dyDescent="0.2">
      <c r="A10" s="47" t="s">
        <v>108</v>
      </c>
      <c r="B10" s="2" t="s">
        <v>103</v>
      </c>
      <c r="C10" s="2" t="s">
        <v>109</v>
      </c>
      <c r="D10" s="56" t="s">
        <v>84</v>
      </c>
      <c r="E10" s="56" t="s">
        <v>104</v>
      </c>
      <c r="F10" s="61" t="s">
        <v>6</v>
      </c>
      <c r="G10" s="61"/>
      <c r="H10" s="2" t="s">
        <v>7</v>
      </c>
      <c r="I10" s="56" t="s">
        <v>4</v>
      </c>
      <c r="J10" s="2" t="s">
        <v>5</v>
      </c>
      <c r="K10" s="2" t="s">
        <v>105</v>
      </c>
      <c r="L10" s="2" t="s">
        <v>106</v>
      </c>
      <c r="M10" s="56" t="s">
        <v>110</v>
      </c>
      <c r="N10" s="2" t="s">
        <v>111</v>
      </c>
      <c r="O10" s="56" t="s">
        <v>112</v>
      </c>
    </row>
    <row r="11" spans="1:15" x14ac:dyDescent="0.2">
      <c r="A11" s="49"/>
      <c r="B11" s="49" t="s">
        <v>117</v>
      </c>
      <c r="C11" s="49" t="s">
        <v>9</v>
      </c>
      <c r="D11" s="49" t="s">
        <v>10</v>
      </c>
      <c r="E11" s="49" t="s">
        <v>118</v>
      </c>
      <c r="F11" s="49">
        <v>-17.352900000000002</v>
      </c>
      <c r="G11" s="49">
        <v>27.186299999999999</v>
      </c>
      <c r="H11" s="49">
        <v>1</v>
      </c>
      <c r="I11" s="49">
        <v>300</v>
      </c>
      <c r="J11" s="49">
        <v>2016</v>
      </c>
      <c r="K11" s="49" t="s">
        <v>11</v>
      </c>
      <c r="L11" s="49" t="s">
        <v>98</v>
      </c>
      <c r="M11" s="49">
        <v>32</v>
      </c>
      <c r="N11" s="49">
        <v>0.37</v>
      </c>
      <c r="O11" s="49">
        <v>2.46666864</v>
      </c>
    </row>
    <row r="12" spans="1:15" x14ac:dyDescent="0.2">
      <c r="A12" s="49"/>
      <c r="B12" s="49" t="s">
        <v>120</v>
      </c>
      <c r="C12" s="49" t="s">
        <v>18</v>
      </c>
      <c r="D12" s="49" t="s">
        <v>31</v>
      </c>
      <c r="E12" s="49" t="s">
        <v>118</v>
      </c>
      <c r="F12" s="49" t="s">
        <v>18</v>
      </c>
      <c r="G12" s="49" t="s">
        <v>18</v>
      </c>
      <c r="H12" s="49">
        <v>1</v>
      </c>
      <c r="I12" s="49">
        <v>85.22</v>
      </c>
      <c r="J12" s="49" t="s">
        <v>18</v>
      </c>
      <c r="K12" s="49" t="s">
        <v>15</v>
      </c>
      <c r="L12" s="49" t="s">
        <v>98</v>
      </c>
      <c r="M12" s="49">
        <v>20</v>
      </c>
      <c r="N12" s="49">
        <v>0.3</v>
      </c>
      <c r="O12" s="49">
        <v>511.15360892255995</v>
      </c>
    </row>
    <row r="13" spans="1:15" x14ac:dyDescent="0.2">
      <c r="A13" s="49"/>
      <c r="B13" s="49" t="s">
        <v>122</v>
      </c>
      <c r="C13" s="49" t="s">
        <v>33</v>
      </c>
      <c r="D13" s="49" t="s">
        <v>34</v>
      </c>
      <c r="E13" s="49" t="s">
        <v>118</v>
      </c>
      <c r="F13" s="49" t="s">
        <v>18</v>
      </c>
      <c r="G13" s="49" t="s">
        <v>18</v>
      </c>
      <c r="H13" s="49">
        <v>1</v>
      </c>
      <c r="I13" s="49">
        <v>105</v>
      </c>
      <c r="J13" s="49" t="s">
        <v>36</v>
      </c>
      <c r="K13" s="49" t="s">
        <v>95</v>
      </c>
      <c r="L13" s="49" t="s">
        <v>98</v>
      </c>
      <c r="M13" s="49">
        <v>29</v>
      </c>
      <c r="N13" s="49">
        <v>0.35</v>
      </c>
      <c r="O13" s="49">
        <v>633.79217370000003</v>
      </c>
    </row>
    <row r="14" spans="1:15" x14ac:dyDescent="0.2">
      <c r="A14" s="49"/>
      <c r="B14" s="49" t="s">
        <v>123</v>
      </c>
      <c r="C14" s="49" t="s">
        <v>39</v>
      </c>
      <c r="D14" s="49" t="s">
        <v>40</v>
      </c>
      <c r="E14" s="49" t="s">
        <v>107</v>
      </c>
      <c r="F14" s="54">
        <v>-15.75985</v>
      </c>
      <c r="G14" s="54">
        <v>26.021260000000002</v>
      </c>
      <c r="H14" s="49">
        <v>1</v>
      </c>
      <c r="I14" s="49">
        <v>120</v>
      </c>
      <c r="J14" s="49">
        <v>2014</v>
      </c>
      <c r="K14" s="49" t="s">
        <v>18</v>
      </c>
      <c r="L14" s="49" t="s">
        <v>98</v>
      </c>
      <c r="M14" s="49">
        <v>45</v>
      </c>
      <c r="N14" s="49">
        <v>1</v>
      </c>
      <c r="O14" s="49">
        <v>1</v>
      </c>
    </row>
    <row r="15" spans="1:15" x14ac:dyDescent="0.2">
      <c r="A15" s="49"/>
      <c r="B15" s="49"/>
      <c r="C15" s="49" t="s">
        <v>43</v>
      </c>
      <c r="D15" s="49" t="s">
        <v>44</v>
      </c>
      <c r="E15" s="49" t="s">
        <v>107</v>
      </c>
      <c r="F15" s="54">
        <v>-14.699400000000001</v>
      </c>
      <c r="G15" s="54">
        <v>28.821899999999999</v>
      </c>
      <c r="H15" s="49">
        <v>1</v>
      </c>
      <c r="I15" s="49">
        <v>24</v>
      </c>
      <c r="J15" s="49">
        <v>2014</v>
      </c>
      <c r="K15" s="49" t="s">
        <v>18</v>
      </c>
      <c r="L15" s="49" t="s">
        <v>98</v>
      </c>
      <c r="M15" s="49">
        <v>45</v>
      </c>
      <c r="N15" s="49">
        <v>1</v>
      </c>
      <c r="O15" s="49">
        <v>1</v>
      </c>
    </row>
    <row r="16" spans="1:15" x14ac:dyDescent="0.2">
      <c r="A16" s="49"/>
      <c r="B16" s="49"/>
      <c r="C16" s="49" t="s">
        <v>45</v>
      </c>
      <c r="D16" s="49" t="s">
        <v>46</v>
      </c>
      <c r="E16" s="49" t="s">
        <v>107</v>
      </c>
      <c r="F16" s="54">
        <v>-17.9243527</v>
      </c>
      <c r="G16" s="54">
        <v>25.8558941</v>
      </c>
      <c r="H16" s="49">
        <v>1</v>
      </c>
      <c r="I16" s="49">
        <v>108</v>
      </c>
      <c r="J16" s="49">
        <v>1968</v>
      </c>
      <c r="K16" s="49" t="s">
        <v>18</v>
      </c>
      <c r="L16" s="49" t="s">
        <v>98</v>
      </c>
      <c r="M16" s="49">
        <v>12</v>
      </c>
      <c r="N16" s="49">
        <v>1</v>
      </c>
      <c r="O16" s="49">
        <v>1</v>
      </c>
    </row>
    <row r="17" spans="1:18" x14ac:dyDescent="0.2">
      <c r="A17" s="49"/>
      <c r="B17" s="49"/>
      <c r="C17" s="49" t="s">
        <v>50</v>
      </c>
      <c r="D17" s="49" t="s">
        <v>51</v>
      </c>
      <c r="E17" s="49" t="s">
        <v>107</v>
      </c>
      <c r="F17" s="54">
        <v>-15.8667</v>
      </c>
      <c r="G17" s="54">
        <v>28.5</v>
      </c>
      <c r="H17" s="49">
        <v>1</v>
      </c>
      <c r="I17" s="49">
        <v>990</v>
      </c>
      <c r="J17" s="49">
        <v>2014</v>
      </c>
      <c r="K17" s="49" t="s">
        <v>18</v>
      </c>
      <c r="L17" s="49" t="s">
        <v>98</v>
      </c>
      <c r="M17" s="49">
        <v>45</v>
      </c>
      <c r="N17" s="49">
        <v>1</v>
      </c>
      <c r="O17" s="49">
        <v>1</v>
      </c>
    </row>
    <row r="18" spans="1:18" x14ac:dyDescent="0.2">
      <c r="A18" s="49"/>
      <c r="B18" s="49"/>
      <c r="C18" s="49" t="s">
        <v>52</v>
      </c>
      <c r="D18" s="49" t="s">
        <v>53</v>
      </c>
      <c r="E18" s="49" t="s">
        <v>107</v>
      </c>
      <c r="F18" s="54">
        <v>-16.533300000000001</v>
      </c>
      <c r="G18" s="54">
        <v>28.716699999999999</v>
      </c>
      <c r="H18" s="49">
        <v>1</v>
      </c>
      <c r="I18" s="49">
        <v>1080</v>
      </c>
      <c r="J18" s="49">
        <v>2014</v>
      </c>
      <c r="K18" s="49" t="s">
        <v>18</v>
      </c>
      <c r="L18" s="49" t="s">
        <v>98</v>
      </c>
      <c r="M18" s="49">
        <v>45</v>
      </c>
      <c r="N18" s="49">
        <v>1</v>
      </c>
      <c r="O18" s="49">
        <v>1</v>
      </c>
    </row>
    <row r="19" spans="1:18" x14ac:dyDescent="0.2">
      <c r="A19" s="49"/>
      <c r="B19" s="49"/>
      <c r="C19" s="49" t="s">
        <v>54</v>
      </c>
      <c r="D19" s="49" t="s">
        <v>55</v>
      </c>
      <c r="E19" s="49" t="s">
        <v>107</v>
      </c>
      <c r="F19" s="54">
        <v>-14.2333</v>
      </c>
      <c r="G19" s="54">
        <v>29.113900000000001</v>
      </c>
      <c r="H19" s="49">
        <v>1</v>
      </c>
      <c r="I19" s="49">
        <v>18</v>
      </c>
      <c r="J19" s="49">
        <v>2010</v>
      </c>
      <c r="K19" s="49" t="s">
        <v>18</v>
      </c>
      <c r="L19" s="49" t="s">
        <v>98</v>
      </c>
      <c r="M19" s="49">
        <v>41</v>
      </c>
      <c r="N19" s="49">
        <v>1</v>
      </c>
      <c r="O19" s="49">
        <v>1</v>
      </c>
    </row>
    <row r="20" spans="1:18" x14ac:dyDescent="0.2">
      <c r="A20" s="49"/>
      <c r="B20" s="49"/>
      <c r="C20" s="49" t="s">
        <v>58</v>
      </c>
      <c r="D20" s="49" t="s">
        <v>61</v>
      </c>
      <c r="E20" s="49" t="s">
        <v>107</v>
      </c>
      <c r="F20" s="54">
        <v>-13.35</v>
      </c>
      <c r="G20" s="54">
        <v>31.2667</v>
      </c>
      <c r="H20" s="49">
        <v>1</v>
      </c>
      <c r="I20" s="49">
        <v>27</v>
      </c>
      <c r="J20" s="49">
        <v>2014</v>
      </c>
      <c r="K20" s="49" t="s">
        <v>18</v>
      </c>
      <c r="L20" s="49" t="s">
        <v>98</v>
      </c>
      <c r="M20" s="49">
        <v>45</v>
      </c>
      <c r="N20" s="49">
        <v>1</v>
      </c>
      <c r="O20" s="49">
        <v>1</v>
      </c>
    </row>
    <row r="21" spans="1:18" x14ac:dyDescent="0.2">
      <c r="A21" s="49"/>
      <c r="B21" s="49"/>
      <c r="C21" s="49" t="s">
        <v>62</v>
      </c>
      <c r="D21" s="49" t="s">
        <v>63</v>
      </c>
      <c r="E21" s="49" t="s">
        <v>107</v>
      </c>
      <c r="F21" s="54">
        <v>-17.841899999999999</v>
      </c>
      <c r="G21" s="54">
        <v>25.854299999999999</v>
      </c>
      <c r="H21" s="49">
        <v>1</v>
      </c>
      <c r="I21" s="49">
        <v>110</v>
      </c>
      <c r="J21" s="49">
        <v>2014</v>
      </c>
      <c r="K21" s="49" t="s">
        <v>18</v>
      </c>
      <c r="L21" s="49" t="s">
        <v>98</v>
      </c>
      <c r="M21" s="49">
        <v>45</v>
      </c>
      <c r="N21" s="49">
        <v>1</v>
      </c>
      <c r="O21" s="49">
        <v>1</v>
      </c>
    </row>
    <row r="22" spans="1:18" x14ac:dyDescent="0.2">
      <c r="A22" s="49"/>
      <c r="B22" s="49" t="s">
        <v>124</v>
      </c>
      <c r="C22" s="49" t="s">
        <v>125</v>
      </c>
      <c r="D22" s="49" t="s">
        <v>73</v>
      </c>
      <c r="E22" s="49" t="s">
        <v>107</v>
      </c>
      <c r="F22" s="54">
        <v>-15.517084000000001</v>
      </c>
      <c r="G22" s="54">
        <v>28.428971000000001</v>
      </c>
      <c r="H22" s="49">
        <v>1</v>
      </c>
      <c r="I22" s="49">
        <v>88</v>
      </c>
      <c r="J22" s="49">
        <v>2019</v>
      </c>
      <c r="K22" s="49" t="s">
        <v>18</v>
      </c>
      <c r="L22" s="49" t="s">
        <v>98</v>
      </c>
      <c r="M22" s="49">
        <v>24</v>
      </c>
      <c r="N22" s="49">
        <v>1</v>
      </c>
      <c r="O22" s="49">
        <v>1</v>
      </c>
    </row>
    <row r="23" spans="1:18" x14ac:dyDescent="0.2">
      <c r="A23" s="49"/>
      <c r="B23" s="49" t="s">
        <v>126</v>
      </c>
      <c r="C23" s="49" t="s">
        <v>127</v>
      </c>
      <c r="D23" s="49" t="s">
        <v>76</v>
      </c>
      <c r="E23" s="49" t="s">
        <v>118</v>
      </c>
      <c r="F23" s="54">
        <v>-15.831</v>
      </c>
      <c r="G23" s="54">
        <v>27.779</v>
      </c>
      <c r="H23" s="49">
        <v>1</v>
      </c>
      <c r="I23" s="49">
        <v>4</v>
      </c>
      <c r="J23" s="49">
        <v>2010</v>
      </c>
      <c r="K23" s="49" t="s">
        <v>96</v>
      </c>
      <c r="L23" s="49" t="s">
        <v>98</v>
      </c>
      <c r="M23" s="49">
        <v>21</v>
      </c>
      <c r="N23" s="49">
        <v>0.8</v>
      </c>
      <c r="O23" s="49">
        <v>3.6000028800000003</v>
      </c>
    </row>
    <row r="24" spans="1:18" x14ac:dyDescent="0.2">
      <c r="A24" s="49"/>
      <c r="B24" s="49"/>
      <c r="C24" s="49"/>
      <c r="D24" s="49"/>
      <c r="E24" s="49"/>
      <c r="F24" s="54"/>
      <c r="G24" s="54"/>
      <c r="H24" s="49"/>
      <c r="I24" s="49"/>
      <c r="J24" s="49"/>
      <c r="K24" s="49"/>
      <c r="L24" s="49"/>
      <c r="M24" s="49"/>
      <c r="N24" s="49"/>
      <c r="O24" s="49"/>
    </row>
    <row r="25" spans="1:18" x14ac:dyDescent="0.2">
      <c r="I25">
        <f>SUM(I14:I21)</f>
        <v>2477</v>
      </c>
    </row>
    <row r="26" spans="1:18" x14ac:dyDescent="0.2">
      <c r="A26" s="62" t="s">
        <v>128</v>
      </c>
      <c r="B26" s="63" t="s">
        <v>103</v>
      </c>
      <c r="C26" s="63" t="s">
        <v>109</v>
      </c>
      <c r="D26" s="63" t="s">
        <v>162</v>
      </c>
      <c r="E26" s="63" t="s">
        <v>84</v>
      </c>
      <c r="F26" s="63" t="s">
        <v>104</v>
      </c>
      <c r="G26" s="66" t="s">
        <v>6</v>
      </c>
      <c r="H26" s="66"/>
      <c r="I26" s="63" t="s">
        <v>7</v>
      </c>
      <c r="J26" s="63" t="s">
        <v>4</v>
      </c>
      <c r="K26" s="63" t="s">
        <v>5</v>
      </c>
      <c r="L26" s="63" t="s">
        <v>105</v>
      </c>
      <c r="M26" s="63" t="s">
        <v>106</v>
      </c>
      <c r="N26" s="63" t="s">
        <v>110</v>
      </c>
      <c r="O26" s="63" t="s">
        <v>111</v>
      </c>
      <c r="P26" s="63" t="s">
        <v>112</v>
      </c>
      <c r="Q26" s="17" t="s">
        <v>113</v>
      </c>
      <c r="R26" s="64" t="s">
        <v>114</v>
      </c>
    </row>
    <row r="27" spans="1:18" x14ac:dyDescent="0.2">
      <c r="B27" t="s">
        <v>123</v>
      </c>
      <c r="C27" t="s">
        <v>163</v>
      </c>
      <c r="D27" s="69" t="s">
        <v>164</v>
      </c>
      <c r="E27" t="s">
        <v>165</v>
      </c>
      <c r="F27" t="s">
        <v>107</v>
      </c>
      <c r="G27" s="70">
        <v>-17.919722</v>
      </c>
      <c r="H27" s="70">
        <v>26.130832999999999</v>
      </c>
      <c r="I27">
        <v>1</v>
      </c>
      <c r="J27">
        <v>1200</v>
      </c>
      <c r="K27">
        <v>2023</v>
      </c>
      <c r="L27" s="49" t="s">
        <v>18</v>
      </c>
      <c r="M27" t="s">
        <v>98</v>
      </c>
      <c r="N27" s="49">
        <v>50</v>
      </c>
      <c r="O27">
        <v>1</v>
      </c>
      <c r="P27">
        <v>1</v>
      </c>
      <c r="Q27">
        <v>90</v>
      </c>
      <c r="R27">
        <v>3.3E-3</v>
      </c>
    </row>
    <row r="28" spans="1:18" x14ac:dyDescent="0.2">
      <c r="C28" t="s">
        <v>166</v>
      </c>
      <c r="D28" s="69" t="s">
        <v>164</v>
      </c>
      <c r="E28" t="s">
        <v>167</v>
      </c>
      <c r="F28" t="s">
        <v>107</v>
      </c>
      <c r="G28" s="70">
        <v>-15.8667</v>
      </c>
      <c r="H28" s="70">
        <v>28.5</v>
      </c>
      <c r="I28">
        <v>1</v>
      </c>
      <c r="J28">
        <v>750</v>
      </c>
      <c r="K28">
        <v>2025</v>
      </c>
      <c r="L28" s="49" t="s">
        <v>18</v>
      </c>
      <c r="M28" t="s">
        <v>98</v>
      </c>
      <c r="N28" s="49">
        <v>50</v>
      </c>
      <c r="O28">
        <v>1</v>
      </c>
      <c r="P28">
        <v>1</v>
      </c>
      <c r="Q28">
        <v>90</v>
      </c>
      <c r="R28">
        <v>3.3E-3</v>
      </c>
    </row>
    <row r="29" spans="1:18" x14ac:dyDescent="0.2">
      <c r="C29" t="s">
        <v>58</v>
      </c>
      <c r="D29" s="69" t="s">
        <v>164</v>
      </c>
      <c r="E29" t="s">
        <v>173</v>
      </c>
      <c r="F29" t="s">
        <v>107</v>
      </c>
      <c r="G29" s="70">
        <v>-13.35</v>
      </c>
      <c r="H29" s="70">
        <v>31.2667</v>
      </c>
      <c r="I29">
        <v>1</v>
      </c>
      <c r="J29">
        <v>170</v>
      </c>
      <c r="K29">
        <v>2025</v>
      </c>
      <c r="L29" s="49" t="s">
        <v>18</v>
      </c>
      <c r="M29" t="s">
        <v>98</v>
      </c>
      <c r="N29" s="49">
        <v>50</v>
      </c>
      <c r="O29">
        <v>1</v>
      </c>
      <c r="P29">
        <v>1</v>
      </c>
      <c r="Q29">
        <v>75</v>
      </c>
      <c r="R29">
        <v>3.3E-3</v>
      </c>
    </row>
    <row r="30" spans="1:18" x14ac:dyDescent="0.2">
      <c r="C30" t="s">
        <v>174</v>
      </c>
      <c r="D30" s="72" t="s">
        <v>175</v>
      </c>
      <c r="E30" t="s">
        <v>176</v>
      </c>
      <c r="F30" t="s">
        <v>107</v>
      </c>
      <c r="G30" s="70">
        <v>-17.957805</v>
      </c>
      <c r="H30" s="70">
        <v>27.008151000000002</v>
      </c>
      <c r="I30">
        <v>1</v>
      </c>
      <c r="J30">
        <v>600</v>
      </c>
      <c r="K30">
        <v>2024</v>
      </c>
      <c r="L30" s="49" t="s">
        <v>18</v>
      </c>
      <c r="M30" t="s">
        <v>98</v>
      </c>
      <c r="N30" s="49">
        <v>50</v>
      </c>
      <c r="O30">
        <v>1</v>
      </c>
      <c r="P30">
        <v>1</v>
      </c>
      <c r="Q30">
        <v>90</v>
      </c>
      <c r="R30">
        <v>3.3E-3</v>
      </c>
    </row>
    <row r="31" spans="1:18" x14ac:dyDescent="0.2">
      <c r="C31" t="s">
        <v>181</v>
      </c>
      <c r="D31" s="72" t="s">
        <v>175</v>
      </c>
      <c r="E31" t="s">
        <v>182</v>
      </c>
      <c r="F31" t="s">
        <v>107</v>
      </c>
      <c r="G31" s="70">
        <v>-14.528954000000001</v>
      </c>
      <c r="H31" s="70">
        <v>29.114885000000001</v>
      </c>
      <c r="I31">
        <v>1</v>
      </c>
      <c r="J31">
        <v>55</v>
      </c>
      <c r="K31">
        <v>2024</v>
      </c>
      <c r="L31" s="49" t="s">
        <v>18</v>
      </c>
      <c r="M31" t="s">
        <v>98</v>
      </c>
      <c r="N31" s="49">
        <v>50</v>
      </c>
      <c r="O31">
        <v>1</v>
      </c>
      <c r="P31">
        <v>1</v>
      </c>
      <c r="Q31">
        <v>75</v>
      </c>
      <c r="R31">
        <v>3.3E-3</v>
      </c>
    </row>
    <row r="32" spans="1:18" x14ac:dyDescent="0.2">
      <c r="C32" t="s">
        <v>183</v>
      </c>
      <c r="D32" s="72" t="s">
        <v>175</v>
      </c>
      <c r="E32" t="s">
        <v>184</v>
      </c>
      <c r="F32" t="s">
        <v>107</v>
      </c>
      <c r="G32" s="70">
        <v>-10.512809000000001</v>
      </c>
      <c r="H32" s="70">
        <v>28.628188999999999</v>
      </c>
      <c r="I32">
        <v>1</v>
      </c>
      <c r="J32">
        <v>226</v>
      </c>
      <c r="K32">
        <v>2024</v>
      </c>
      <c r="L32" s="49" t="s">
        <v>18</v>
      </c>
      <c r="M32" t="s">
        <v>98</v>
      </c>
      <c r="N32" s="49">
        <v>50</v>
      </c>
      <c r="O32">
        <v>1</v>
      </c>
      <c r="P32">
        <v>1</v>
      </c>
      <c r="Q32">
        <v>90</v>
      </c>
      <c r="R32">
        <v>3.3E-3</v>
      </c>
    </row>
    <row r="33" spans="2:18" x14ac:dyDescent="0.2">
      <c r="C33" t="s">
        <v>185</v>
      </c>
      <c r="D33" s="72" t="s">
        <v>175</v>
      </c>
      <c r="E33" t="s">
        <v>186</v>
      </c>
      <c r="F33" t="s">
        <v>107</v>
      </c>
      <c r="G33" s="70">
        <v>-14.628104</v>
      </c>
      <c r="H33" s="70">
        <v>29.155245000000001</v>
      </c>
      <c r="I33">
        <v>1</v>
      </c>
      <c r="J33">
        <v>65</v>
      </c>
      <c r="K33">
        <v>2024</v>
      </c>
      <c r="L33" s="49" t="s">
        <v>18</v>
      </c>
      <c r="M33" t="s">
        <v>98</v>
      </c>
      <c r="N33" s="49">
        <v>50</v>
      </c>
      <c r="O33">
        <v>1</v>
      </c>
      <c r="P33">
        <v>1</v>
      </c>
      <c r="Q33">
        <v>75</v>
      </c>
      <c r="R33">
        <v>3.3E-3</v>
      </c>
    </row>
    <row r="34" spans="2:18" x14ac:dyDescent="0.2">
      <c r="C34" t="s">
        <v>195</v>
      </c>
      <c r="D34" s="72" t="s">
        <v>175</v>
      </c>
      <c r="E34" t="s">
        <v>196</v>
      </c>
      <c r="F34" t="s">
        <v>107</v>
      </c>
      <c r="G34" s="70">
        <v>-13.8625426092343</v>
      </c>
      <c r="H34" s="70">
        <v>30.0769684617668</v>
      </c>
      <c r="I34">
        <v>1</v>
      </c>
      <c r="J34">
        <v>167</v>
      </c>
      <c r="K34">
        <v>2026</v>
      </c>
      <c r="L34" s="49" t="s">
        <v>18</v>
      </c>
      <c r="M34" t="s">
        <v>98</v>
      </c>
      <c r="N34" s="49">
        <v>50</v>
      </c>
      <c r="O34">
        <v>1</v>
      </c>
      <c r="P34">
        <v>1</v>
      </c>
      <c r="Q34">
        <v>90</v>
      </c>
      <c r="R34">
        <v>3.3E-3</v>
      </c>
    </row>
    <row r="35" spans="2:18" x14ac:dyDescent="0.2">
      <c r="C35" t="s">
        <v>199</v>
      </c>
      <c r="D35" s="72" t="s">
        <v>175</v>
      </c>
      <c r="E35" t="s">
        <v>200</v>
      </c>
      <c r="F35" t="s">
        <v>107</v>
      </c>
      <c r="G35" s="70">
        <v>-10.3570411818192</v>
      </c>
      <c r="H35" s="70">
        <v>28.9507844253835</v>
      </c>
      <c r="I35">
        <v>1</v>
      </c>
      <c r="J35">
        <v>18.8</v>
      </c>
      <c r="K35">
        <v>2026</v>
      </c>
      <c r="L35" s="49" t="s">
        <v>18</v>
      </c>
      <c r="M35" t="s">
        <v>98</v>
      </c>
      <c r="N35" s="49">
        <v>50</v>
      </c>
      <c r="O35">
        <v>1</v>
      </c>
      <c r="P35">
        <v>1</v>
      </c>
      <c r="Q35">
        <v>75</v>
      </c>
      <c r="R35">
        <v>3.3E-3</v>
      </c>
    </row>
    <row r="36" spans="2:18" x14ac:dyDescent="0.2">
      <c r="B36" t="s">
        <v>201</v>
      </c>
      <c r="C36" t="s">
        <v>202</v>
      </c>
      <c r="D36" s="69" t="s">
        <v>164</v>
      </c>
      <c r="E36" s="73" t="s">
        <v>203</v>
      </c>
      <c r="F36" t="s">
        <v>107</v>
      </c>
      <c r="G36">
        <v>-12.717599999999999</v>
      </c>
      <c r="H36" s="57" t="s">
        <v>252</v>
      </c>
      <c r="I36">
        <v>1</v>
      </c>
      <c r="J36">
        <v>200</v>
      </c>
      <c r="K36">
        <v>2024</v>
      </c>
      <c r="L36" s="49" t="s">
        <v>18</v>
      </c>
      <c r="M36" t="s">
        <v>98</v>
      </c>
      <c r="N36" s="49">
        <v>25</v>
      </c>
      <c r="O36">
        <v>1</v>
      </c>
      <c r="P36">
        <v>1</v>
      </c>
      <c r="Q36">
        <v>18</v>
      </c>
      <c r="R36">
        <v>2.0000000000000001E-4</v>
      </c>
    </row>
    <row r="37" spans="2:18" x14ac:dyDescent="0.2">
      <c r="C37" t="s">
        <v>210</v>
      </c>
      <c r="D37" s="69" t="s">
        <v>164</v>
      </c>
      <c r="E37" s="73" t="s">
        <v>211</v>
      </c>
      <c r="F37" t="s">
        <v>107</v>
      </c>
      <c r="G37" s="57" t="s">
        <v>253</v>
      </c>
      <c r="H37">
        <v>29.767800000000001</v>
      </c>
      <c r="I37">
        <v>1</v>
      </c>
      <c r="J37">
        <v>40</v>
      </c>
      <c r="K37">
        <v>2024</v>
      </c>
      <c r="L37" s="49" t="s">
        <v>18</v>
      </c>
      <c r="M37" t="s">
        <v>98</v>
      </c>
      <c r="N37" s="49">
        <v>25</v>
      </c>
      <c r="O37">
        <v>1</v>
      </c>
      <c r="P37">
        <v>1</v>
      </c>
      <c r="Q37">
        <v>18</v>
      </c>
      <c r="R37">
        <v>2.0000000000000001E-4</v>
      </c>
    </row>
    <row r="38" spans="2:18" x14ac:dyDescent="0.2">
      <c r="C38" t="s">
        <v>212</v>
      </c>
      <c r="D38" s="69" t="s">
        <v>164</v>
      </c>
      <c r="E38" s="73" t="s">
        <v>213</v>
      </c>
      <c r="F38" t="s">
        <v>107</v>
      </c>
      <c r="G38" s="57" t="s">
        <v>254</v>
      </c>
      <c r="H38">
        <v>28.445550000000001</v>
      </c>
      <c r="I38">
        <v>1</v>
      </c>
      <c r="J38">
        <v>40</v>
      </c>
      <c r="K38">
        <v>2024</v>
      </c>
      <c r="L38" s="49" t="s">
        <v>18</v>
      </c>
      <c r="M38" t="s">
        <v>98</v>
      </c>
      <c r="N38" s="49">
        <v>25</v>
      </c>
      <c r="O38">
        <v>1</v>
      </c>
      <c r="P38">
        <v>1</v>
      </c>
      <c r="Q38">
        <v>18</v>
      </c>
      <c r="R38">
        <v>2.0000000000000001E-4</v>
      </c>
    </row>
    <row r="39" spans="2:18" x14ac:dyDescent="0.2">
      <c r="C39" t="s">
        <v>214</v>
      </c>
      <c r="D39" s="69" t="s">
        <v>164</v>
      </c>
      <c r="E39" s="73" t="s">
        <v>215</v>
      </c>
      <c r="F39" t="s">
        <v>107</v>
      </c>
      <c r="G39">
        <v>-12.745100000000001</v>
      </c>
      <c r="H39">
        <v>28.199529999999999</v>
      </c>
      <c r="I39">
        <v>1</v>
      </c>
      <c r="J39">
        <v>40</v>
      </c>
      <c r="K39">
        <v>2023</v>
      </c>
      <c r="L39" s="49" t="s">
        <v>18</v>
      </c>
      <c r="M39" t="s">
        <v>98</v>
      </c>
      <c r="N39" s="49">
        <v>25</v>
      </c>
      <c r="O39">
        <v>1</v>
      </c>
      <c r="P39">
        <v>1</v>
      </c>
      <c r="Q39">
        <v>18</v>
      </c>
      <c r="R39">
        <v>2.0000000000000001E-4</v>
      </c>
    </row>
    <row r="40" spans="2:18" x14ac:dyDescent="0.2">
      <c r="B40" t="s">
        <v>218</v>
      </c>
      <c r="C40" t="s">
        <v>221</v>
      </c>
      <c r="D40" s="69" t="s">
        <v>164</v>
      </c>
      <c r="E40" t="s">
        <v>222</v>
      </c>
      <c r="F40" t="s">
        <v>107</v>
      </c>
      <c r="G40">
        <v>-13.204499999999999</v>
      </c>
      <c r="H40">
        <v>30.179099999999998</v>
      </c>
      <c r="I40">
        <v>1</v>
      </c>
      <c r="J40">
        <v>130</v>
      </c>
      <c r="K40">
        <v>2022</v>
      </c>
      <c r="L40" s="49" t="s">
        <v>18</v>
      </c>
      <c r="M40" t="s">
        <v>98</v>
      </c>
      <c r="N40" s="49">
        <v>25</v>
      </c>
      <c r="O40">
        <v>1</v>
      </c>
      <c r="P40">
        <v>1</v>
      </c>
      <c r="Q40">
        <v>60</v>
      </c>
      <c r="R40">
        <v>3.7000000000000002E-3</v>
      </c>
    </row>
    <row r="41" spans="2:18" x14ac:dyDescent="0.2">
      <c r="B41" t="s">
        <v>227</v>
      </c>
      <c r="C41" t="s">
        <v>228</v>
      </c>
      <c r="D41" s="69" t="s">
        <v>164</v>
      </c>
      <c r="E41" t="s">
        <v>229</v>
      </c>
      <c r="F41" t="s">
        <v>107</v>
      </c>
      <c r="G41" s="49" t="s">
        <v>18</v>
      </c>
      <c r="H41" s="49" t="s">
        <v>18</v>
      </c>
      <c r="I41">
        <v>1</v>
      </c>
      <c r="J41">
        <v>10</v>
      </c>
      <c r="K41">
        <v>2023</v>
      </c>
      <c r="L41" s="49" t="s">
        <v>18</v>
      </c>
      <c r="M41" t="s">
        <v>98</v>
      </c>
      <c r="N41" s="49">
        <v>25</v>
      </c>
      <c r="O41">
        <v>0.8</v>
      </c>
      <c r="P41">
        <v>0.8</v>
      </c>
      <c r="Q41">
        <v>120</v>
      </c>
      <c r="R41">
        <v>3.0999999999999999E-3</v>
      </c>
    </row>
  </sheetData>
  <mergeCells count="2">
    <mergeCell ref="F10:G10"/>
    <mergeCell ref="G26:H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CA3A4-D70D-FC4C-A6B5-62D7EAF037FC}">
  <dimension ref="A1:S24"/>
  <sheetViews>
    <sheetView workbookViewId="0">
      <selection sqref="A1:XFD1048576"/>
    </sheetView>
  </sheetViews>
  <sheetFormatPr baseColWidth="10" defaultColWidth="8.83203125" defaultRowHeight="16" x14ac:dyDescent="0.2"/>
  <cols>
    <col min="1" max="1" width="18.1640625" bestFit="1" customWidth="1"/>
    <col min="2" max="2" width="34.6640625" bestFit="1" customWidth="1"/>
    <col min="3" max="3" width="25.1640625" bestFit="1" customWidth="1"/>
    <col min="4" max="4" width="14.1640625" bestFit="1" customWidth="1"/>
    <col min="5" max="5" width="16.6640625" bestFit="1" customWidth="1"/>
    <col min="15" max="15" width="13.1640625" bestFit="1" customWidth="1"/>
    <col min="18" max="18" width="11.6640625" customWidth="1"/>
  </cols>
  <sheetData>
    <row r="1" spans="1:18" x14ac:dyDescent="0.2">
      <c r="A1" s="62" t="s">
        <v>81</v>
      </c>
      <c r="B1" s="63" t="s">
        <v>82</v>
      </c>
      <c r="C1" s="63" t="s">
        <v>83</v>
      </c>
      <c r="D1" s="63" t="s">
        <v>84</v>
      </c>
      <c r="E1" s="63" t="s">
        <v>85</v>
      </c>
      <c r="F1" s="63" t="s">
        <v>86</v>
      </c>
      <c r="G1" s="63" t="s">
        <v>87</v>
      </c>
      <c r="H1" s="63" t="s">
        <v>88</v>
      </c>
      <c r="I1" s="63" t="s">
        <v>160</v>
      </c>
      <c r="J1" s="63" t="s">
        <v>89</v>
      </c>
      <c r="K1" s="63" t="s">
        <v>161</v>
      </c>
      <c r="L1" s="63" t="s">
        <v>90</v>
      </c>
      <c r="M1" s="63" t="s">
        <v>91</v>
      </c>
    </row>
    <row r="2" spans="1:18" x14ac:dyDescent="0.2">
      <c r="B2" t="s">
        <v>11</v>
      </c>
      <c r="C2" t="s">
        <v>92</v>
      </c>
      <c r="D2" t="s">
        <v>11</v>
      </c>
      <c r="E2" t="s">
        <v>93</v>
      </c>
      <c r="F2">
        <v>3.4</v>
      </c>
      <c r="G2">
        <v>8.1600000000000006E-2</v>
      </c>
      <c r="H2">
        <v>3.5</v>
      </c>
      <c r="I2">
        <f>H2*24/1000</f>
        <v>8.4000000000000005E-2</v>
      </c>
      <c r="J2">
        <v>3.6</v>
      </c>
      <c r="K2">
        <f>J2*24/1000</f>
        <v>8.6400000000000005E-2</v>
      </c>
      <c r="L2">
        <v>3.8</v>
      </c>
      <c r="M2">
        <v>3.8</v>
      </c>
    </row>
    <row r="3" spans="1:18" x14ac:dyDescent="0.2">
      <c r="B3" t="s">
        <v>15</v>
      </c>
      <c r="C3" t="s">
        <v>94</v>
      </c>
      <c r="D3" t="s">
        <v>15</v>
      </c>
      <c r="E3" t="s">
        <v>93</v>
      </c>
      <c r="F3">
        <v>14.7</v>
      </c>
      <c r="G3">
        <v>90.167424479999994</v>
      </c>
      <c r="H3">
        <v>15.4</v>
      </c>
      <c r="I3">
        <f>H3/1000*45.6*0.846*159</f>
        <v>94.461111360000004</v>
      </c>
      <c r="J3">
        <v>17.3</v>
      </c>
      <c r="K3">
        <f>J3/1000*45.6*0.846*159</f>
        <v>106.11540432</v>
      </c>
      <c r="L3">
        <v>20.399999999999999</v>
      </c>
      <c r="M3">
        <v>23.6</v>
      </c>
    </row>
    <row r="4" spans="1:18" x14ac:dyDescent="0.2">
      <c r="B4" t="s">
        <v>95</v>
      </c>
      <c r="C4" t="s">
        <v>94</v>
      </c>
      <c r="D4" t="s">
        <v>95</v>
      </c>
      <c r="E4" t="s">
        <v>93</v>
      </c>
      <c r="F4">
        <v>8.9</v>
      </c>
      <c r="G4">
        <v>58.019100000000002</v>
      </c>
      <c r="H4">
        <v>9.3000000000000007</v>
      </c>
      <c r="I4">
        <f>H4/1000*41*159</f>
        <v>60.626700000000007</v>
      </c>
      <c r="J4">
        <v>10.4</v>
      </c>
      <c r="K4">
        <f>J4/1000*41*159</f>
        <v>67.797600000000003</v>
      </c>
      <c r="L4">
        <v>12.3</v>
      </c>
      <c r="M4">
        <v>14.2</v>
      </c>
    </row>
    <row r="5" spans="1:18" x14ac:dyDescent="0.2">
      <c r="B5" t="s">
        <v>96</v>
      </c>
      <c r="C5" t="s">
        <v>97</v>
      </c>
      <c r="D5" t="s">
        <v>96</v>
      </c>
      <c r="E5" t="s">
        <v>93</v>
      </c>
      <c r="F5">
        <v>1.6</v>
      </c>
      <c r="G5">
        <v>2.5919999999999999E-2</v>
      </c>
      <c r="H5">
        <v>1.6</v>
      </c>
      <c r="I5">
        <f>H5/1000*16.2</f>
        <v>2.5919999999999999E-2</v>
      </c>
      <c r="J5">
        <v>1.6</v>
      </c>
      <c r="K5">
        <f>J5/1000*16.2</f>
        <v>2.5919999999999999E-2</v>
      </c>
      <c r="L5">
        <v>1.6</v>
      </c>
      <c r="M5">
        <v>1.6</v>
      </c>
    </row>
    <row r="6" spans="1:18" x14ac:dyDescent="0.2">
      <c r="B6" t="s">
        <v>98</v>
      </c>
      <c r="C6" t="s">
        <v>18</v>
      </c>
      <c r="D6" t="s">
        <v>98</v>
      </c>
      <c r="E6" t="s">
        <v>99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</row>
    <row r="7" spans="1:18" x14ac:dyDescent="0.2">
      <c r="B7" t="s">
        <v>100</v>
      </c>
      <c r="C7" t="s">
        <v>18</v>
      </c>
      <c r="D7" t="s">
        <v>101</v>
      </c>
      <c r="E7" t="s">
        <v>102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M7" t="s">
        <v>18</v>
      </c>
    </row>
    <row r="10" spans="1:18" x14ac:dyDescent="0.2">
      <c r="A10" s="47" t="s">
        <v>108</v>
      </c>
      <c r="B10" s="2" t="s">
        <v>103</v>
      </c>
      <c r="C10" s="2" t="s">
        <v>109</v>
      </c>
      <c r="D10" s="56" t="s">
        <v>84</v>
      </c>
      <c r="E10" s="56" t="s">
        <v>104</v>
      </c>
      <c r="F10" s="61" t="s">
        <v>6</v>
      </c>
      <c r="G10" s="61"/>
      <c r="H10" s="2" t="s">
        <v>7</v>
      </c>
      <c r="I10" s="56" t="s">
        <v>4</v>
      </c>
      <c r="J10" s="2" t="s">
        <v>5</v>
      </c>
      <c r="K10" s="2" t="s">
        <v>105</v>
      </c>
      <c r="L10" s="2" t="s">
        <v>106</v>
      </c>
      <c r="M10" s="56" t="s">
        <v>110</v>
      </c>
      <c r="N10" s="2" t="s">
        <v>111</v>
      </c>
      <c r="O10" s="56" t="s">
        <v>112</v>
      </c>
    </row>
    <row r="11" spans="1:18" x14ac:dyDescent="0.2">
      <c r="A11" s="49"/>
      <c r="B11" s="49" t="s">
        <v>120</v>
      </c>
      <c r="C11" s="49" t="s">
        <v>18</v>
      </c>
      <c r="D11" s="49" t="s">
        <v>31</v>
      </c>
      <c r="E11" s="49" t="s">
        <v>118</v>
      </c>
      <c r="F11" s="49" t="s">
        <v>18</v>
      </c>
      <c r="G11" s="49" t="s">
        <v>18</v>
      </c>
      <c r="H11" s="49">
        <v>2</v>
      </c>
      <c r="I11" s="49">
        <v>0.53</v>
      </c>
      <c r="J11" s="49" t="s">
        <v>18</v>
      </c>
      <c r="K11" s="49" t="s">
        <v>15</v>
      </c>
      <c r="L11" s="49" t="s">
        <v>98</v>
      </c>
      <c r="M11" s="49">
        <v>5</v>
      </c>
      <c r="N11" s="49">
        <v>0.3</v>
      </c>
      <c r="O11" s="49">
        <v>511.15360892255995</v>
      </c>
    </row>
    <row r="12" spans="1:18" x14ac:dyDescent="0.2">
      <c r="A12" s="49"/>
      <c r="B12" s="49"/>
      <c r="C12" s="49" t="s">
        <v>48</v>
      </c>
      <c r="D12" s="49" t="s">
        <v>49</v>
      </c>
      <c r="E12" s="49" t="s">
        <v>107</v>
      </c>
      <c r="F12" s="54">
        <v>-10.109439999999999</v>
      </c>
      <c r="G12" s="54">
        <v>30.916599999999999</v>
      </c>
      <c r="H12" s="49">
        <v>2</v>
      </c>
      <c r="I12" s="49">
        <v>24</v>
      </c>
      <c r="J12" s="49">
        <v>2014</v>
      </c>
      <c r="K12" s="49" t="s">
        <v>18</v>
      </c>
      <c r="L12" s="49" t="s">
        <v>98</v>
      </c>
      <c r="M12" s="49">
        <v>45</v>
      </c>
      <c r="N12" s="49">
        <v>1</v>
      </c>
      <c r="O12" s="49">
        <v>1</v>
      </c>
    </row>
    <row r="13" spans="1:18" x14ac:dyDescent="0.2">
      <c r="A13" s="49"/>
      <c r="B13" s="49"/>
      <c r="C13" s="49" t="s">
        <v>56</v>
      </c>
      <c r="D13" s="49" t="s">
        <v>57</v>
      </c>
      <c r="E13" s="49" t="s">
        <v>107</v>
      </c>
      <c r="F13" s="54">
        <v>-8.9332999999999991</v>
      </c>
      <c r="G13" s="54">
        <v>31.15</v>
      </c>
      <c r="H13" s="49">
        <v>2</v>
      </c>
      <c r="I13" s="49">
        <v>14.8</v>
      </c>
      <c r="J13" s="49">
        <v>2014</v>
      </c>
      <c r="K13" s="49" t="s">
        <v>18</v>
      </c>
      <c r="L13" s="49" t="s">
        <v>98</v>
      </c>
      <c r="M13" s="49">
        <v>45</v>
      </c>
      <c r="N13" s="49">
        <v>1</v>
      </c>
      <c r="O13" s="49">
        <v>1</v>
      </c>
    </row>
    <row r="16" spans="1:18" x14ac:dyDescent="0.2">
      <c r="A16" s="62" t="s">
        <v>128</v>
      </c>
      <c r="B16" s="63" t="s">
        <v>103</v>
      </c>
      <c r="C16" s="63" t="s">
        <v>109</v>
      </c>
      <c r="D16" s="63" t="s">
        <v>162</v>
      </c>
      <c r="E16" s="63" t="s">
        <v>84</v>
      </c>
      <c r="F16" s="63" t="s">
        <v>104</v>
      </c>
      <c r="G16" s="66" t="s">
        <v>6</v>
      </c>
      <c r="H16" s="66"/>
      <c r="I16" s="63" t="s">
        <v>7</v>
      </c>
      <c r="J16" s="63" t="s">
        <v>4</v>
      </c>
      <c r="K16" s="63" t="s">
        <v>5</v>
      </c>
      <c r="L16" s="63" t="s">
        <v>105</v>
      </c>
      <c r="M16" s="63" t="s">
        <v>106</v>
      </c>
      <c r="N16" s="63" t="s">
        <v>110</v>
      </c>
      <c r="O16" s="63" t="s">
        <v>111</v>
      </c>
      <c r="P16" s="63" t="s">
        <v>112</v>
      </c>
      <c r="Q16" s="17" t="s">
        <v>113</v>
      </c>
      <c r="R16" s="64" t="s">
        <v>114</v>
      </c>
    </row>
    <row r="17" spans="2:19" x14ac:dyDescent="0.2">
      <c r="B17" t="s">
        <v>123</v>
      </c>
      <c r="C17" t="s">
        <v>168</v>
      </c>
      <c r="D17" s="69" t="s">
        <v>164</v>
      </c>
      <c r="E17" t="s">
        <v>169</v>
      </c>
      <c r="F17" t="s">
        <v>107</v>
      </c>
      <c r="G17" s="70">
        <v>-9.2122326518487494</v>
      </c>
      <c r="H17" s="70">
        <v>29.3042876649662</v>
      </c>
      <c r="I17">
        <v>2</v>
      </c>
      <c r="J17">
        <v>101</v>
      </c>
      <c r="K17">
        <v>2022</v>
      </c>
      <c r="L17" s="49" t="s">
        <v>18</v>
      </c>
      <c r="M17" t="s">
        <v>98</v>
      </c>
      <c r="N17" s="49">
        <v>50</v>
      </c>
      <c r="O17">
        <v>1</v>
      </c>
      <c r="P17">
        <v>1</v>
      </c>
      <c r="Q17">
        <v>90</v>
      </c>
      <c r="R17" s="49">
        <v>3.3E-3</v>
      </c>
      <c r="S17" s="49"/>
    </row>
    <row r="18" spans="2:19" ht="12.5" customHeight="1" x14ac:dyDescent="0.2">
      <c r="C18" t="s">
        <v>179</v>
      </c>
      <c r="D18" s="72" t="s">
        <v>175</v>
      </c>
      <c r="E18" t="s">
        <v>180</v>
      </c>
      <c r="F18" t="s">
        <v>107</v>
      </c>
      <c r="G18" s="70">
        <v>-12.071160000000001</v>
      </c>
      <c r="H18" s="70">
        <v>32.071207999999999</v>
      </c>
      <c r="I18">
        <v>2</v>
      </c>
      <c r="J18">
        <v>30</v>
      </c>
      <c r="K18">
        <v>2024</v>
      </c>
      <c r="L18" s="49" t="s">
        <v>18</v>
      </c>
      <c r="M18" t="s">
        <v>98</v>
      </c>
      <c r="N18" s="49">
        <v>50</v>
      </c>
      <c r="O18">
        <v>1</v>
      </c>
      <c r="P18">
        <v>1</v>
      </c>
      <c r="Q18">
        <v>75</v>
      </c>
      <c r="R18" s="49">
        <v>3.3E-3</v>
      </c>
      <c r="S18" s="49"/>
    </row>
    <row r="19" spans="2:19" x14ac:dyDescent="0.2">
      <c r="C19" t="s">
        <v>187</v>
      </c>
      <c r="D19" s="72" t="s">
        <v>175</v>
      </c>
      <c r="E19" t="s">
        <v>188</v>
      </c>
      <c r="F19" t="s">
        <v>107</v>
      </c>
      <c r="G19" s="70">
        <v>-13.300751</v>
      </c>
      <c r="H19" s="70">
        <v>32.039684999999999</v>
      </c>
      <c r="I19">
        <v>2</v>
      </c>
      <c r="J19">
        <v>600</v>
      </c>
      <c r="K19">
        <v>2024</v>
      </c>
      <c r="L19" s="49" t="s">
        <v>18</v>
      </c>
      <c r="M19" t="s">
        <v>98</v>
      </c>
      <c r="N19" s="49">
        <v>50</v>
      </c>
      <c r="O19">
        <v>1</v>
      </c>
      <c r="P19">
        <v>1</v>
      </c>
      <c r="Q19">
        <v>90</v>
      </c>
      <c r="R19" s="49">
        <v>3.3E-3</v>
      </c>
      <c r="S19" s="49"/>
    </row>
    <row r="20" spans="2:19" x14ac:dyDescent="0.2">
      <c r="C20" t="s">
        <v>189</v>
      </c>
      <c r="D20" s="72" t="s">
        <v>175</v>
      </c>
      <c r="E20" t="s">
        <v>190</v>
      </c>
      <c r="F20" t="s">
        <v>107</v>
      </c>
      <c r="G20" s="70">
        <v>-12.207717000000001</v>
      </c>
      <c r="H20" s="70">
        <v>32.207087000000001</v>
      </c>
      <c r="I20">
        <v>2</v>
      </c>
      <c r="J20">
        <v>40</v>
      </c>
      <c r="K20">
        <v>2024</v>
      </c>
      <c r="L20" s="49" t="s">
        <v>18</v>
      </c>
      <c r="M20" t="s">
        <v>98</v>
      </c>
      <c r="N20" s="49">
        <v>50</v>
      </c>
      <c r="O20">
        <v>1</v>
      </c>
      <c r="P20">
        <v>1</v>
      </c>
      <c r="Q20">
        <v>75</v>
      </c>
      <c r="R20" s="49">
        <v>3.3E-3</v>
      </c>
      <c r="S20" s="49"/>
    </row>
    <row r="21" spans="2:19" x14ac:dyDescent="0.2">
      <c r="C21" t="s">
        <v>191</v>
      </c>
      <c r="D21" s="72" t="s">
        <v>175</v>
      </c>
      <c r="E21" t="s">
        <v>192</v>
      </c>
      <c r="F21" t="s">
        <v>107</v>
      </c>
      <c r="G21" s="70">
        <v>-8.8203957736931304</v>
      </c>
      <c r="H21" s="70">
        <v>30.259020323913301</v>
      </c>
      <c r="I21">
        <v>2</v>
      </c>
      <c r="J21">
        <v>326</v>
      </c>
      <c r="K21">
        <v>2025</v>
      </c>
      <c r="L21" s="49" t="s">
        <v>18</v>
      </c>
      <c r="M21" t="s">
        <v>98</v>
      </c>
      <c r="N21" s="49">
        <v>50</v>
      </c>
      <c r="O21">
        <v>1</v>
      </c>
      <c r="P21">
        <v>1</v>
      </c>
      <c r="Q21">
        <v>90</v>
      </c>
      <c r="R21" s="49">
        <v>3.3E-3</v>
      </c>
      <c r="S21" s="49"/>
    </row>
    <row r="22" spans="2:19" x14ac:dyDescent="0.2">
      <c r="B22" t="s">
        <v>218</v>
      </c>
      <c r="C22" t="s">
        <v>219</v>
      </c>
      <c r="D22" s="69" t="s">
        <v>164</v>
      </c>
      <c r="E22" t="s">
        <v>220</v>
      </c>
      <c r="F22" t="s">
        <v>107</v>
      </c>
      <c r="G22">
        <v>-13.822794</v>
      </c>
      <c r="H22">
        <v>32.141511000000001</v>
      </c>
      <c r="I22">
        <v>2</v>
      </c>
      <c r="J22">
        <v>200</v>
      </c>
      <c r="K22">
        <v>2023</v>
      </c>
      <c r="L22" s="49" t="s">
        <v>18</v>
      </c>
      <c r="M22" t="s">
        <v>98</v>
      </c>
      <c r="N22" s="49">
        <v>25</v>
      </c>
      <c r="O22">
        <v>1</v>
      </c>
      <c r="P22">
        <v>1</v>
      </c>
      <c r="Q22">
        <v>60</v>
      </c>
      <c r="R22">
        <v>3.7000000000000002E-3</v>
      </c>
    </row>
    <row r="23" spans="2:19" x14ac:dyDescent="0.2">
      <c r="C23" t="s">
        <v>223</v>
      </c>
      <c r="D23" s="72" t="s">
        <v>175</v>
      </c>
      <c r="E23" t="s">
        <v>224</v>
      </c>
      <c r="F23" t="s">
        <v>107</v>
      </c>
      <c r="G23">
        <v>-13.822794</v>
      </c>
      <c r="H23">
        <v>32.141511000000001</v>
      </c>
      <c r="I23">
        <v>2</v>
      </c>
      <c r="J23">
        <v>150</v>
      </c>
      <c r="K23">
        <v>2025</v>
      </c>
      <c r="L23" s="49" t="s">
        <v>18</v>
      </c>
      <c r="M23" t="s">
        <v>98</v>
      </c>
      <c r="N23" s="49">
        <v>25</v>
      </c>
      <c r="O23">
        <v>1</v>
      </c>
      <c r="P23">
        <v>1</v>
      </c>
      <c r="Q23">
        <v>60</v>
      </c>
      <c r="R23">
        <v>3.7000000000000002E-3</v>
      </c>
    </row>
    <row r="24" spans="2:19" x14ac:dyDescent="0.2">
      <c r="C24" t="s">
        <v>225</v>
      </c>
      <c r="D24" s="72" t="s">
        <v>175</v>
      </c>
      <c r="E24" t="s">
        <v>226</v>
      </c>
      <c r="F24" t="s">
        <v>107</v>
      </c>
      <c r="G24">
        <v>-13.822794</v>
      </c>
      <c r="H24">
        <v>32.141511000000001</v>
      </c>
      <c r="I24">
        <v>2</v>
      </c>
      <c r="J24">
        <v>150</v>
      </c>
      <c r="K24">
        <v>2025</v>
      </c>
      <c r="L24" s="49" t="s">
        <v>18</v>
      </c>
      <c r="M24" t="s">
        <v>98</v>
      </c>
      <c r="N24" s="49">
        <v>25</v>
      </c>
      <c r="O24">
        <v>1</v>
      </c>
      <c r="P24">
        <v>1</v>
      </c>
      <c r="Q24">
        <v>60</v>
      </c>
      <c r="R24">
        <v>3.7000000000000002E-3</v>
      </c>
    </row>
  </sheetData>
  <mergeCells count="2">
    <mergeCell ref="F10:G10"/>
    <mergeCell ref="G16:H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D4888-CF53-B14A-A30F-EA825AE53CF7}">
  <dimension ref="A1:S19"/>
  <sheetViews>
    <sheetView tabSelected="1" workbookViewId="0">
      <selection activeCell="B12" sqref="B12"/>
    </sheetView>
  </sheetViews>
  <sheetFormatPr baseColWidth="10" defaultColWidth="8.83203125" defaultRowHeight="16" x14ac:dyDescent="0.2"/>
  <cols>
    <col min="1" max="1" width="18.1640625" bestFit="1" customWidth="1"/>
    <col min="2" max="2" width="34.6640625" bestFit="1" customWidth="1"/>
    <col min="3" max="3" width="30.1640625" bestFit="1" customWidth="1"/>
    <col min="4" max="4" width="14.1640625" bestFit="1" customWidth="1"/>
    <col min="5" max="5" width="16.6640625" bestFit="1" customWidth="1"/>
    <col min="6" max="6" width="13.6640625" customWidth="1"/>
    <col min="13" max="13" width="10.6640625" bestFit="1" customWidth="1"/>
    <col min="15" max="15" width="13.1640625" bestFit="1" customWidth="1"/>
    <col min="16" max="16" width="13.6640625" bestFit="1" customWidth="1"/>
    <col min="17" max="17" width="14.6640625" bestFit="1" customWidth="1"/>
    <col min="18" max="18" width="16.6640625" bestFit="1" customWidth="1"/>
    <col min="19" max="19" width="16.1640625" bestFit="1" customWidth="1"/>
  </cols>
  <sheetData>
    <row r="1" spans="1:19" x14ac:dyDescent="0.2">
      <c r="A1" s="62" t="s">
        <v>81</v>
      </c>
      <c r="B1" s="63" t="s">
        <v>82</v>
      </c>
      <c r="C1" s="63" t="s">
        <v>83</v>
      </c>
      <c r="D1" s="63" t="s">
        <v>84</v>
      </c>
      <c r="E1" s="63" t="s">
        <v>85</v>
      </c>
      <c r="F1" s="63" t="s">
        <v>86</v>
      </c>
      <c r="G1" s="63" t="s">
        <v>87</v>
      </c>
      <c r="H1" s="63" t="s">
        <v>88</v>
      </c>
      <c r="I1" s="63" t="s">
        <v>160</v>
      </c>
      <c r="J1" s="63" t="s">
        <v>89</v>
      </c>
      <c r="K1" s="63" t="s">
        <v>161</v>
      </c>
      <c r="L1" s="63" t="s">
        <v>90</v>
      </c>
      <c r="M1" s="63" t="s">
        <v>91</v>
      </c>
    </row>
    <row r="2" spans="1:19" x14ac:dyDescent="0.2">
      <c r="B2" t="s">
        <v>11</v>
      </c>
      <c r="C2" t="s">
        <v>92</v>
      </c>
      <c r="D2" t="s">
        <v>11</v>
      </c>
      <c r="E2" t="s">
        <v>93</v>
      </c>
      <c r="F2">
        <v>3.4</v>
      </c>
      <c r="G2">
        <v>8.1600000000000006E-2</v>
      </c>
      <c r="H2">
        <v>3.5</v>
      </c>
      <c r="I2">
        <f>H2*24/1000</f>
        <v>8.4000000000000005E-2</v>
      </c>
      <c r="J2">
        <v>3.6</v>
      </c>
      <c r="K2">
        <f>J2*24/1000</f>
        <v>8.6400000000000005E-2</v>
      </c>
      <c r="L2">
        <v>3.8</v>
      </c>
      <c r="M2">
        <v>3.8</v>
      </c>
    </row>
    <row r="3" spans="1:19" x14ac:dyDescent="0.2">
      <c r="B3" t="s">
        <v>15</v>
      </c>
      <c r="C3" t="s">
        <v>94</v>
      </c>
      <c r="D3" t="s">
        <v>15</v>
      </c>
      <c r="E3" t="s">
        <v>93</v>
      </c>
      <c r="F3">
        <v>14.7</v>
      </c>
      <c r="G3">
        <v>90.167424479999994</v>
      </c>
      <c r="H3">
        <v>15.4</v>
      </c>
      <c r="I3">
        <f>H3/1000*45.6*0.846*159</f>
        <v>94.461111360000004</v>
      </c>
      <c r="J3">
        <v>17.3</v>
      </c>
      <c r="K3">
        <f>J3/1000*45.6*0.846*159</f>
        <v>106.11540432</v>
      </c>
      <c r="L3">
        <v>20.399999999999999</v>
      </c>
      <c r="M3">
        <v>23.6</v>
      </c>
    </row>
    <row r="4" spans="1:19" x14ac:dyDescent="0.2">
      <c r="B4" t="s">
        <v>95</v>
      </c>
      <c r="C4" t="s">
        <v>94</v>
      </c>
      <c r="D4" t="s">
        <v>95</v>
      </c>
      <c r="E4" t="s">
        <v>93</v>
      </c>
      <c r="F4">
        <v>8.9</v>
      </c>
      <c r="G4">
        <v>58.019100000000002</v>
      </c>
      <c r="H4">
        <v>9.3000000000000007</v>
      </c>
      <c r="I4">
        <f>H4/1000*41*159</f>
        <v>60.626700000000007</v>
      </c>
      <c r="J4">
        <v>10.4</v>
      </c>
      <c r="K4">
        <f>J4/1000*41*159</f>
        <v>67.797600000000003</v>
      </c>
      <c r="L4">
        <v>12.3</v>
      </c>
      <c r="M4">
        <v>14.2</v>
      </c>
    </row>
    <row r="5" spans="1:19" x14ac:dyDescent="0.2">
      <c r="B5" t="s">
        <v>96</v>
      </c>
      <c r="C5" t="s">
        <v>97</v>
      </c>
      <c r="D5" t="s">
        <v>96</v>
      </c>
      <c r="E5" t="s">
        <v>93</v>
      </c>
      <c r="F5">
        <v>1.6</v>
      </c>
      <c r="G5">
        <v>2.5919999999999999E-2</v>
      </c>
      <c r="H5">
        <v>1.6</v>
      </c>
      <c r="I5">
        <f>H5/1000*16.2</f>
        <v>2.5919999999999999E-2</v>
      </c>
      <c r="J5">
        <v>1.6</v>
      </c>
      <c r="K5">
        <f>J5/1000*16.2</f>
        <v>2.5919999999999999E-2</v>
      </c>
      <c r="L5">
        <v>1.6</v>
      </c>
      <c r="M5">
        <v>1.6</v>
      </c>
    </row>
    <row r="6" spans="1:19" x14ac:dyDescent="0.2">
      <c r="B6" t="s">
        <v>98</v>
      </c>
      <c r="C6" t="s">
        <v>18</v>
      </c>
      <c r="D6" t="s">
        <v>98</v>
      </c>
      <c r="E6" t="s">
        <v>99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</row>
    <row r="7" spans="1:19" x14ac:dyDescent="0.2">
      <c r="B7" t="s">
        <v>100</v>
      </c>
      <c r="C7" t="s">
        <v>18</v>
      </c>
      <c r="D7" t="s">
        <v>101</v>
      </c>
      <c r="E7" t="s">
        <v>102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M7" t="s">
        <v>18</v>
      </c>
    </row>
    <row r="10" spans="1:19" x14ac:dyDescent="0.2">
      <c r="A10" s="47" t="s">
        <v>108</v>
      </c>
      <c r="B10" s="2" t="s">
        <v>103</v>
      </c>
      <c r="C10" s="2" t="s">
        <v>109</v>
      </c>
      <c r="D10" s="56" t="s">
        <v>84</v>
      </c>
      <c r="E10" s="56" t="s">
        <v>104</v>
      </c>
      <c r="F10" s="61" t="s">
        <v>6</v>
      </c>
      <c r="G10" s="61"/>
      <c r="H10" s="2" t="s">
        <v>7</v>
      </c>
      <c r="I10" s="56" t="s">
        <v>4</v>
      </c>
      <c r="J10" s="2" t="s">
        <v>5</v>
      </c>
      <c r="K10" s="2" t="s">
        <v>105</v>
      </c>
      <c r="L10" s="2" t="s">
        <v>106</v>
      </c>
      <c r="M10" s="56" t="s">
        <v>110</v>
      </c>
      <c r="N10" s="2" t="s">
        <v>111</v>
      </c>
      <c r="O10" s="56" t="s">
        <v>112</v>
      </c>
    </row>
    <row r="11" spans="1:19" x14ac:dyDescent="0.2">
      <c r="A11" s="49"/>
      <c r="B11" s="49" t="s">
        <v>120</v>
      </c>
      <c r="C11" s="49" t="s">
        <v>18</v>
      </c>
      <c r="D11" s="49" t="s">
        <v>31</v>
      </c>
      <c r="E11" s="49" t="s">
        <v>118</v>
      </c>
      <c r="F11" s="49" t="s">
        <v>18</v>
      </c>
      <c r="G11" s="49" t="s">
        <v>18</v>
      </c>
      <c r="H11" s="49">
        <v>3</v>
      </c>
      <c r="I11" s="49">
        <v>2.3099999999999996</v>
      </c>
      <c r="J11" s="49" t="s">
        <v>18</v>
      </c>
      <c r="K11" s="49" t="s">
        <v>15</v>
      </c>
      <c r="L11" s="49" t="s">
        <v>98</v>
      </c>
      <c r="M11" s="49">
        <v>5</v>
      </c>
      <c r="N11" s="49">
        <v>0.3</v>
      </c>
      <c r="O11" s="49">
        <v>511.15360892255995</v>
      </c>
    </row>
    <row r="14" spans="1:19" x14ac:dyDescent="0.2">
      <c r="A14" s="62" t="s">
        <v>128</v>
      </c>
      <c r="B14" s="63" t="s">
        <v>103</v>
      </c>
      <c r="C14" s="63" t="s">
        <v>109</v>
      </c>
      <c r="D14" s="63" t="s">
        <v>162</v>
      </c>
      <c r="E14" s="63" t="s">
        <v>84</v>
      </c>
      <c r="F14" s="63" t="s">
        <v>104</v>
      </c>
      <c r="G14" s="66" t="s">
        <v>6</v>
      </c>
      <c r="H14" s="66"/>
      <c r="I14" s="63" t="s">
        <v>7</v>
      </c>
      <c r="J14" s="63" t="s">
        <v>4</v>
      </c>
      <c r="K14" s="63" t="s">
        <v>5</v>
      </c>
      <c r="L14" s="63" t="s">
        <v>105</v>
      </c>
      <c r="M14" s="63" t="s">
        <v>106</v>
      </c>
      <c r="N14" s="63" t="s">
        <v>110</v>
      </c>
      <c r="O14" s="63" t="s">
        <v>111</v>
      </c>
      <c r="P14" s="63" t="s">
        <v>112</v>
      </c>
      <c r="Q14" s="17" t="s">
        <v>113</v>
      </c>
      <c r="R14" s="64" t="s">
        <v>114</v>
      </c>
    </row>
    <row r="15" spans="1:19" x14ac:dyDescent="0.2">
      <c r="B15" t="s">
        <v>123</v>
      </c>
      <c r="C15" t="s">
        <v>177</v>
      </c>
      <c r="D15" s="72" t="s">
        <v>175</v>
      </c>
      <c r="E15" t="s">
        <v>178</v>
      </c>
      <c r="F15" t="s">
        <v>107</v>
      </c>
      <c r="G15" s="70">
        <v>-12.077776999999999</v>
      </c>
      <c r="H15" s="70">
        <v>25.179742000000001</v>
      </c>
      <c r="I15">
        <v>3</v>
      </c>
      <c r="J15">
        <v>34</v>
      </c>
      <c r="K15">
        <v>2024</v>
      </c>
      <c r="L15" s="49" t="s">
        <v>18</v>
      </c>
      <c r="M15" t="s">
        <v>98</v>
      </c>
      <c r="N15" s="49">
        <v>50</v>
      </c>
      <c r="O15">
        <v>1</v>
      </c>
      <c r="P15">
        <v>1</v>
      </c>
      <c r="Q15">
        <v>75</v>
      </c>
      <c r="R15" s="49">
        <v>3.3E-3</v>
      </c>
      <c r="S15" s="49"/>
    </row>
    <row r="16" spans="1:19" ht="15.5" customHeight="1" x14ac:dyDescent="0.2">
      <c r="C16" t="s">
        <v>193</v>
      </c>
      <c r="D16" s="72" t="s">
        <v>175</v>
      </c>
      <c r="E16" t="s">
        <v>194</v>
      </c>
      <c r="F16" t="s">
        <v>107</v>
      </c>
      <c r="G16" s="70">
        <v>-16.653090736960099</v>
      </c>
      <c r="H16" s="70">
        <v>23.5707678640286</v>
      </c>
      <c r="I16">
        <v>3</v>
      </c>
      <c r="J16">
        <v>180</v>
      </c>
      <c r="K16">
        <v>2025</v>
      </c>
      <c r="L16" s="49" t="s">
        <v>18</v>
      </c>
      <c r="M16" t="s">
        <v>98</v>
      </c>
      <c r="N16" s="49">
        <v>50</v>
      </c>
      <c r="O16">
        <v>1</v>
      </c>
      <c r="P16">
        <v>1</v>
      </c>
      <c r="Q16">
        <v>90</v>
      </c>
      <c r="R16" s="49">
        <v>3.3E-3</v>
      </c>
      <c r="S16" s="49"/>
    </row>
    <row r="17" spans="2:19" x14ac:dyDescent="0.2">
      <c r="C17" t="s">
        <v>197</v>
      </c>
      <c r="D17" s="72" t="s">
        <v>175</v>
      </c>
      <c r="E17" t="s">
        <v>198</v>
      </c>
      <c r="F17" t="s">
        <v>107</v>
      </c>
      <c r="G17" s="70">
        <v>-13.0951292800713</v>
      </c>
      <c r="H17" s="70">
        <v>22.685296897311201</v>
      </c>
      <c r="I17">
        <v>3</v>
      </c>
      <c r="J17">
        <v>30</v>
      </c>
      <c r="K17">
        <v>2025</v>
      </c>
      <c r="L17" s="49" t="s">
        <v>18</v>
      </c>
      <c r="M17" t="s">
        <v>98</v>
      </c>
      <c r="N17" s="49">
        <v>50</v>
      </c>
      <c r="O17">
        <v>1</v>
      </c>
      <c r="P17">
        <v>1</v>
      </c>
      <c r="Q17">
        <v>75</v>
      </c>
      <c r="R17" s="49">
        <v>3.3E-3</v>
      </c>
      <c r="S17" s="49"/>
    </row>
    <row r="18" spans="2:19" x14ac:dyDescent="0.2">
      <c r="B18" t="s">
        <v>201</v>
      </c>
      <c r="C18" t="s">
        <v>205</v>
      </c>
      <c r="D18" s="69" t="s">
        <v>164</v>
      </c>
      <c r="E18" s="73" t="s">
        <v>206</v>
      </c>
      <c r="F18" t="s">
        <v>107</v>
      </c>
      <c r="G18">
        <v>-17.721019999999999</v>
      </c>
      <c r="H18">
        <v>25.774329999999999</v>
      </c>
      <c r="I18">
        <v>3</v>
      </c>
      <c r="J18">
        <v>100</v>
      </c>
      <c r="K18">
        <v>2023</v>
      </c>
      <c r="L18" s="49" t="s">
        <v>18</v>
      </c>
      <c r="M18" t="s">
        <v>98</v>
      </c>
      <c r="N18" s="49">
        <v>25</v>
      </c>
      <c r="O18">
        <v>1</v>
      </c>
      <c r="P18">
        <v>1</v>
      </c>
      <c r="Q18">
        <v>18</v>
      </c>
      <c r="R18">
        <v>2.0000000000000001E-4</v>
      </c>
    </row>
    <row r="19" spans="2:19" x14ac:dyDescent="0.2">
      <c r="C19" t="s">
        <v>207</v>
      </c>
      <c r="D19" s="69" t="s">
        <v>164</v>
      </c>
      <c r="E19" s="73" t="s">
        <v>208</v>
      </c>
      <c r="F19" t="s">
        <v>107</v>
      </c>
      <c r="G19">
        <v>-14.8249</v>
      </c>
      <c r="H19" s="57" t="s">
        <v>255</v>
      </c>
      <c r="I19">
        <v>3</v>
      </c>
      <c r="J19">
        <v>200</v>
      </c>
      <c r="K19">
        <v>2024</v>
      </c>
      <c r="L19" s="49" t="s">
        <v>18</v>
      </c>
      <c r="M19" t="s">
        <v>98</v>
      </c>
      <c r="N19" s="49">
        <v>25</v>
      </c>
      <c r="O19">
        <v>1</v>
      </c>
      <c r="P19">
        <v>1</v>
      </c>
      <c r="Q19">
        <v>18</v>
      </c>
      <c r="R19">
        <v>2.0000000000000001E-4</v>
      </c>
    </row>
  </sheetData>
  <mergeCells count="2">
    <mergeCell ref="F10:G10"/>
    <mergeCell ref="G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Existing Power Plants</vt:lpstr>
      <vt:lpstr>Technologies</vt:lpstr>
      <vt:lpstr>Technologies (Region 1)</vt:lpstr>
      <vt:lpstr>Technologies (Region 2)</vt:lpstr>
      <vt:lpstr>Technologies (Region 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Jafarinejad</dc:creator>
  <cp:lastModifiedBy>Kian Jafarinejad</cp:lastModifiedBy>
  <dcterms:created xsi:type="dcterms:W3CDTF">2024-11-25T11:24:50Z</dcterms:created>
  <dcterms:modified xsi:type="dcterms:W3CDTF">2024-11-25T11:34:12Z</dcterms:modified>
</cp:coreProperties>
</file>