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Users\Kiarash\Desktop\ONLINE\"/>
    </mc:Choice>
  </mc:AlternateContent>
  <xr:revisionPtr revIDLastSave="0" documentId="13_ncr:1_{E6124778-0690-4106-B84E-D140DE1921EA}" xr6:coauthVersionLast="37" xr6:coauthVersionMax="37" xr10:uidLastSave="{00000000-0000-0000-0000-000000000000}"/>
  <bookViews>
    <workbookView xWindow="0" yWindow="0" windowWidth="14385" windowHeight="361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4" i="1" l="1"/>
  <c r="J16" i="1" s="1"/>
  <c r="H16" i="1" l="1"/>
  <c r="X3" i="1"/>
  <c r="C6" i="1"/>
  <c r="E5" i="1" s="1"/>
  <c r="H12" i="1"/>
  <c r="J12" i="1"/>
  <c r="H13" i="1" l="1"/>
  <c r="H14" i="1" s="1"/>
  <c r="H21" i="1" s="1"/>
  <c r="J13" i="1"/>
  <c r="J14" i="1" s="1"/>
  <c r="J21" i="1" s="1"/>
</calcChain>
</file>

<file path=xl/sharedStrings.xml><?xml version="1.0" encoding="utf-8"?>
<sst xmlns="http://schemas.openxmlformats.org/spreadsheetml/2006/main" count="25" uniqueCount="25">
  <si>
    <t>lån</t>
  </si>
  <si>
    <t>Ränta</t>
  </si>
  <si>
    <t>Amortering</t>
  </si>
  <si>
    <t>Årslig bankavgift</t>
  </si>
  <si>
    <t>Bankavgift per månad</t>
  </si>
  <si>
    <t>Avgift</t>
  </si>
  <si>
    <t>El och Värme</t>
  </si>
  <si>
    <t>Kiarash</t>
  </si>
  <si>
    <t>Total Kostnad Per månad</t>
  </si>
  <si>
    <t>Lana</t>
  </si>
  <si>
    <t>Insats Lana</t>
  </si>
  <si>
    <t>Insats Kiarash</t>
  </si>
  <si>
    <t>Mat</t>
  </si>
  <si>
    <t>Resa</t>
  </si>
  <si>
    <t>Övrigt</t>
  </si>
  <si>
    <t>Bil</t>
  </si>
  <si>
    <t>Total</t>
  </si>
  <si>
    <t>HUS</t>
  </si>
  <si>
    <t>Name</t>
  </si>
  <si>
    <t>Kostnad</t>
  </si>
  <si>
    <t>Lån Per Person</t>
  </si>
  <si>
    <t>Hushåll per person</t>
  </si>
  <si>
    <t>Sl</t>
  </si>
  <si>
    <t>CSN</t>
  </si>
  <si>
    <t>Fuck akassa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</si>
</sst>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* #,##0\ &quot;kr&quot;_-;\-* #,##0\ &quot;kr&quot;_-;_-* &quot;-&quot;??\ &quot;kr&quot;_-;_-@_-"/>
    <numFmt numFmtId="165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1"/>
      <name val="Calibri"/>
      <scheme val="minor"/>
    </font>
    <font>
      <sz val="11"/>
      <color theme="0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b/>
      <sz val="11"/>
      <color theme="7" tint="-0.249977111117893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theme="6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/>
      <right style="thin">
        <color rgb="FF7F7F7F"/>
      </right>
      <top style="thin">
        <color rgb="FF7F7F7F"/>
      </top>
      <bottom style="double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rgb="FF7F7F7F"/>
      </left>
      <right style="thin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rgb="FF7F7F7F"/>
      </bottom>
      <diagonal/>
    </border>
    <border>
      <left/>
      <right style="thin">
        <color indexed="64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1" fillId="3" borderId="2" applyNumberFormat="0" applyFont="0" applyAlignment="0" applyProtection="0"/>
    <xf numFmtId="0" fontId="4" fillId="4" borderId="0" applyNumberFormat="0" applyBorder="0" applyAlignment="0" applyProtection="0"/>
  </cellStyleXfs>
  <cellXfs count="25">
    <xf numFmtId="0" fontId="0" fillId="0" borderId="0" xfId="0"/>
    <xf numFmtId="164" fontId="0" fillId="0" borderId="0" xfId="0" applyNumberFormat="1"/>
    <xf numFmtId="9" fontId="0" fillId="0" borderId="0" xfId="1" applyFont="1"/>
    <xf numFmtId="0" fontId="0" fillId="3" borderId="2" xfId="3" applyFont="1"/>
    <xf numFmtId="164" fontId="0" fillId="3" borderId="2" xfId="3" applyNumberFormat="1" applyFont="1"/>
    <xf numFmtId="0" fontId="3" fillId="3" borderId="2" xfId="0" applyFont="1" applyFill="1" applyBorder="1"/>
    <xf numFmtId="165" fontId="5" fillId="5" borderId="1" xfId="4" applyNumberFormat="1" applyFont="1" applyFill="1" applyBorder="1"/>
    <xf numFmtId="0" fontId="6" fillId="2" borderId="1" xfId="2" applyFont="1"/>
    <xf numFmtId="9" fontId="6" fillId="2" borderId="1" xfId="2" applyNumberFormat="1" applyFont="1" applyProtection="1"/>
    <xf numFmtId="0" fontId="6" fillId="2" borderId="1" xfId="2" applyFont="1" applyAlignment="1">
      <alignment horizontal="center"/>
    </xf>
    <xf numFmtId="0" fontId="8" fillId="2" borderId="4" xfId="2" applyFont="1" applyBorder="1" applyAlignment="1"/>
    <xf numFmtId="164" fontId="8" fillId="2" borderId="5" xfId="2" applyNumberFormat="1" applyFont="1" applyBorder="1"/>
    <xf numFmtId="164" fontId="8" fillId="2" borderId="6" xfId="2" applyNumberFormat="1" applyFont="1" applyBorder="1"/>
    <xf numFmtId="0" fontId="8" fillId="2" borderId="6" xfId="2" applyFont="1" applyBorder="1"/>
    <xf numFmtId="0" fontId="2" fillId="2" borderId="7" xfId="2" applyBorder="1"/>
    <xf numFmtId="0" fontId="7" fillId="2" borderId="9" xfId="2" applyFont="1" applyBorder="1" applyAlignment="1"/>
    <xf numFmtId="164" fontId="7" fillId="2" borderId="10" xfId="2" applyNumberFormat="1" applyFont="1" applyBorder="1"/>
    <xf numFmtId="164" fontId="7" fillId="2" borderId="11" xfId="2" applyNumberFormat="1" applyFont="1" applyBorder="1"/>
    <xf numFmtId="0" fontId="7" fillId="2" borderId="11" xfId="2" applyFont="1" applyBorder="1"/>
    <xf numFmtId="0" fontId="2" fillId="2" borderId="8" xfId="2" applyBorder="1"/>
    <xf numFmtId="164" fontId="6" fillId="2" borderId="1" xfId="2" applyNumberFormat="1" applyFont="1" applyProtection="1">
      <protection locked="0"/>
    </xf>
    <xf numFmtId="10" fontId="6" fillId="2" borderId="1" xfId="2" applyNumberFormat="1" applyFont="1" applyProtection="1">
      <protection locked="0"/>
    </xf>
    <xf numFmtId="164" fontId="0" fillId="3" borderId="2" xfId="3" applyNumberFormat="1" applyFont="1" applyProtection="1">
      <protection locked="0"/>
    </xf>
    <xf numFmtId="0" fontId="0" fillId="3" borderId="2" xfId="3" applyFont="1" applyProtection="1">
      <protection locked="0"/>
    </xf>
    <xf numFmtId="0" fontId="0" fillId="3" borderId="3" xfId="3" applyFont="1" applyBorder="1" applyProtection="1">
      <protection locked="0"/>
    </xf>
  </cellXfs>
  <cellStyles count="5">
    <cellStyle name="Anteckning" xfId="3" builtinId="10"/>
    <cellStyle name="Beräkning" xfId="2" builtinId="22"/>
    <cellStyle name="Dekorfärg5" xfId="4" builtinId="45"/>
    <cellStyle name="Normal" xfId="0" builtinId="0"/>
    <cellStyle name="Procent" xfId="1" builtinId="5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-* #,##0\ &quot;kr&quot;_-;\-* #,##0\ &quot;kr&quot;_-;_-* &quot;-&quot;??\ &quot;kr&quot;_-;_-@_-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\ &quot;kr&quot;_-;\-* #,##0\ &quot;kr&quot;_-;_-* &quot;-&quot;??\ &quot;kr&quot;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FFFFCC"/>
        </patternFill>
      </fill>
      <border diagonalUp="0" diagonalDown="0" outline="0">
        <left style="thin">
          <color rgb="FFB2B2B2"/>
        </left>
        <right style="thin">
          <color rgb="FFB2B2B2"/>
        </right>
        <top style="thin">
          <color rgb="FFB2B2B2"/>
        </top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border outline="0">
        <bottom style="thin">
          <color rgb="FFB2B2B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3966F66B-86FE-4177-81C4-FECC42B408EB}">
      <tableStyleElement type="wholeTable" dxfId="7"/>
      <tableStyleElement type="headerRow" dxfId="6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B10:C24" totalsRowCount="1" dataDxfId="5" tableBorderDxfId="4">
  <autoFilter ref="B10:C23" xr:uid="{00000000-0009-0000-0100-000001000000}"/>
  <tableColumns count="2">
    <tableColumn id="1" xr3:uid="{00000000-0010-0000-0000-000001000000}" name="Name" totalsRowLabel="Total" dataDxfId="3" totalsRowDxfId="2"/>
    <tableColumn id="2" xr3:uid="{00000000-0010-0000-0000-000002000000}" name="Kostnad" totalsRowFunction="sum" dataDxfId="0" totalsRowDxfId="1" dataCellStyle="Anteckning" totalsRowCellStyle="Anteckn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24"/>
  <sheetViews>
    <sheetView tabSelected="1" zoomScaleNormal="100" workbookViewId="0">
      <selection activeCell="C11" sqref="C11"/>
    </sheetView>
  </sheetViews>
  <sheetFormatPr defaultRowHeight="15" x14ac:dyDescent="0.25"/>
  <cols>
    <col min="1" max="1" width="5" customWidth="1"/>
    <col min="2" max="2" width="15" customWidth="1"/>
    <col min="3" max="3" width="13.42578125" customWidth="1"/>
    <col min="4" max="4" width="11.5703125" bestFit="1" customWidth="1"/>
    <col min="5" max="5" width="14.5703125" bestFit="1" customWidth="1"/>
    <col min="6" max="6" width="23.28515625" bestFit="1" customWidth="1"/>
    <col min="7" max="7" width="0.85546875" customWidth="1"/>
    <col min="8" max="8" width="12.42578125" bestFit="1" customWidth="1"/>
    <col min="9" max="9" width="0.85546875" customWidth="1"/>
    <col min="10" max="10" width="12.42578125" bestFit="1" customWidth="1"/>
    <col min="13" max="13" width="23.28515625" bestFit="1" customWidth="1"/>
    <col min="14" max="14" width="16.5703125" bestFit="1" customWidth="1"/>
    <col min="24" max="24" width="12.7109375" bestFit="1" customWidth="1"/>
  </cols>
  <sheetData>
    <row r="2" spans="2:24" x14ac:dyDescent="0.25">
      <c r="B2" s="9" t="s">
        <v>17</v>
      </c>
      <c r="C2" s="9"/>
      <c r="D2" s="9"/>
      <c r="E2" s="9"/>
    </row>
    <row r="3" spans="2:24" x14ac:dyDescent="0.25">
      <c r="B3" s="7" t="s">
        <v>0</v>
      </c>
      <c r="C3" s="20">
        <v>4150000</v>
      </c>
      <c r="D3" s="7"/>
      <c r="E3" s="7"/>
      <c r="W3" s="2">
        <v>0.3</v>
      </c>
      <c r="X3" s="1">
        <f>C3*W3</f>
        <v>1245000</v>
      </c>
    </row>
    <row r="4" spans="2:24" x14ac:dyDescent="0.25">
      <c r="B4" s="7" t="s">
        <v>10</v>
      </c>
      <c r="C4" s="20">
        <v>500000</v>
      </c>
      <c r="D4" s="7" t="s">
        <v>1</v>
      </c>
      <c r="E4" s="21">
        <v>0.02</v>
      </c>
    </row>
    <row r="5" spans="2:24" x14ac:dyDescent="0.25">
      <c r="B5" s="7" t="s">
        <v>11</v>
      </c>
      <c r="C5" s="20">
        <v>100000</v>
      </c>
      <c r="D5" s="7" t="s">
        <v>2</v>
      </c>
      <c r="E5" s="8">
        <f>IF(C6&gt;0.5,0.01,IF(C6&gt;0.3,0.02,0.03))</f>
        <v>0.03</v>
      </c>
    </row>
    <row r="6" spans="2:24" x14ac:dyDescent="0.25">
      <c r="C6" s="6">
        <f>(C4+C5)/C3</f>
        <v>0.14457831325301204</v>
      </c>
    </row>
    <row r="10" spans="2:24" x14ac:dyDescent="0.25">
      <c r="B10" t="s">
        <v>18</v>
      </c>
      <c r="C10" t="s">
        <v>19</v>
      </c>
    </row>
    <row r="11" spans="2:24" ht="15.75" thickBot="1" x14ac:dyDescent="0.3">
      <c r="B11" s="3" t="s">
        <v>5</v>
      </c>
      <c r="C11" s="22">
        <v>4900</v>
      </c>
      <c r="G11" s="14"/>
      <c r="H11" s="15" t="s">
        <v>7</v>
      </c>
      <c r="I11" s="14"/>
      <c r="J11" s="10" t="s">
        <v>9</v>
      </c>
    </row>
    <row r="12" spans="2:24" ht="15.75" thickTop="1" x14ac:dyDescent="0.25">
      <c r="B12" s="3" t="s">
        <v>6</v>
      </c>
      <c r="C12" s="22">
        <v>2000</v>
      </c>
      <c r="F12" s="19" t="s">
        <v>20</v>
      </c>
      <c r="G12" s="14"/>
      <c r="H12" s="16">
        <f>C3/2-C5</f>
        <v>1975000</v>
      </c>
      <c r="I12" s="14"/>
      <c r="J12" s="11">
        <f>C3/2-C4</f>
        <v>1575000</v>
      </c>
    </row>
    <row r="13" spans="2:24" x14ac:dyDescent="0.25">
      <c r="B13" s="23"/>
      <c r="C13" s="22"/>
      <c r="F13" s="19" t="s">
        <v>3</v>
      </c>
      <c r="G13" s="14"/>
      <c r="H13" s="17">
        <f>H12*(E4+E5)</f>
        <v>98750</v>
      </c>
      <c r="I13" s="14"/>
      <c r="J13" s="12">
        <f>J12*(E4+E5)</f>
        <v>78750</v>
      </c>
    </row>
    <row r="14" spans="2:24" x14ac:dyDescent="0.25">
      <c r="B14" s="3" t="s">
        <v>12</v>
      </c>
      <c r="C14" s="22">
        <v>4000</v>
      </c>
      <c r="F14" s="19" t="s">
        <v>4</v>
      </c>
      <c r="G14" s="14"/>
      <c r="H14" s="17">
        <f>H13/12</f>
        <v>8229.1666666666661</v>
      </c>
      <c r="I14" s="14"/>
      <c r="J14" s="12">
        <f>J13/12</f>
        <v>6562.5</v>
      </c>
    </row>
    <row r="15" spans="2:24" x14ac:dyDescent="0.25">
      <c r="B15" s="3" t="s">
        <v>13</v>
      </c>
      <c r="C15" s="22">
        <v>3000</v>
      </c>
      <c r="F15" s="19"/>
      <c r="G15" s="14"/>
      <c r="H15" s="18"/>
      <c r="I15" s="14"/>
      <c r="J15" s="13"/>
    </row>
    <row r="16" spans="2:24" x14ac:dyDescent="0.25">
      <c r="B16" s="3" t="s">
        <v>15</v>
      </c>
      <c r="C16" s="22">
        <v>3000</v>
      </c>
      <c r="F16" s="19" t="s">
        <v>21</v>
      </c>
      <c r="G16" s="14"/>
      <c r="H16" s="17">
        <f>Table1[[#Totals],[Kostnad]]/2</f>
        <v>11250</v>
      </c>
      <c r="I16" s="14"/>
      <c r="J16" s="12">
        <f>Table1[[#Totals],[Kostnad]]/2</f>
        <v>11250</v>
      </c>
    </row>
    <row r="17" spans="2:12" x14ac:dyDescent="0.25">
      <c r="B17" s="3" t="s">
        <v>14</v>
      </c>
      <c r="C17" s="22">
        <v>2000</v>
      </c>
      <c r="F17" s="19"/>
      <c r="G17" s="14"/>
      <c r="H17" s="18"/>
      <c r="I17" s="14"/>
      <c r="J17" s="13"/>
    </row>
    <row r="18" spans="2:12" x14ac:dyDescent="0.25">
      <c r="B18" s="3" t="s">
        <v>22</v>
      </c>
      <c r="C18" s="22">
        <v>800</v>
      </c>
      <c r="F18" s="19"/>
      <c r="G18" s="14"/>
      <c r="H18" s="18"/>
      <c r="I18" s="14"/>
      <c r="J18" s="13"/>
    </row>
    <row r="19" spans="2:12" x14ac:dyDescent="0.25">
      <c r="B19" s="3" t="s">
        <v>23</v>
      </c>
      <c r="C19" s="22">
        <v>1800</v>
      </c>
      <c r="F19" s="19"/>
      <c r="G19" s="14"/>
      <c r="H19" s="18"/>
      <c r="I19" s="14"/>
      <c r="J19" s="13"/>
    </row>
    <row r="20" spans="2:12" x14ac:dyDescent="0.25">
      <c r="B20" s="3" t="s">
        <v>24</v>
      </c>
      <c r="C20" s="22">
        <v>1000</v>
      </c>
      <c r="F20" s="19"/>
      <c r="G20" s="14"/>
      <c r="H20" s="18"/>
      <c r="I20" s="14"/>
      <c r="J20" s="13"/>
      <c r="L20" s="1"/>
    </row>
    <row r="21" spans="2:12" x14ac:dyDescent="0.25">
      <c r="B21" s="23"/>
      <c r="C21" s="22"/>
      <c r="F21" s="19" t="s">
        <v>8</v>
      </c>
      <c r="G21" s="14"/>
      <c r="H21" s="17">
        <f>Table1[[#Totals],[Kostnad]]/2+H14</f>
        <v>19479.166666666664</v>
      </c>
      <c r="I21" s="14"/>
      <c r="J21" s="12">
        <f>Table1[[#Totals],[Kostnad]]/2+J14</f>
        <v>17812.5</v>
      </c>
    </row>
    <row r="22" spans="2:12" x14ac:dyDescent="0.25">
      <c r="B22" s="23"/>
      <c r="C22" s="22"/>
    </row>
    <row r="23" spans="2:12" x14ac:dyDescent="0.25">
      <c r="B23" s="24"/>
      <c r="C23" s="22"/>
    </row>
    <row r="24" spans="2:12" x14ac:dyDescent="0.25">
      <c r="B24" s="5" t="s">
        <v>16</v>
      </c>
      <c r="C24" s="4">
        <f>SUBTOTAL(109,Table1[Kostnad])</f>
        <v>22500</v>
      </c>
    </row>
  </sheetData>
  <sheetProtection algorithmName="SHA-512" hashValue="Ada2Pb7wsIaOGH/J0XsvfxzmIg9U+3n2gXpBEvi6VeSdHuBh1QgvIpVtip7U2ogp+o8OGRYgnxL/Bfc9ZfQbhw==" saltValue="cBFlRqvCRoA7b9BN+DoEbA==" spinCount="100000" sheet="1" objects="1" scenarios="1" selectLockedCells="1"/>
  <mergeCells count="1">
    <mergeCell ref="B2:E2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Sheet1</vt:lpstr>
    </vt:vector>
  </TitlesOfParts>
  <Company>PricewaterhouseCoopers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Kiarash Behnam</dc:creator>
  <cp:lastModifiedBy>Kiarash Behnam</cp:lastModifiedBy>
  <dcterms:created xsi:type="dcterms:W3CDTF">2018-10-19T12:34:16Z</dcterms:created>
  <dcterms:modified xsi:type="dcterms:W3CDTF">2018-10-20T09:13:33Z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55a4a621-2333-4e06-a9fd-3838b867312e</vt:lpwstr>
  </property>
</Properties>
</file>