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982FCACD-3719-A74A-9A60-83FCD27257D1}" xr6:coauthVersionLast="47" xr6:coauthVersionMax="47" xr10:uidLastSave="{00000000-0000-0000-0000-000000000000}"/>
  <bookViews>
    <workbookView xWindow="4440" yWindow="880" windowWidth="20740" windowHeight="11040" xr2:uid="{43B876C4-3D47-4734-A8B5-2EB50F8ED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3" i="1" l="1"/>
  <c r="AC43" i="1" s="1"/>
  <c r="M43" i="1"/>
  <c r="N43" i="1" s="1"/>
  <c r="AB42" i="1"/>
  <c r="AC42" i="1" s="1"/>
  <c r="AB41" i="1"/>
  <c r="AC41" i="1" s="1"/>
  <c r="M41" i="1"/>
  <c r="N41" i="1" s="1"/>
  <c r="AB40" i="1"/>
  <c r="AC40" i="1" s="1"/>
  <c r="M40" i="1"/>
  <c r="N40" i="1" s="1"/>
  <c r="AB39" i="1"/>
  <c r="AC39" i="1" s="1"/>
  <c r="M39" i="1"/>
  <c r="N39" i="1" s="1"/>
  <c r="AB38" i="1"/>
  <c r="AC38" i="1" s="1"/>
  <c r="M38" i="1"/>
  <c r="N38" i="1" s="1"/>
  <c r="AB37" i="1"/>
  <c r="AC37" i="1" s="1"/>
  <c r="M37" i="1"/>
  <c r="N37" i="1" s="1"/>
  <c r="AB36" i="1"/>
  <c r="AC36" i="1" s="1"/>
  <c r="AB35" i="1"/>
  <c r="AC35" i="1" s="1"/>
  <c r="N35" i="1"/>
  <c r="P35" i="1" s="1"/>
  <c r="M35" i="1"/>
  <c r="AB34" i="1"/>
  <c r="AC34" i="1" s="1"/>
  <c r="M34" i="1"/>
  <c r="N34" i="1" s="1"/>
  <c r="AB33" i="1"/>
  <c r="AC33" i="1" s="1"/>
  <c r="AB32" i="1"/>
  <c r="AC32" i="1" s="1"/>
  <c r="M32" i="1"/>
  <c r="N32" i="1" s="1"/>
  <c r="AB31" i="1"/>
  <c r="AC31" i="1" s="1"/>
  <c r="N31" i="1"/>
  <c r="P31" i="1" s="1"/>
  <c r="M31" i="1"/>
  <c r="AC30" i="1"/>
  <c r="AE30" i="1" s="1"/>
  <c r="AF30" i="1" s="1"/>
  <c r="AB30" i="1"/>
  <c r="AB29" i="1"/>
  <c r="AC29" i="1" s="1"/>
  <c r="M29" i="1"/>
  <c r="N29" i="1" s="1"/>
  <c r="AC28" i="1"/>
  <c r="AE28" i="1" s="1"/>
  <c r="AB28" i="1"/>
  <c r="M28" i="1"/>
  <c r="N28" i="1" s="1"/>
  <c r="AB27" i="1"/>
  <c r="AC27" i="1" s="1"/>
  <c r="M27" i="1"/>
  <c r="N27" i="1" s="1"/>
  <c r="AB26" i="1"/>
  <c r="AC26" i="1" s="1"/>
  <c r="N26" i="1"/>
  <c r="P26" i="1" s="1"/>
  <c r="M26" i="1"/>
  <c r="AB25" i="1"/>
  <c r="AC25" i="1" s="1"/>
  <c r="M25" i="1"/>
  <c r="N25" i="1" s="1"/>
  <c r="AC24" i="1"/>
  <c r="AE24" i="1" s="1"/>
  <c r="AB24" i="1"/>
  <c r="M24" i="1"/>
  <c r="N24" i="1" s="1"/>
  <c r="AB23" i="1"/>
  <c r="AC23" i="1" s="1"/>
  <c r="M23" i="1"/>
  <c r="N23" i="1" s="1"/>
  <c r="AB22" i="1"/>
  <c r="AC22" i="1" s="1"/>
  <c r="N22" i="1"/>
  <c r="P22" i="1" s="1"/>
  <c r="M22" i="1"/>
  <c r="AB21" i="1"/>
  <c r="AC21" i="1" s="1"/>
  <c r="M21" i="1"/>
  <c r="N21" i="1" s="1"/>
  <c r="AC20" i="1"/>
  <c r="AD20" i="1" s="1"/>
  <c r="AB20" i="1"/>
  <c r="M20" i="1"/>
  <c r="N20" i="1" s="1"/>
  <c r="AB19" i="1"/>
  <c r="AC19" i="1" s="1"/>
  <c r="M19" i="1"/>
  <c r="N19" i="1" s="1"/>
  <c r="N18" i="1"/>
  <c r="AF18" i="1" s="1"/>
  <c r="AG18" i="1" s="1"/>
  <c r="M18" i="1"/>
  <c r="AB17" i="1"/>
  <c r="AC17" i="1" s="1"/>
  <c r="M17" i="1"/>
  <c r="N17" i="1" s="1"/>
  <c r="AC16" i="1"/>
  <c r="AE16" i="1" s="1"/>
  <c r="AB16" i="1"/>
  <c r="M16" i="1"/>
  <c r="N16" i="1" s="1"/>
  <c r="AB15" i="1"/>
  <c r="AC15" i="1" s="1"/>
  <c r="M15" i="1"/>
  <c r="N15" i="1" s="1"/>
  <c r="AB14" i="1"/>
  <c r="AC14" i="1" s="1"/>
  <c r="N14" i="1"/>
  <c r="P14" i="1" s="1"/>
  <c r="M14" i="1"/>
  <c r="AB13" i="1"/>
  <c r="AC13" i="1" s="1"/>
  <c r="M13" i="1"/>
  <c r="N13" i="1" s="1"/>
  <c r="AC12" i="1"/>
  <c r="AE12" i="1" s="1"/>
  <c r="AB12" i="1"/>
  <c r="M12" i="1"/>
  <c r="N12" i="1" s="1"/>
  <c r="AB11" i="1"/>
  <c r="AC11" i="1" s="1"/>
  <c r="M11" i="1"/>
  <c r="N11" i="1" s="1"/>
  <c r="AB10" i="1"/>
  <c r="AC10" i="1" s="1"/>
  <c r="N10" i="1"/>
  <c r="P10" i="1" s="1"/>
  <c r="M10" i="1"/>
  <c r="AB9" i="1"/>
  <c r="AC9" i="1" s="1"/>
  <c r="M9" i="1"/>
  <c r="N9" i="1" s="1"/>
  <c r="AC8" i="1"/>
  <c r="AE8" i="1" s="1"/>
  <c r="AB8" i="1"/>
  <c r="M8" i="1"/>
  <c r="N8" i="1" s="1"/>
  <c r="AB7" i="1"/>
  <c r="AC7" i="1" s="1"/>
  <c r="M7" i="1"/>
  <c r="N7" i="1" s="1"/>
  <c r="AB4" i="1"/>
  <c r="AC4" i="1" s="1"/>
  <c r="N4" i="1"/>
  <c r="P4" i="1" s="1"/>
  <c r="M4" i="1"/>
  <c r="AE25" i="1" l="1"/>
  <c r="AD25" i="1"/>
  <c r="P32" i="1"/>
  <c r="O32" i="1"/>
  <c r="AE36" i="1"/>
  <c r="AF36" i="1" s="1"/>
  <c r="AD36" i="1"/>
  <c r="AE40" i="1"/>
  <c r="AD40" i="1"/>
  <c r="AE14" i="1"/>
  <c r="AD14" i="1"/>
  <c r="AE31" i="1"/>
  <c r="AD31" i="1"/>
  <c r="P9" i="1"/>
  <c r="O9" i="1"/>
  <c r="AD9" i="1"/>
  <c r="AE9" i="1"/>
  <c r="AD19" i="1"/>
  <c r="AE19" i="1"/>
  <c r="O29" i="1"/>
  <c r="P29" i="1"/>
  <c r="AE32" i="1"/>
  <c r="AD32" i="1"/>
  <c r="O37" i="1"/>
  <c r="P37" i="1"/>
  <c r="AF37" i="1" s="1"/>
  <c r="AG37" i="1" s="1"/>
  <c r="P41" i="1"/>
  <c r="O41" i="1"/>
  <c r="AE21" i="1"/>
  <c r="AD21" i="1"/>
  <c r="AD39" i="1"/>
  <c r="AE39" i="1"/>
  <c r="O25" i="1"/>
  <c r="P25" i="1"/>
  <c r="AF25" i="1" s="1"/>
  <c r="AG25" i="1" s="1"/>
  <c r="P23" i="1"/>
  <c r="O23" i="1"/>
  <c r="AE29" i="1"/>
  <c r="AD29" i="1"/>
  <c r="AE33" i="1"/>
  <c r="AF33" i="1" s="1"/>
  <c r="AD33" i="1"/>
  <c r="AE37" i="1"/>
  <c r="AD37" i="1"/>
  <c r="AE41" i="1"/>
  <c r="AD41" i="1"/>
  <c r="AE35" i="1"/>
  <c r="AF35" i="1" s="1"/>
  <c r="AG35" i="1" s="1"/>
  <c r="AD35" i="1"/>
  <c r="P19" i="1"/>
  <c r="AF19" i="1" s="1"/>
  <c r="AG19" i="1" s="1"/>
  <c r="O19" i="1"/>
  <c r="AD23" i="1"/>
  <c r="AE23" i="1"/>
  <c r="AD26" i="1"/>
  <c r="AE26" i="1"/>
  <c r="AF26" i="1" s="1"/>
  <c r="AG26" i="1" s="1"/>
  <c r="O34" i="1"/>
  <c r="P34" i="1"/>
  <c r="AF34" i="1" s="1"/>
  <c r="AG34" i="1" s="1"/>
  <c r="P38" i="1"/>
  <c r="O38" i="1"/>
  <c r="AE42" i="1"/>
  <c r="AF42" i="1" s="1"/>
  <c r="AG42" i="1" s="1"/>
  <c r="AD42" i="1"/>
  <c r="AE11" i="1"/>
  <c r="AD11" i="1"/>
  <c r="P28" i="1"/>
  <c r="AF28" i="1" s="1"/>
  <c r="AG28" i="1" s="1"/>
  <c r="O28" i="1"/>
  <c r="P12" i="1"/>
  <c r="AF12" i="1" s="1"/>
  <c r="AG12" i="1" s="1"/>
  <c r="O12" i="1"/>
  <c r="P16" i="1"/>
  <c r="AF16" i="1" s="1"/>
  <c r="AG16" i="1" s="1"/>
  <c r="O16" i="1"/>
  <c r="AE4" i="1"/>
  <c r="AF4" i="1" s="1"/>
  <c r="AG4" i="1" s="1"/>
  <c r="AD4" i="1"/>
  <c r="P20" i="1"/>
  <c r="AF20" i="1" s="1"/>
  <c r="AG20" i="1" s="1"/>
  <c r="O20" i="1"/>
  <c r="AE7" i="1"/>
  <c r="AD7" i="1"/>
  <c r="P17" i="1"/>
  <c r="O17" i="1"/>
  <c r="O24" i="1"/>
  <c r="P24" i="1"/>
  <c r="AF24" i="1" s="1"/>
  <c r="AG24" i="1" s="1"/>
  <c r="P27" i="1"/>
  <c r="AF27" i="1" s="1"/>
  <c r="AG27" i="1" s="1"/>
  <c r="O27" i="1"/>
  <c r="AE34" i="1"/>
  <c r="AD34" i="1"/>
  <c r="AE38" i="1"/>
  <c r="AD38" i="1"/>
  <c r="O43" i="1"/>
  <c r="P43" i="1"/>
  <c r="AF43" i="1" s="1"/>
  <c r="AG43" i="1" s="1"/>
  <c r="AF31" i="1"/>
  <c r="AG31" i="1" s="1"/>
  <c r="O15" i="1"/>
  <c r="P15" i="1"/>
  <c r="P40" i="1"/>
  <c r="AF40" i="1" s="1"/>
  <c r="AG40" i="1" s="1"/>
  <c r="O40" i="1"/>
  <c r="AE15" i="1"/>
  <c r="AD15" i="1"/>
  <c r="AE22" i="1"/>
  <c r="AF22" i="1" s="1"/>
  <c r="AG22" i="1" s="1"/>
  <c r="AD22" i="1"/>
  <c r="P13" i="1"/>
  <c r="O13" i="1"/>
  <c r="O7" i="1"/>
  <c r="P7" i="1"/>
  <c r="AF7" i="1" s="1"/>
  <c r="AG7" i="1" s="1"/>
  <c r="AD13" i="1"/>
  <c r="AE13" i="1"/>
  <c r="AE10" i="1"/>
  <c r="AF10" i="1" s="1"/>
  <c r="AG10" i="1" s="1"/>
  <c r="AD10" i="1"/>
  <c r="P8" i="1"/>
  <c r="AF8" i="1" s="1"/>
  <c r="AG8" i="1" s="1"/>
  <c r="O8" i="1"/>
  <c r="O11" i="1"/>
  <c r="P11" i="1"/>
  <c r="AF11" i="1" s="1"/>
  <c r="AG11" i="1" s="1"/>
  <c r="AF14" i="1"/>
  <c r="AG14" i="1" s="1"/>
  <c r="AE17" i="1"/>
  <c r="AD17" i="1"/>
  <c r="O21" i="1"/>
  <c r="P21" i="1"/>
  <c r="AF21" i="1" s="1"/>
  <c r="AG21" i="1" s="1"/>
  <c r="AD27" i="1"/>
  <c r="AE27" i="1"/>
  <c r="P39" i="1"/>
  <c r="O39" i="1"/>
  <c r="AE43" i="1"/>
  <c r="AD43" i="1"/>
  <c r="AD24" i="1"/>
  <c r="O26" i="1"/>
  <c r="AD28" i="1"/>
  <c r="AD30" i="1"/>
  <c r="O35" i="1"/>
  <c r="O22" i="1"/>
  <c r="AE20" i="1"/>
  <c r="O4" i="1"/>
  <c r="AD8" i="1"/>
  <c r="O10" i="1"/>
  <c r="AD12" i="1"/>
  <c r="O14" i="1"/>
  <c r="AD16" i="1"/>
  <c r="O18" i="1"/>
  <c r="O31" i="1"/>
  <c r="AF9" i="1" l="1"/>
  <c r="AG9" i="1" s="1"/>
  <c r="AF29" i="1"/>
  <c r="AG29" i="1" s="1"/>
  <c r="AF17" i="1"/>
  <c r="AG17" i="1" s="1"/>
  <c r="AF32" i="1"/>
  <c r="AG32" i="1" s="1"/>
  <c r="AF15" i="1"/>
  <c r="AG15" i="1" s="1"/>
  <c r="AF23" i="1"/>
  <c r="AG23" i="1" s="1"/>
  <c r="AF39" i="1"/>
  <c r="AG39" i="1" s="1"/>
  <c r="AF13" i="1"/>
  <c r="AG13" i="1" s="1"/>
  <c r="AF38" i="1"/>
  <c r="AG38" i="1" s="1"/>
  <c r="AF41" i="1"/>
  <c r="AG41" i="1" s="1"/>
</calcChain>
</file>

<file path=xl/sharedStrings.xml><?xml version="1.0" encoding="utf-8"?>
<sst xmlns="http://schemas.openxmlformats.org/spreadsheetml/2006/main" count="74" uniqueCount="61">
  <si>
    <t xml:space="preserve">No. </t>
  </si>
  <si>
    <t xml:space="preserve">Nama Guru </t>
  </si>
  <si>
    <t>Abdul Haris, S.S</t>
  </si>
  <si>
    <t>Ade Gustia Nanda, S.Pd</t>
  </si>
  <si>
    <t>Ade Nurachmi Damayanti, S.IP</t>
  </si>
  <si>
    <t>Afni Kartika Asman, S.Si</t>
  </si>
  <si>
    <t>Antonio Tigor Lumban Gaol</t>
  </si>
  <si>
    <t>Arif Fadillah,  S.Pd</t>
  </si>
  <si>
    <t>Deslin Herliana,S.Pd</t>
  </si>
  <si>
    <t>Dian Chairunisa, S.Hum</t>
  </si>
  <si>
    <t>Elsa Rahmi</t>
  </si>
  <si>
    <t>Faulia Faradila Sari, S. Pd</t>
  </si>
  <si>
    <t>Ferdi Imlah, S.Pd</t>
  </si>
  <si>
    <t>Horin Amanda, S.Pd</t>
  </si>
  <si>
    <t>Icha Syari Anggreini, S.Pd</t>
  </si>
  <si>
    <t>Igus Rumiati, S.Si</t>
  </si>
  <si>
    <t>Iin Handayani, S.Pd</t>
  </si>
  <si>
    <t>Irma Faramida, S.Pd</t>
  </si>
  <si>
    <t xml:space="preserve">Joakkim </t>
  </si>
  <si>
    <t>Juwita Ayu Lestari, S.Pd</t>
  </si>
  <si>
    <t>Lisna Silaen, S. Sos</t>
  </si>
  <si>
    <t>Maissy Emelya Sari , S.Pd</t>
  </si>
  <si>
    <t>Mega Ayu Adila, S.Pd</t>
  </si>
  <si>
    <t>Mega Enjela Sari, M.Pd</t>
  </si>
  <si>
    <t>Mella Kepriyanti Adwas, S.Pd</t>
  </si>
  <si>
    <t>Muthia Kanzha, S.Pd</t>
  </si>
  <si>
    <t>Mutiara, S.Sn</t>
  </si>
  <si>
    <t>Nadya Putri Anggina, S.Pd</t>
  </si>
  <si>
    <t>Nur Hasanah, S. Pd</t>
  </si>
  <si>
    <t>Nurul Ismi Putri, S.Pd</t>
  </si>
  <si>
    <t>Permata Cahaya Utama</t>
  </si>
  <si>
    <t>Richardo Avisenna, S.IP</t>
  </si>
  <si>
    <t>Risma Uli, S. Sos</t>
  </si>
  <si>
    <t xml:space="preserve">Rusman </t>
  </si>
  <si>
    <t>Sasmi Nopiyani, S.Si</t>
  </si>
  <si>
    <t xml:space="preserve">Shanti Sarah </t>
  </si>
  <si>
    <t>Vera Yanti Silalahi, S.Pd</t>
  </si>
  <si>
    <t>Widya Shintya Dewi, S.Pd</t>
  </si>
  <si>
    <t>Wiki Sril Utami, S.Pd</t>
  </si>
  <si>
    <t>Wiko Joni Yuska, S.Pd</t>
  </si>
  <si>
    <t>Winni, S.E</t>
  </si>
  <si>
    <t>Yurniza Oktavia, S.Pd</t>
  </si>
  <si>
    <t xml:space="preserve">Penilaian Pelaksanaan Pembelajaran </t>
  </si>
  <si>
    <t>Rata-Rata</t>
  </si>
  <si>
    <t>Ban Rata-Rata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</si>
  <si>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</si>
  <si>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</si>
  <si>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</si>
  <si>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</si>
  <si>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</si>
  <si>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</si>
  <si>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</si>
  <si>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</si>
  <si>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</si>
  <si>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</si>
  <si>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Jumlah </t>
  </si>
  <si>
    <t xml:space="preserve">Total </t>
  </si>
  <si>
    <t>Ban</t>
  </si>
  <si>
    <t>K</t>
  </si>
  <si>
    <t>Observasi  Periode 1st</t>
  </si>
  <si>
    <t>Observasi  Periode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</si>
</sst>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 xr:uid="{14D6DD05-53E9-4FCE-84AD-4C9DA1C16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D01-02B6-43CD-AEF6-68538CBE6B0A}">
  <dimension ref="A1:AG43"/>
  <sheetViews>
    <sheetView tabSelected="1" topLeftCell="O1" workbookViewId="0">
      <selection activeCell="Q3" sqref="Q3"/>
    </sheetView>
  </sheetViews>
  <sheetFormatPr baseColWidth="10" defaultColWidth="8.83203125" defaultRowHeight="15" x14ac:dyDescent="0.2"/>
  <cols>
    <col min="1" max="1" width="4.5" bestFit="1" customWidth="1"/>
    <col min="2" max="2" width="11.5" bestFit="1" customWidth="1"/>
    <col min="33" max="33" width="13.33203125" bestFit="1" customWidth="1"/>
  </cols>
  <sheetData>
    <row r="1" spans="1:33" x14ac:dyDescent="0.2">
      <c r="A1" s="28" t="s">
        <v>0</v>
      </c>
      <c r="B1" s="28" t="s">
        <v>1</v>
      </c>
      <c r="C1" s="29" t="s">
        <v>42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1"/>
    </row>
    <row r="2" spans="1:33" x14ac:dyDescent="0.2">
      <c r="A2" s="28"/>
      <c r="B2" s="28"/>
      <c r="C2" s="28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 t="s">
        <v>60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2" t="s">
        <v>43</v>
      </c>
      <c r="AG2" s="33" t="s">
        <v>44</v>
      </c>
    </row>
    <row r="3" spans="1:33" x14ac:dyDescent="0.2">
      <c r="A3" s="28"/>
      <c r="B3" s="28"/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2" t="s">
        <v>56</v>
      </c>
      <c r="O3" s="1" t="s">
        <v>57</v>
      </c>
      <c r="P3" s="11">
        <v>0.25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54</v>
      </c>
      <c r="AA3" s="1" t="s">
        <v>58</v>
      </c>
      <c r="AB3" s="1" t="s">
        <v>55</v>
      </c>
      <c r="AC3" s="12" t="s">
        <v>56</v>
      </c>
      <c r="AD3" s="1" t="s">
        <v>57</v>
      </c>
      <c r="AE3" s="11">
        <v>0.75</v>
      </c>
      <c r="AF3" s="32"/>
      <c r="AG3" s="34"/>
    </row>
    <row r="4" spans="1:33" ht="34" x14ac:dyDescent="0.2">
      <c r="A4" s="2">
        <v>1</v>
      </c>
      <c r="B4" s="3" t="s">
        <v>2</v>
      </c>
      <c r="C4" s="2">
        <v>12</v>
      </c>
      <c r="D4" s="2">
        <v>8</v>
      </c>
      <c r="E4" s="2">
        <v>15</v>
      </c>
      <c r="F4" s="2">
        <v>28</v>
      </c>
      <c r="G4" s="13">
        <v>24</v>
      </c>
      <c r="H4" s="2">
        <v>20</v>
      </c>
      <c r="I4" s="2">
        <v>20</v>
      </c>
      <c r="J4" s="2">
        <v>8</v>
      </c>
      <c r="K4" s="2">
        <v>8</v>
      </c>
      <c r="L4" s="2">
        <v>16</v>
      </c>
      <c r="M4" s="2">
        <f>C4+D4+E4+F4+H4+I4+J4+K4+L4</f>
        <v>135</v>
      </c>
      <c r="N4" s="14">
        <f>M4/37</f>
        <v>3.6486486486486487</v>
      </c>
      <c r="O4" s="15" t="str">
        <f>IF(N4&gt;=3.55,"Sangat Baik",IF(N4&gt;=2.55,"Baik",IF(N4&gt;=1.55,"Cukup","Kurang")))</f>
        <v>Sangat Baik</v>
      </c>
      <c r="P4" s="16">
        <f>25%*N4</f>
        <v>0.91216216216216217</v>
      </c>
      <c r="Q4" s="2">
        <v>15</v>
      </c>
      <c r="R4" s="2">
        <v>7</v>
      </c>
      <c r="S4" s="2">
        <v>16</v>
      </c>
      <c r="T4" s="2">
        <v>28</v>
      </c>
      <c r="U4" s="13">
        <v>24</v>
      </c>
      <c r="V4" s="13">
        <v>19</v>
      </c>
      <c r="W4" s="2">
        <v>20</v>
      </c>
      <c r="X4" s="2">
        <v>20</v>
      </c>
      <c r="Y4" s="2">
        <v>12</v>
      </c>
      <c r="Z4" s="2">
        <v>8</v>
      </c>
      <c r="AA4" s="2">
        <v>10</v>
      </c>
      <c r="AB4" s="2">
        <f t="shared" ref="AB4:AB42" si="0">Q4+R4+S4+T4+W4+X4+Y4+Z4+AA4</f>
        <v>136</v>
      </c>
      <c r="AC4" s="17">
        <f t="shared" ref="AC4" si="1">AB4/36</f>
        <v>3.7777777777777777</v>
      </c>
      <c r="AD4" s="2" t="str">
        <f>IF(AC4&gt;=3.55,"Sangat Baik",IF(AC4&gt;=2.55,"Baik",IF(AC4&gt;=1.55,"Cukup","Kurang")))</f>
        <v>Sangat Baik</v>
      </c>
      <c r="AE4" s="16">
        <f t="shared" ref="AE4" si="2">75%*AC4</f>
        <v>2.833333333333333</v>
      </c>
      <c r="AF4" s="14">
        <f t="shared" ref="AF4" si="3">P4+AE4</f>
        <v>3.7454954954954953</v>
      </c>
      <c r="AG4" s="15" t="str">
        <f>IF(AF4&gt;=3.55,"Sangat Baik",IF(AF4&gt;=2.55,"Baik",IF(AF4&gt;=1.55,"Cukup","Kurang")))</f>
        <v>Sangat Baik</v>
      </c>
    </row>
    <row r="5" spans="1:33" ht="34" x14ac:dyDescent="0.2">
      <c r="A5" s="2">
        <v>2</v>
      </c>
      <c r="B5" s="4" t="s">
        <v>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20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1"/>
      <c r="AD5" s="18"/>
      <c r="AE5" s="22"/>
      <c r="AF5" s="19"/>
      <c r="AG5" s="20"/>
    </row>
    <row r="6" spans="1:33" ht="68" x14ac:dyDescent="0.2">
      <c r="A6" s="2">
        <v>3</v>
      </c>
      <c r="B6" s="5" t="s">
        <v>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20"/>
      <c r="P6" s="20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1"/>
      <c r="AD6" s="18"/>
      <c r="AE6" s="22"/>
      <c r="AF6" s="19"/>
      <c r="AG6" s="20"/>
    </row>
    <row r="7" spans="1:33" ht="34" x14ac:dyDescent="0.2">
      <c r="A7" s="2">
        <v>4</v>
      </c>
      <c r="B7" s="6" t="s">
        <v>5</v>
      </c>
      <c r="C7" s="2">
        <v>8</v>
      </c>
      <c r="D7" s="2">
        <v>4</v>
      </c>
      <c r="E7" s="2">
        <v>10</v>
      </c>
      <c r="F7" s="2">
        <v>19</v>
      </c>
      <c r="G7" s="23">
        <v>11</v>
      </c>
      <c r="H7" s="2">
        <v>13</v>
      </c>
      <c r="I7" s="2">
        <v>18</v>
      </c>
      <c r="J7" s="2">
        <v>8</v>
      </c>
      <c r="K7" s="2">
        <v>16</v>
      </c>
      <c r="L7" s="2">
        <v>5</v>
      </c>
      <c r="M7" s="2">
        <f t="shared" ref="M7:M43" si="4">C7+D7+E7+F7+H7+I7+J7+K7+L7</f>
        <v>101</v>
      </c>
      <c r="N7" s="14">
        <f t="shared" ref="N7:N43" si="5">M7/37</f>
        <v>2.7297297297297298</v>
      </c>
      <c r="O7" s="15" t="str">
        <f t="shared" ref="O7:O29" si="6">IF(N7&gt;=3.55,"Sangat Baik",IF(N7&gt;=2.55,"Baik",IF(N7&gt;=1.55,"Cukup","Kurang")))</f>
        <v>Baik</v>
      </c>
      <c r="P7" s="16">
        <f>25%*N7</f>
        <v>0.68243243243243246</v>
      </c>
      <c r="Q7" s="2">
        <v>12</v>
      </c>
      <c r="R7" s="2">
        <v>5</v>
      </c>
      <c r="S7" s="2">
        <v>11</v>
      </c>
      <c r="T7" s="2">
        <v>23</v>
      </c>
      <c r="U7" s="13">
        <v>21</v>
      </c>
      <c r="V7" s="13">
        <v>20</v>
      </c>
      <c r="W7" s="2">
        <v>18</v>
      </c>
      <c r="X7" s="2">
        <v>18</v>
      </c>
      <c r="Y7" s="2">
        <v>9</v>
      </c>
      <c r="Z7" s="2">
        <v>8</v>
      </c>
      <c r="AA7" s="2">
        <v>6</v>
      </c>
      <c r="AB7" s="2">
        <f t="shared" ref="AB7:AB43" si="7">Q7+R7+S7+T7+W7+X7+Y7+Z7+AA7</f>
        <v>110</v>
      </c>
      <c r="AC7" s="17">
        <f t="shared" ref="AC7:AC9" si="8">AB7/36</f>
        <v>3.0555555555555554</v>
      </c>
      <c r="AD7" s="2" t="str">
        <f t="shared" ref="AD7:AD42" si="9">IF(AC7&gt;=3.55,"Sangat Baik",IF(AC7&gt;=2.55,"Baik",IF(AC7&gt;=1.55,"Cukup","Kurang")))</f>
        <v>Baik</v>
      </c>
      <c r="AE7" s="16">
        <f t="shared" ref="AE7:AE9" si="10">75%*AC7</f>
        <v>2.2916666666666665</v>
      </c>
      <c r="AF7" s="14">
        <f t="shared" ref="AF7:AF43" si="11">P7+AE7</f>
        <v>2.974099099099099</v>
      </c>
      <c r="AG7" s="15" t="str">
        <f t="shared" ref="AG7:AG42" si="12">IF(AF7&gt;=3.55,"Sangat Baik",IF(AF7&gt;=2.55,"Baik",IF(AF7&gt;=1.55,"Cukup","Kurang")))</f>
        <v>Baik</v>
      </c>
    </row>
    <row r="8" spans="1:33" ht="68" x14ac:dyDescent="0.2">
      <c r="A8" s="2">
        <v>5</v>
      </c>
      <c r="B8" s="3" t="s">
        <v>6</v>
      </c>
      <c r="C8" s="2">
        <v>7</v>
      </c>
      <c r="D8" s="2">
        <v>3</v>
      </c>
      <c r="E8" s="2">
        <v>6</v>
      </c>
      <c r="F8" s="2">
        <v>10</v>
      </c>
      <c r="G8" s="23">
        <v>13</v>
      </c>
      <c r="H8" s="2">
        <v>12</v>
      </c>
      <c r="I8" s="2">
        <v>9</v>
      </c>
      <c r="J8" s="2">
        <v>4</v>
      </c>
      <c r="K8" s="2">
        <v>3</v>
      </c>
      <c r="L8" s="2">
        <v>8</v>
      </c>
      <c r="M8" s="2">
        <f t="shared" si="4"/>
        <v>62</v>
      </c>
      <c r="N8" s="14">
        <f t="shared" si="5"/>
        <v>1.6756756756756757</v>
      </c>
      <c r="O8" s="15" t="str">
        <f t="shared" si="6"/>
        <v>Cukup</v>
      </c>
      <c r="P8" s="16">
        <f t="shared" ref="P8:P29" si="13">25%*N8</f>
        <v>0.41891891891891891</v>
      </c>
      <c r="Q8" s="2">
        <v>12</v>
      </c>
      <c r="R8" s="2">
        <v>5</v>
      </c>
      <c r="S8" s="2">
        <v>8</v>
      </c>
      <c r="T8" s="2">
        <v>19</v>
      </c>
      <c r="U8" s="13">
        <v>21</v>
      </c>
      <c r="V8" s="13">
        <v>15</v>
      </c>
      <c r="W8" s="2">
        <v>17</v>
      </c>
      <c r="X8" s="2">
        <v>14</v>
      </c>
      <c r="Y8" s="2">
        <v>9</v>
      </c>
      <c r="Z8" s="2">
        <v>8</v>
      </c>
      <c r="AA8" s="2">
        <v>3</v>
      </c>
      <c r="AB8" s="2">
        <f t="shared" si="0"/>
        <v>95</v>
      </c>
      <c r="AC8" s="17">
        <f t="shared" si="8"/>
        <v>2.6388888888888888</v>
      </c>
      <c r="AD8" s="2" t="str">
        <f t="shared" si="9"/>
        <v>Baik</v>
      </c>
      <c r="AE8" s="16">
        <f t="shared" si="10"/>
        <v>1.9791666666666665</v>
      </c>
      <c r="AF8" s="14">
        <f t="shared" si="11"/>
        <v>2.3980855855855854</v>
      </c>
      <c r="AG8" s="15" t="str">
        <f t="shared" si="12"/>
        <v>Cukup</v>
      </c>
    </row>
    <row r="9" spans="1:33" ht="51" x14ac:dyDescent="0.2">
      <c r="A9" s="2">
        <v>6</v>
      </c>
      <c r="B9" s="3" t="s">
        <v>7</v>
      </c>
      <c r="C9" s="2">
        <v>13</v>
      </c>
      <c r="D9" s="2">
        <v>8</v>
      </c>
      <c r="E9" s="2">
        <v>11</v>
      </c>
      <c r="F9" s="2">
        <v>27</v>
      </c>
      <c r="G9" s="23">
        <v>17</v>
      </c>
      <c r="H9" s="2">
        <v>19</v>
      </c>
      <c r="I9" s="2">
        <v>20</v>
      </c>
      <c r="J9" s="2">
        <v>8</v>
      </c>
      <c r="K9" s="2">
        <v>7</v>
      </c>
      <c r="L9" s="2">
        <v>16</v>
      </c>
      <c r="M9" s="2">
        <f t="shared" si="4"/>
        <v>129</v>
      </c>
      <c r="N9" s="14">
        <f t="shared" si="5"/>
        <v>3.4864864864864864</v>
      </c>
      <c r="O9" s="15" t="str">
        <f t="shared" si="6"/>
        <v>Baik</v>
      </c>
      <c r="P9" s="16">
        <f t="shared" si="13"/>
        <v>0.8716216216216216</v>
      </c>
      <c r="Q9" s="2">
        <v>19</v>
      </c>
      <c r="R9" s="2">
        <v>8</v>
      </c>
      <c r="S9" s="2">
        <v>12</v>
      </c>
      <c r="T9" s="2">
        <v>25</v>
      </c>
      <c r="U9" s="13">
        <v>20</v>
      </c>
      <c r="V9" s="13">
        <v>18</v>
      </c>
      <c r="W9" s="2">
        <v>19</v>
      </c>
      <c r="X9" s="2">
        <v>19</v>
      </c>
      <c r="Y9" s="2">
        <v>12</v>
      </c>
      <c r="Z9" s="2">
        <v>8</v>
      </c>
      <c r="AA9" s="2">
        <v>12</v>
      </c>
      <c r="AB9" s="2">
        <f t="shared" si="0"/>
        <v>134</v>
      </c>
      <c r="AC9" s="17">
        <f t="shared" si="8"/>
        <v>3.7222222222222223</v>
      </c>
      <c r="AD9" s="2" t="str">
        <f t="shared" si="9"/>
        <v>Sangat Baik</v>
      </c>
      <c r="AE9" s="16">
        <f t="shared" si="10"/>
        <v>2.791666666666667</v>
      </c>
      <c r="AF9" s="14">
        <f t="shared" si="11"/>
        <v>3.6632882882882885</v>
      </c>
      <c r="AG9" s="15" t="str">
        <f t="shared" si="12"/>
        <v>Sangat Baik</v>
      </c>
    </row>
    <row r="10" spans="1:33" ht="51" x14ac:dyDescent="0.2">
      <c r="A10" s="2">
        <v>7</v>
      </c>
      <c r="B10" s="7" t="s">
        <v>8</v>
      </c>
      <c r="C10" s="2">
        <v>10</v>
      </c>
      <c r="D10" s="2">
        <v>5</v>
      </c>
      <c r="E10" s="2">
        <v>15</v>
      </c>
      <c r="F10" s="2">
        <v>25</v>
      </c>
      <c r="G10" s="23">
        <v>18</v>
      </c>
      <c r="H10" s="2">
        <v>18</v>
      </c>
      <c r="I10" s="2">
        <v>18</v>
      </c>
      <c r="J10" s="2">
        <v>6</v>
      </c>
      <c r="K10" s="2">
        <v>8</v>
      </c>
      <c r="L10" s="2">
        <v>13</v>
      </c>
      <c r="M10" s="2">
        <f t="shared" si="4"/>
        <v>118</v>
      </c>
      <c r="N10" s="14">
        <f t="shared" si="5"/>
        <v>3.189189189189189</v>
      </c>
      <c r="O10" s="15" t="str">
        <f t="shared" si="6"/>
        <v>Baik</v>
      </c>
      <c r="P10" s="16">
        <f t="shared" si="13"/>
        <v>0.79729729729729726</v>
      </c>
      <c r="Q10" s="2">
        <v>16</v>
      </c>
      <c r="R10" s="2">
        <v>8</v>
      </c>
      <c r="S10" s="2">
        <v>12</v>
      </c>
      <c r="T10" s="2">
        <v>25</v>
      </c>
      <c r="U10" s="13">
        <v>20</v>
      </c>
      <c r="V10" s="13">
        <v>19</v>
      </c>
      <c r="W10" s="2">
        <v>19</v>
      </c>
      <c r="X10">
        <v>20</v>
      </c>
      <c r="Y10" s="2">
        <v>11</v>
      </c>
      <c r="Z10" s="2">
        <v>8</v>
      </c>
      <c r="AA10" s="2">
        <v>10</v>
      </c>
      <c r="AB10" s="2">
        <f t="shared" si="0"/>
        <v>129</v>
      </c>
      <c r="AC10" s="17">
        <f>AB10/36</f>
        <v>3.5833333333333335</v>
      </c>
      <c r="AD10" s="2" t="str">
        <f t="shared" si="9"/>
        <v>Sangat Baik</v>
      </c>
      <c r="AE10" s="16">
        <f>75%*AC10</f>
        <v>2.6875</v>
      </c>
      <c r="AF10" s="14">
        <f>P10+AE10</f>
        <v>3.4847972972972974</v>
      </c>
      <c r="AG10" s="15" t="str">
        <f t="shared" si="12"/>
        <v>Baik</v>
      </c>
    </row>
    <row r="11" spans="1:33" ht="51" x14ac:dyDescent="0.2">
      <c r="A11" s="2">
        <v>8</v>
      </c>
      <c r="B11" s="6" t="s">
        <v>9</v>
      </c>
      <c r="C11" s="2">
        <v>20</v>
      </c>
      <c r="D11" s="2">
        <v>8</v>
      </c>
      <c r="E11" s="2">
        <v>7</v>
      </c>
      <c r="F11" s="2">
        <v>16</v>
      </c>
      <c r="G11" s="23">
        <v>15</v>
      </c>
      <c r="H11" s="2">
        <v>20</v>
      </c>
      <c r="I11" s="2">
        <v>17</v>
      </c>
      <c r="J11" s="2">
        <v>6</v>
      </c>
      <c r="K11" s="2">
        <v>8</v>
      </c>
      <c r="L11" s="2">
        <v>14</v>
      </c>
      <c r="M11" s="2">
        <f t="shared" si="4"/>
        <v>116</v>
      </c>
      <c r="N11" s="14">
        <f t="shared" si="5"/>
        <v>3.1351351351351351</v>
      </c>
      <c r="O11" s="15" t="str">
        <f t="shared" si="6"/>
        <v>Baik</v>
      </c>
      <c r="P11" s="16">
        <f t="shared" si="13"/>
        <v>0.78378378378378377</v>
      </c>
      <c r="Q11" s="2">
        <v>11</v>
      </c>
      <c r="R11" s="2">
        <v>6</v>
      </c>
      <c r="S11" s="2">
        <v>16</v>
      </c>
      <c r="T11" s="2">
        <v>26</v>
      </c>
      <c r="U11" s="13">
        <v>22</v>
      </c>
      <c r="V11" s="13">
        <v>20</v>
      </c>
      <c r="W11" s="2">
        <v>20</v>
      </c>
      <c r="X11" s="2">
        <v>14</v>
      </c>
      <c r="Y11" s="2">
        <v>10</v>
      </c>
      <c r="Z11" s="2">
        <v>8</v>
      </c>
      <c r="AA11" s="2">
        <v>6</v>
      </c>
      <c r="AB11" s="2">
        <f t="shared" si="7"/>
        <v>117</v>
      </c>
      <c r="AC11" s="17">
        <f t="shared" ref="AC11:AC43" si="14">AB11/36</f>
        <v>3.25</v>
      </c>
      <c r="AD11" s="2" t="str">
        <f t="shared" si="9"/>
        <v>Baik</v>
      </c>
      <c r="AE11" s="16">
        <f t="shared" ref="AE11:AE43" si="15">75%*AC11</f>
        <v>2.4375</v>
      </c>
      <c r="AF11" s="14">
        <f t="shared" si="11"/>
        <v>3.2212837837837838</v>
      </c>
      <c r="AG11" s="15" t="str">
        <f t="shared" si="12"/>
        <v>Baik</v>
      </c>
    </row>
    <row r="12" spans="1:33" ht="17" x14ac:dyDescent="0.2">
      <c r="A12" s="2">
        <v>9</v>
      </c>
      <c r="B12" s="6" t="s">
        <v>10</v>
      </c>
      <c r="C12" s="2">
        <v>13</v>
      </c>
      <c r="D12" s="2">
        <v>8</v>
      </c>
      <c r="E12" s="2">
        <v>11</v>
      </c>
      <c r="F12" s="2">
        <v>27</v>
      </c>
      <c r="G12" s="23">
        <v>17</v>
      </c>
      <c r="H12" s="2">
        <v>19</v>
      </c>
      <c r="I12" s="2">
        <v>20</v>
      </c>
      <c r="J12" s="2">
        <v>8</v>
      </c>
      <c r="K12" s="2">
        <v>7</v>
      </c>
      <c r="L12" s="2">
        <v>16</v>
      </c>
      <c r="M12" s="2">
        <f t="shared" si="4"/>
        <v>129</v>
      </c>
      <c r="N12" s="14">
        <f t="shared" si="5"/>
        <v>3.4864864864864864</v>
      </c>
      <c r="O12" s="15" t="str">
        <f t="shared" si="6"/>
        <v>Baik</v>
      </c>
      <c r="P12" s="16">
        <f t="shared" si="13"/>
        <v>0.8716216216216216</v>
      </c>
      <c r="Q12" s="2">
        <v>15</v>
      </c>
      <c r="R12" s="2">
        <v>7</v>
      </c>
      <c r="S12" s="2">
        <v>14</v>
      </c>
      <c r="T12" s="2">
        <v>28</v>
      </c>
      <c r="U12" s="13">
        <v>20</v>
      </c>
      <c r="V12" s="13">
        <v>15</v>
      </c>
      <c r="W12" s="2">
        <v>16</v>
      </c>
      <c r="X12" s="2">
        <v>18</v>
      </c>
      <c r="Y12" s="2">
        <v>8</v>
      </c>
      <c r="Z12" s="2">
        <v>8</v>
      </c>
      <c r="AA12" s="2">
        <v>12</v>
      </c>
      <c r="AB12" s="2">
        <f t="shared" si="0"/>
        <v>126</v>
      </c>
      <c r="AC12" s="17">
        <f t="shared" si="14"/>
        <v>3.5</v>
      </c>
      <c r="AD12" s="2" t="str">
        <f t="shared" si="9"/>
        <v>Baik</v>
      </c>
      <c r="AE12" s="16">
        <f t="shared" si="15"/>
        <v>2.625</v>
      </c>
      <c r="AF12" s="14">
        <f t="shared" si="11"/>
        <v>3.4966216216216215</v>
      </c>
      <c r="AG12" s="15" t="str">
        <f t="shared" si="12"/>
        <v>Baik</v>
      </c>
    </row>
    <row r="13" spans="1:33" ht="51" x14ac:dyDescent="0.2">
      <c r="A13" s="2">
        <v>10</v>
      </c>
      <c r="B13" s="6" t="s">
        <v>11</v>
      </c>
      <c r="C13" s="2">
        <v>20</v>
      </c>
      <c r="D13" s="2">
        <v>8</v>
      </c>
      <c r="E13" s="2">
        <v>16</v>
      </c>
      <c r="F13" s="2">
        <v>28</v>
      </c>
      <c r="G13" s="23">
        <v>24</v>
      </c>
      <c r="H13" s="2">
        <v>20</v>
      </c>
      <c r="I13" s="2">
        <v>20</v>
      </c>
      <c r="J13" s="2">
        <v>8</v>
      </c>
      <c r="K13" s="2">
        <v>8</v>
      </c>
      <c r="L13" s="2">
        <v>16</v>
      </c>
      <c r="M13" s="2">
        <f t="shared" si="4"/>
        <v>144</v>
      </c>
      <c r="N13" s="14">
        <f t="shared" si="5"/>
        <v>3.8918918918918921</v>
      </c>
      <c r="O13" s="15" t="str">
        <f t="shared" si="6"/>
        <v>Sangat Baik</v>
      </c>
      <c r="P13" s="16">
        <f t="shared" si="13"/>
        <v>0.97297297297297303</v>
      </c>
      <c r="Q13" s="2">
        <v>20</v>
      </c>
      <c r="R13" s="2">
        <v>8</v>
      </c>
      <c r="S13" s="2">
        <v>16</v>
      </c>
      <c r="T13" s="2">
        <v>28</v>
      </c>
      <c r="U13" s="13">
        <v>27</v>
      </c>
      <c r="V13" s="13">
        <v>20</v>
      </c>
      <c r="W13" s="2">
        <v>20</v>
      </c>
      <c r="X13" s="2">
        <v>20</v>
      </c>
      <c r="Y13" s="2">
        <v>12</v>
      </c>
      <c r="Z13" s="2">
        <v>8</v>
      </c>
      <c r="AA13" s="2">
        <v>12</v>
      </c>
      <c r="AB13" s="2">
        <f t="shared" si="0"/>
        <v>144</v>
      </c>
      <c r="AC13" s="17">
        <f t="shared" si="14"/>
        <v>4</v>
      </c>
      <c r="AD13" s="2" t="str">
        <f t="shared" si="9"/>
        <v>Sangat Baik</v>
      </c>
      <c r="AE13" s="16">
        <f t="shared" si="15"/>
        <v>3</v>
      </c>
      <c r="AF13" s="14">
        <f t="shared" si="11"/>
        <v>3.9729729729729728</v>
      </c>
      <c r="AG13" s="15" t="str">
        <f t="shared" si="12"/>
        <v>Sangat Baik</v>
      </c>
    </row>
    <row r="14" spans="1:33" ht="34" x14ac:dyDescent="0.2">
      <c r="A14" s="2">
        <v>11</v>
      </c>
      <c r="B14" s="3" t="s">
        <v>12</v>
      </c>
      <c r="C14" s="2">
        <v>18</v>
      </c>
      <c r="D14" s="2">
        <v>4</v>
      </c>
      <c r="E14" s="2">
        <v>16</v>
      </c>
      <c r="F14" s="2">
        <v>25</v>
      </c>
      <c r="G14" s="23">
        <v>24</v>
      </c>
      <c r="H14" s="2">
        <v>20</v>
      </c>
      <c r="I14" s="2">
        <v>20</v>
      </c>
      <c r="J14" s="2">
        <v>8</v>
      </c>
      <c r="K14" s="2">
        <v>8</v>
      </c>
      <c r="L14" s="2">
        <v>12</v>
      </c>
      <c r="M14" s="2">
        <f t="shared" si="4"/>
        <v>131</v>
      </c>
      <c r="N14" s="14">
        <f t="shared" si="5"/>
        <v>3.5405405405405403</v>
      </c>
      <c r="O14" s="15" t="str">
        <f t="shared" si="6"/>
        <v>Baik</v>
      </c>
      <c r="P14" s="16">
        <f t="shared" si="13"/>
        <v>0.88513513513513509</v>
      </c>
      <c r="Q14" s="2">
        <v>17</v>
      </c>
      <c r="R14" s="2">
        <v>5</v>
      </c>
      <c r="S14" s="2">
        <v>16</v>
      </c>
      <c r="T14" s="2">
        <v>28</v>
      </c>
      <c r="U14" s="13">
        <v>23</v>
      </c>
      <c r="V14" s="13">
        <v>16</v>
      </c>
      <c r="W14" s="2">
        <v>20</v>
      </c>
      <c r="X14" s="2">
        <v>20</v>
      </c>
      <c r="Y14" s="2">
        <v>12</v>
      </c>
      <c r="Z14" s="2">
        <v>8</v>
      </c>
      <c r="AA14" s="2">
        <v>12</v>
      </c>
      <c r="AB14" s="2">
        <f t="shared" si="0"/>
        <v>138</v>
      </c>
      <c r="AC14" s="17">
        <f t="shared" si="14"/>
        <v>3.8333333333333335</v>
      </c>
      <c r="AD14" s="2" t="str">
        <f t="shared" si="9"/>
        <v>Sangat Baik</v>
      </c>
      <c r="AE14" s="16">
        <f t="shared" si="15"/>
        <v>2.875</v>
      </c>
      <c r="AF14" s="14">
        <f t="shared" si="11"/>
        <v>3.7601351351351351</v>
      </c>
      <c r="AG14" s="15" t="str">
        <f t="shared" si="12"/>
        <v>Sangat Baik</v>
      </c>
    </row>
    <row r="15" spans="1:33" ht="51" x14ac:dyDescent="0.2">
      <c r="A15" s="2">
        <v>12</v>
      </c>
      <c r="B15" s="6" t="s">
        <v>13</v>
      </c>
      <c r="C15" s="2">
        <v>19</v>
      </c>
      <c r="D15" s="2">
        <v>8</v>
      </c>
      <c r="E15" s="2">
        <v>15</v>
      </c>
      <c r="F15" s="2">
        <v>27</v>
      </c>
      <c r="G15" s="23">
        <v>23</v>
      </c>
      <c r="H15" s="2">
        <v>19</v>
      </c>
      <c r="I15" s="2">
        <v>24</v>
      </c>
      <c r="J15" s="2">
        <v>8</v>
      </c>
      <c r="K15" s="2">
        <v>8</v>
      </c>
      <c r="L15" s="2">
        <v>14</v>
      </c>
      <c r="M15" s="2">
        <f t="shared" si="4"/>
        <v>142</v>
      </c>
      <c r="N15" s="14">
        <f t="shared" si="5"/>
        <v>3.8378378378378377</v>
      </c>
      <c r="O15" s="15" t="str">
        <f t="shared" si="6"/>
        <v>Sangat Baik</v>
      </c>
      <c r="P15" s="16">
        <f t="shared" si="13"/>
        <v>0.95945945945945943</v>
      </c>
      <c r="Q15" s="2">
        <v>18</v>
      </c>
      <c r="R15" s="2">
        <v>8</v>
      </c>
      <c r="S15" s="2">
        <v>14</v>
      </c>
      <c r="T15" s="2">
        <v>25</v>
      </c>
      <c r="U15" s="13">
        <v>22</v>
      </c>
      <c r="V15" s="13">
        <v>19</v>
      </c>
      <c r="W15" s="2">
        <v>19</v>
      </c>
      <c r="X15" s="2">
        <v>19</v>
      </c>
      <c r="Y15" s="2">
        <v>11</v>
      </c>
      <c r="Z15" s="2">
        <v>7</v>
      </c>
      <c r="AA15" s="2">
        <v>12</v>
      </c>
      <c r="AB15" s="2">
        <f t="shared" si="7"/>
        <v>133</v>
      </c>
      <c r="AC15" s="17">
        <f t="shared" si="14"/>
        <v>3.6944444444444446</v>
      </c>
      <c r="AD15" s="2" t="str">
        <f t="shared" si="9"/>
        <v>Sangat Baik</v>
      </c>
      <c r="AE15" s="16">
        <f t="shared" si="15"/>
        <v>2.7708333333333335</v>
      </c>
      <c r="AF15" s="14">
        <f t="shared" si="11"/>
        <v>3.7302927927927927</v>
      </c>
      <c r="AG15" s="15" t="str">
        <f t="shared" si="12"/>
        <v>Sangat Baik</v>
      </c>
    </row>
    <row r="16" spans="1:33" ht="51" x14ac:dyDescent="0.2">
      <c r="A16" s="2">
        <v>13</v>
      </c>
      <c r="B16" s="6" t="s">
        <v>14</v>
      </c>
      <c r="C16" s="2">
        <v>15</v>
      </c>
      <c r="D16" s="2">
        <v>8</v>
      </c>
      <c r="E16" s="2">
        <v>16</v>
      </c>
      <c r="F16" s="2">
        <v>25</v>
      </c>
      <c r="G16" s="23">
        <v>24</v>
      </c>
      <c r="H16" s="2">
        <v>17</v>
      </c>
      <c r="I16" s="2">
        <v>20</v>
      </c>
      <c r="J16" s="2">
        <v>7</v>
      </c>
      <c r="K16" s="2">
        <v>8</v>
      </c>
      <c r="L16" s="2">
        <v>14</v>
      </c>
      <c r="M16" s="2">
        <f t="shared" si="4"/>
        <v>130</v>
      </c>
      <c r="N16" s="14">
        <f t="shared" si="5"/>
        <v>3.5135135135135136</v>
      </c>
      <c r="O16" s="15" t="str">
        <f t="shared" si="6"/>
        <v>Baik</v>
      </c>
      <c r="P16" s="16">
        <f t="shared" si="13"/>
        <v>0.8783783783783784</v>
      </c>
      <c r="Q16" s="2">
        <v>18</v>
      </c>
      <c r="R16" s="2">
        <v>8</v>
      </c>
      <c r="S16" s="2">
        <v>16</v>
      </c>
      <c r="T16" s="2">
        <v>25</v>
      </c>
      <c r="U16" s="13">
        <v>24</v>
      </c>
      <c r="V16" s="13">
        <v>20</v>
      </c>
      <c r="W16" s="2">
        <v>20</v>
      </c>
      <c r="X16" s="2">
        <v>27</v>
      </c>
      <c r="Y16" s="2">
        <v>9</v>
      </c>
      <c r="Z16" s="2">
        <v>8</v>
      </c>
      <c r="AA16" s="2">
        <v>6</v>
      </c>
      <c r="AB16" s="2">
        <f t="shared" si="0"/>
        <v>137</v>
      </c>
      <c r="AC16" s="17">
        <f t="shared" si="14"/>
        <v>3.8055555555555554</v>
      </c>
      <c r="AD16" s="2" t="str">
        <f t="shared" si="9"/>
        <v>Sangat Baik</v>
      </c>
      <c r="AE16" s="16">
        <f t="shared" si="15"/>
        <v>2.8541666666666665</v>
      </c>
      <c r="AF16" s="14">
        <f t="shared" si="11"/>
        <v>3.732545045045045</v>
      </c>
      <c r="AG16" s="15" t="str">
        <f t="shared" si="12"/>
        <v>Sangat Baik</v>
      </c>
    </row>
    <row r="17" spans="1:33" ht="51" x14ac:dyDescent="0.2">
      <c r="A17" s="2">
        <v>14</v>
      </c>
      <c r="B17" s="7" t="s">
        <v>15</v>
      </c>
      <c r="C17" s="2">
        <v>13</v>
      </c>
      <c r="D17" s="2">
        <v>8</v>
      </c>
      <c r="E17" s="2">
        <v>9</v>
      </c>
      <c r="F17" s="2">
        <v>27</v>
      </c>
      <c r="G17" s="23">
        <v>19</v>
      </c>
      <c r="H17" s="2">
        <v>18</v>
      </c>
      <c r="I17" s="2">
        <v>20</v>
      </c>
      <c r="J17" s="2">
        <v>8</v>
      </c>
      <c r="K17" s="2">
        <v>8</v>
      </c>
      <c r="L17" s="2">
        <v>16</v>
      </c>
      <c r="M17" s="2">
        <f t="shared" si="4"/>
        <v>127</v>
      </c>
      <c r="N17" s="14">
        <f t="shared" si="5"/>
        <v>3.4324324324324325</v>
      </c>
      <c r="O17" s="15" t="str">
        <f t="shared" si="6"/>
        <v>Baik</v>
      </c>
      <c r="P17" s="16">
        <f t="shared" si="13"/>
        <v>0.85810810810810811</v>
      </c>
      <c r="Q17" s="2">
        <v>20</v>
      </c>
      <c r="R17" s="2">
        <v>8</v>
      </c>
      <c r="S17" s="2">
        <v>16</v>
      </c>
      <c r="T17" s="2">
        <v>24</v>
      </c>
      <c r="U17" s="13">
        <v>20</v>
      </c>
      <c r="V17" s="13">
        <v>18</v>
      </c>
      <c r="W17" s="2">
        <v>20</v>
      </c>
      <c r="X17" s="2">
        <v>18</v>
      </c>
      <c r="Y17" s="2">
        <v>8</v>
      </c>
      <c r="Z17" s="2">
        <v>8</v>
      </c>
      <c r="AA17" s="2">
        <v>12</v>
      </c>
      <c r="AB17" s="2">
        <f t="shared" si="0"/>
        <v>134</v>
      </c>
      <c r="AC17" s="17">
        <f t="shared" si="14"/>
        <v>3.7222222222222223</v>
      </c>
      <c r="AD17" s="2" t="str">
        <f t="shared" si="9"/>
        <v>Sangat Baik</v>
      </c>
      <c r="AE17" s="16">
        <f t="shared" si="15"/>
        <v>2.791666666666667</v>
      </c>
      <c r="AF17" s="14">
        <f t="shared" si="11"/>
        <v>3.6497747747747749</v>
      </c>
      <c r="AG17" s="15" t="str">
        <f t="shared" si="12"/>
        <v>Sangat Baik</v>
      </c>
    </row>
    <row r="18" spans="1:33" ht="51" x14ac:dyDescent="0.2">
      <c r="A18" s="2">
        <v>15</v>
      </c>
      <c r="B18" s="6" t="s">
        <v>16</v>
      </c>
      <c r="C18" s="2">
        <v>11</v>
      </c>
      <c r="D18" s="2">
        <v>6</v>
      </c>
      <c r="E18" s="2">
        <v>12</v>
      </c>
      <c r="F18" s="2">
        <v>21</v>
      </c>
      <c r="G18" s="23">
        <v>15</v>
      </c>
      <c r="H18" s="2">
        <v>14</v>
      </c>
      <c r="I18" s="2">
        <v>14</v>
      </c>
      <c r="J18" s="2">
        <v>4</v>
      </c>
      <c r="K18" s="2">
        <v>6</v>
      </c>
      <c r="L18" s="2">
        <v>9</v>
      </c>
      <c r="M18" s="2">
        <f t="shared" si="4"/>
        <v>97</v>
      </c>
      <c r="N18" s="14">
        <f t="shared" si="5"/>
        <v>2.6216216216216215</v>
      </c>
      <c r="O18" s="15" t="str">
        <f t="shared" si="6"/>
        <v>Baik</v>
      </c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5"/>
      <c r="AD18" s="23"/>
      <c r="AE18" s="24"/>
      <c r="AF18" s="14">
        <f>N18</f>
        <v>2.6216216216216215</v>
      </c>
      <c r="AG18" s="15" t="str">
        <f t="shared" si="12"/>
        <v>Baik</v>
      </c>
    </row>
    <row r="19" spans="1:33" ht="51" x14ac:dyDescent="0.2">
      <c r="A19" s="2">
        <v>16</v>
      </c>
      <c r="B19" s="6" t="s">
        <v>17</v>
      </c>
      <c r="C19" s="2">
        <v>16</v>
      </c>
      <c r="D19" s="2">
        <v>6</v>
      </c>
      <c r="E19" s="2">
        <v>15</v>
      </c>
      <c r="F19" s="2">
        <v>21</v>
      </c>
      <c r="G19" s="23">
        <v>24</v>
      </c>
      <c r="H19" s="2">
        <v>13</v>
      </c>
      <c r="I19" s="2">
        <v>18</v>
      </c>
      <c r="J19" s="2">
        <v>6</v>
      </c>
      <c r="K19" s="2">
        <v>8</v>
      </c>
      <c r="L19" s="2">
        <v>16</v>
      </c>
      <c r="M19" s="2">
        <f t="shared" si="4"/>
        <v>119</v>
      </c>
      <c r="N19" s="14">
        <f t="shared" si="5"/>
        <v>3.2162162162162162</v>
      </c>
      <c r="O19" s="15" t="str">
        <f t="shared" si="6"/>
        <v>Baik</v>
      </c>
      <c r="P19" s="16">
        <f t="shared" ref="P19" si="16">25%*N19</f>
        <v>0.80405405405405406</v>
      </c>
      <c r="Q19" s="2">
        <v>16</v>
      </c>
      <c r="R19" s="2">
        <v>8</v>
      </c>
      <c r="S19" s="2">
        <v>16</v>
      </c>
      <c r="T19" s="2">
        <v>27</v>
      </c>
      <c r="U19" s="13">
        <v>22</v>
      </c>
      <c r="V19" s="13">
        <v>20</v>
      </c>
      <c r="W19" s="26">
        <v>20</v>
      </c>
      <c r="X19" s="2">
        <v>18</v>
      </c>
      <c r="Y19" s="2">
        <v>12</v>
      </c>
      <c r="Z19" s="2">
        <v>8</v>
      </c>
      <c r="AA19" s="2">
        <v>12</v>
      </c>
      <c r="AB19" s="2">
        <f t="shared" ref="AB19" si="17">Q19+R19+S19+T19+W19+X19+Y19+Z19+AA19</f>
        <v>137</v>
      </c>
      <c r="AC19" s="17">
        <f t="shared" ref="AC19" si="18">AB19/36</f>
        <v>3.8055555555555554</v>
      </c>
      <c r="AD19" s="2" t="str">
        <f t="shared" ref="AD19" si="19">IF(AC19&gt;=3.55,"Sangat Baik",IF(AC19&gt;=2.55,"Baik",IF(AC19&gt;=1.55,"Cukup","Kurang")))</f>
        <v>Sangat Baik</v>
      </c>
      <c r="AE19" s="16">
        <f t="shared" ref="AE19" si="20">75%*AC19</f>
        <v>2.8541666666666665</v>
      </c>
      <c r="AF19" s="14">
        <f t="shared" ref="AF19" si="21">P19+AE19</f>
        <v>3.6582207207207205</v>
      </c>
      <c r="AG19" s="15" t="str">
        <f t="shared" si="12"/>
        <v>Sangat Baik</v>
      </c>
    </row>
    <row r="20" spans="1:33" ht="17" x14ac:dyDescent="0.2">
      <c r="A20" s="2">
        <v>17</v>
      </c>
      <c r="B20" s="6" t="s">
        <v>18</v>
      </c>
      <c r="C20" s="2">
        <v>6</v>
      </c>
      <c r="D20" s="2">
        <v>2</v>
      </c>
      <c r="E20" s="2">
        <v>11</v>
      </c>
      <c r="F20" s="2">
        <v>19</v>
      </c>
      <c r="G20" s="23">
        <v>15</v>
      </c>
      <c r="H20" s="2">
        <v>12</v>
      </c>
      <c r="I20" s="2">
        <v>15</v>
      </c>
      <c r="J20" s="2">
        <v>8</v>
      </c>
      <c r="K20" s="2">
        <v>6</v>
      </c>
      <c r="L20" s="2">
        <v>4</v>
      </c>
      <c r="M20" s="2">
        <f t="shared" si="4"/>
        <v>83</v>
      </c>
      <c r="N20" s="14">
        <f t="shared" si="5"/>
        <v>2.2432432432432434</v>
      </c>
      <c r="O20" s="15" t="str">
        <f t="shared" si="6"/>
        <v>Cukup</v>
      </c>
      <c r="P20" s="16">
        <f t="shared" si="13"/>
        <v>0.56081081081081086</v>
      </c>
      <c r="Q20" s="2"/>
      <c r="R20" s="2"/>
      <c r="S20" s="2"/>
      <c r="T20" s="2"/>
      <c r="U20" s="13"/>
      <c r="V20" s="13"/>
      <c r="W20" s="2"/>
      <c r="X20" s="2"/>
      <c r="Y20" s="2"/>
      <c r="Z20" s="2"/>
      <c r="AA20" s="2"/>
      <c r="AB20" s="2">
        <f t="shared" si="0"/>
        <v>0</v>
      </c>
      <c r="AC20" s="17">
        <f t="shared" si="14"/>
        <v>0</v>
      </c>
      <c r="AD20" s="2" t="str">
        <f t="shared" si="9"/>
        <v>Kurang</v>
      </c>
      <c r="AE20" s="16">
        <f t="shared" si="15"/>
        <v>0</v>
      </c>
      <c r="AF20" s="14">
        <f t="shared" si="11"/>
        <v>0.56081081081081086</v>
      </c>
      <c r="AG20" s="15" t="str">
        <f t="shared" si="12"/>
        <v>Kurang</v>
      </c>
    </row>
    <row r="21" spans="1:33" ht="34" x14ac:dyDescent="0.2">
      <c r="A21" s="2">
        <v>18</v>
      </c>
      <c r="B21" s="6" t="s">
        <v>19</v>
      </c>
      <c r="C21" s="2">
        <v>11</v>
      </c>
      <c r="D21" s="2">
        <v>2</v>
      </c>
      <c r="E21" s="2">
        <v>11</v>
      </c>
      <c r="F21" s="2">
        <v>18</v>
      </c>
      <c r="G21" s="23">
        <v>18</v>
      </c>
      <c r="H21" s="2">
        <v>12</v>
      </c>
      <c r="I21" s="2">
        <v>20</v>
      </c>
      <c r="J21" s="2">
        <v>6</v>
      </c>
      <c r="K21" s="2">
        <v>8</v>
      </c>
      <c r="L21" s="2">
        <v>6</v>
      </c>
      <c r="M21" s="2">
        <f t="shared" si="4"/>
        <v>94</v>
      </c>
      <c r="N21" s="14">
        <f t="shared" si="5"/>
        <v>2.5405405405405403</v>
      </c>
      <c r="O21" s="15" t="str">
        <f t="shared" si="6"/>
        <v>Cukup</v>
      </c>
      <c r="P21" s="16">
        <f t="shared" si="13"/>
        <v>0.63513513513513509</v>
      </c>
      <c r="Q21" s="2">
        <v>17</v>
      </c>
      <c r="R21" s="2">
        <v>8</v>
      </c>
      <c r="S21" s="2">
        <v>12</v>
      </c>
      <c r="T21" s="2">
        <v>24</v>
      </c>
      <c r="U21" s="13">
        <v>20</v>
      </c>
      <c r="V21" s="13">
        <v>19</v>
      </c>
      <c r="W21" s="2">
        <v>16</v>
      </c>
      <c r="X21" s="2">
        <v>20</v>
      </c>
      <c r="Y21" s="2">
        <v>11</v>
      </c>
      <c r="Z21" s="2">
        <v>6</v>
      </c>
      <c r="AA21" s="2">
        <v>10</v>
      </c>
      <c r="AB21" s="2">
        <f t="shared" si="0"/>
        <v>124</v>
      </c>
      <c r="AC21" s="17">
        <f t="shared" si="14"/>
        <v>3.4444444444444446</v>
      </c>
      <c r="AD21" s="2" t="str">
        <f t="shared" si="9"/>
        <v>Baik</v>
      </c>
      <c r="AE21" s="16">
        <f t="shared" si="15"/>
        <v>2.5833333333333335</v>
      </c>
      <c r="AF21" s="14">
        <f t="shared" si="11"/>
        <v>3.2184684684684686</v>
      </c>
      <c r="AG21" s="15" t="str">
        <f t="shared" si="12"/>
        <v>Baik</v>
      </c>
    </row>
    <row r="22" spans="1:33" ht="34" x14ac:dyDescent="0.2">
      <c r="A22" s="2">
        <v>19</v>
      </c>
      <c r="B22" s="6" t="s">
        <v>20</v>
      </c>
      <c r="C22" s="2">
        <v>19</v>
      </c>
      <c r="D22" s="2">
        <v>8</v>
      </c>
      <c r="E22" s="2">
        <v>15</v>
      </c>
      <c r="F22" s="2">
        <v>26</v>
      </c>
      <c r="G22" s="23">
        <v>19</v>
      </c>
      <c r="H22" s="2">
        <v>25</v>
      </c>
      <c r="I22" s="2">
        <v>19</v>
      </c>
      <c r="J22" s="2">
        <v>8</v>
      </c>
      <c r="K22" s="2">
        <v>15</v>
      </c>
      <c r="L22" s="2">
        <v>13</v>
      </c>
      <c r="M22" s="2">
        <f t="shared" si="4"/>
        <v>148</v>
      </c>
      <c r="N22" s="14">
        <f t="shared" si="5"/>
        <v>4</v>
      </c>
      <c r="O22" s="15" t="str">
        <f t="shared" si="6"/>
        <v>Sangat Baik</v>
      </c>
      <c r="P22" s="16">
        <f t="shared" si="13"/>
        <v>1</v>
      </c>
      <c r="Q22" s="2">
        <v>19</v>
      </c>
      <c r="R22" s="2">
        <v>6</v>
      </c>
      <c r="S22" s="2">
        <v>13</v>
      </c>
      <c r="T22" s="2">
        <v>25</v>
      </c>
      <c r="U22" s="13">
        <v>22</v>
      </c>
      <c r="V22" s="13">
        <v>19</v>
      </c>
      <c r="W22" s="2">
        <v>17</v>
      </c>
      <c r="X22" s="2">
        <v>19</v>
      </c>
      <c r="Y22" s="2">
        <v>12</v>
      </c>
      <c r="Z22" s="2">
        <v>7</v>
      </c>
      <c r="AA22" s="2">
        <v>12</v>
      </c>
      <c r="AB22" s="2">
        <f t="shared" si="0"/>
        <v>130</v>
      </c>
      <c r="AC22" s="17">
        <f t="shared" si="14"/>
        <v>3.6111111111111112</v>
      </c>
      <c r="AD22" s="2" t="str">
        <f t="shared" si="9"/>
        <v>Sangat Baik</v>
      </c>
      <c r="AE22" s="16">
        <f t="shared" si="15"/>
        <v>2.7083333333333335</v>
      </c>
      <c r="AF22" s="14">
        <f t="shared" si="11"/>
        <v>3.7083333333333335</v>
      </c>
      <c r="AG22" s="15" t="str">
        <f t="shared" si="12"/>
        <v>Sangat Baik</v>
      </c>
    </row>
    <row r="23" spans="1:33" ht="51" x14ac:dyDescent="0.2">
      <c r="A23" s="2">
        <v>20</v>
      </c>
      <c r="B23" s="6" t="s">
        <v>21</v>
      </c>
      <c r="C23" s="2">
        <v>17</v>
      </c>
      <c r="D23" s="2">
        <v>8</v>
      </c>
      <c r="E23" s="2">
        <v>16</v>
      </c>
      <c r="F23" s="2">
        <v>26</v>
      </c>
      <c r="G23" s="23">
        <v>20</v>
      </c>
      <c r="H23" s="2">
        <v>18</v>
      </c>
      <c r="I23" s="2">
        <v>20</v>
      </c>
      <c r="J23" s="2">
        <v>8</v>
      </c>
      <c r="K23" s="2">
        <v>8</v>
      </c>
      <c r="L23" s="2">
        <v>12</v>
      </c>
      <c r="M23" s="2">
        <f t="shared" si="4"/>
        <v>133</v>
      </c>
      <c r="N23" s="14">
        <f t="shared" si="5"/>
        <v>3.5945945945945947</v>
      </c>
      <c r="O23" s="15" t="str">
        <f t="shared" si="6"/>
        <v>Sangat Baik</v>
      </c>
      <c r="P23" s="16">
        <f t="shared" si="13"/>
        <v>0.89864864864864868</v>
      </c>
      <c r="Q23" s="2">
        <v>18</v>
      </c>
      <c r="R23" s="2">
        <v>8</v>
      </c>
      <c r="S23" s="2">
        <v>14</v>
      </c>
      <c r="T23" s="2">
        <v>26</v>
      </c>
      <c r="U23" s="13">
        <v>21</v>
      </c>
      <c r="V23" s="13">
        <v>18</v>
      </c>
      <c r="W23" s="2">
        <v>19</v>
      </c>
      <c r="X23" s="2">
        <v>19</v>
      </c>
      <c r="Y23" s="2">
        <v>9</v>
      </c>
      <c r="Z23" s="2">
        <v>8</v>
      </c>
      <c r="AA23" s="2">
        <v>10</v>
      </c>
      <c r="AB23" s="2">
        <f t="shared" si="7"/>
        <v>131</v>
      </c>
      <c r="AC23" s="17">
        <f t="shared" si="14"/>
        <v>3.6388888888888888</v>
      </c>
      <c r="AD23" s="2" t="str">
        <f t="shared" si="9"/>
        <v>Sangat Baik</v>
      </c>
      <c r="AE23" s="16">
        <f t="shared" si="15"/>
        <v>2.7291666666666665</v>
      </c>
      <c r="AF23" s="14">
        <f t="shared" si="11"/>
        <v>3.6278153153153152</v>
      </c>
      <c r="AG23" s="15" t="str">
        <f t="shared" si="12"/>
        <v>Sangat Baik</v>
      </c>
    </row>
    <row r="24" spans="1:33" ht="34" x14ac:dyDescent="0.2">
      <c r="A24" s="2">
        <v>21</v>
      </c>
      <c r="B24" s="6" t="s">
        <v>22</v>
      </c>
      <c r="C24" s="2">
        <v>15</v>
      </c>
      <c r="D24" s="2">
        <v>5</v>
      </c>
      <c r="E24" s="2">
        <v>10</v>
      </c>
      <c r="F24" s="2">
        <v>18</v>
      </c>
      <c r="G24" s="23">
        <v>13</v>
      </c>
      <c r="H24" s="2">
        <v>13</v>
      </c>
      <c r="I24" s="2">
        <v>13</v>
      </c>
      <c r="J24" s="2">
        <v>5</v>
      </c>
      <c r="K24" s="2">
        <v>6</v>
      </c>
      <c r="L24" s="2">
        <v>5</v>
      </c>
      <c r="M24" s="2">
        <f t="shared" si="4"/>
        <v>90</v>
      </c>
      <c r="N24" s="14">
        <f t="shared" si="5"/>
        <v>2.4324324324324325</v>
      </c>
      <c r="O24" s="15" t="str">
        <f t="shared" si="6"/>
        <v>Cukup</v>
      </c>
      <c r="P24" s="16">
        <f t="shared" si="13"/>
        <v>0.60810810810810811</v>
      </c>
      <c r="Q24" s="2">
        <v>20</v>
      </c>
      <c r="R24" s="2">
        <v>7</v>
      </c>
      <c r="S24" s="2">
        <v>13</v>
      </c>
      <c r="T24" s="2">
        <v>24</v>
      </c>
      <c r="U24" s="13">
        <v>22</v>
      </c>
      <c r="V24" s="13">
        <v>20</v>
      </c>
      <c r="W24" s="2">
        <v>20</v>
      </c>
      <c r="X24" s="2">
        <v>20</v>
      </c>
      <c r="Y24" s="2">
        <v>9</v>
      </c>
      <c r="Z24" s="2">
        <v>8</v>
      </c>
      <c r="AA24" s="2">
        <v>7</v>
      </c>
      <c r="AB24" s="2">
        <f t="shared" si="0"/>
        <v>128</v>
      </c>
      <c r="AC24" s="17">
        <f t="shared" si="14"/>
        <v>3.5555555555555554</v>
      </c>
      <c r="AD24" s="2" t="str">
        <f t="shared" si="9"/>
        <v>Sangat Baik</v>
      </c>
      <c r="AE24" s="16">
        <f t="shared" si="15"/>
        <v>2.6666666666666665</v>
      </c>
      <c r="AF24" s="14">
        <f t="shared" si="11"/>
        <v>3.2747747747747749</v>
      </c>
      <c r="AG24" s="15" t="str">
        <f t="shared" si="12"/>
        <v>Baik</v>
      </c>
    </row>
    <row r="25" spans="1:33" ht="34" x14ac:dyDescent="0.2">
      <c r="A25" s="2">
        <v>22</v>
      </c>
      <c r="B25" s="6" t="s">
        <v>23</v>
      </c>
      <c r="C25" s="2">
        <v>16</v>
      </c>
      <c r="D25" s="2">
        <v>4</v>
      </c>
      <c r="E25" s="2">
        <v>4</v>
      </c>
      <c r="F25" s="2">
        <v>14</v>
      </c>
      <c r="G25" s="23">
        <v>13</v>
      </c>
      <c r="H25" s="2">
        <v>13</v>
      </c>
      <c r="I25" s="2">
        <v>17</v>
      </c>
      <c r="J25" s="2">
        <v>5</v>
      </c>
      <c r="K25" s="2">
        <v>8</v>
      </c>
      <c r="L25" s="2">
        <v>12</v>
      </c>
      <c r="M25" s="2">
        <f t="shared" si="4"/>
        <v>93</v>
      </c>
      <c r="N25" s="14">
        <f t="shared" si="5"/>
        <v>2.5135135135135136</v>
      </c>
      <c r="O25" s="15" t="str">
        <f t="shared" si="6"/>
        <v>Cukup</v>
      </c>
      <c r="P25" s="16">
        <f t="shared" si="13"/>
        <v>0.6283783783783784</v>
      </c>
      <c r="Q25" s="2">
        <v>16</v>
      </c>
      <c r="R25" s="2">
        <v>5</v>
      </c>
      <c r="S25" s="2">
        <v>16</v>
      </c>
      <c r="T25" s="2">
        <v>26</v>
      </c>
      <c r="U25" s="13">
        <v>24</v>
      </c>
      <c r="V25" s="13">
        <v>20</v>
      </c>
      <c r="W25" s="2">
        <v>20</v>
      </c>
      <c r="X25" s="2">
        <v>19</v>
      </c>
      <c r="Y25" s="2">
        <v>11</v>
      </c>
      <c r="Z25" s="2">
        <v>8</v>
      </c>
      <c r="AA25" s="2">
        <v>12</v>
      </c>
      <c r="AB25" s="2">
        <f t="shared" si="0"/>
        <v>133</v>
      </c>
      <c r="AC25" s="17">
        <f t="shared" si="14"/>
        <v>3.6944444444444446</v>
      </c>
      <c r="AD25" s="2" t="str">
        <f t="shared" si="9"/>
        <v>Sangat Baik</v>
      </c>
      <c r="AE25" s="16">
        <f t="shared" si="15"/>
        <v>2.7708333333333335</v>
      </c>
      <c r="AF25" s="14">
        <f t="shared" si="11"/>
        <v>3.399211711711712</v>
      </c>
      <c r="AG25" s="15" t="str">
        <f t="shared" si="12"/>
        <v>Baik</v>
      </c>
    </row>
    <row r="26" spans="1:33" ht="68" x14ac:dyDescent="0.2">
      <c r="A26" s="2">
        <v>23</v>
      </c>
      <c r="B26" s="6" t="s">
        <v>24</v>
      </c>
      <c r="C26" s="2">
        <v>10</v>
      </c>
      <c r="D26" s="2">
        <v>4</v>
      </c>
      <c r="E26" s="2">
        <v>10</v>
      </c>
      <c r="F26" s="2">
        <v>21</v>
      </c>
      <c r="G26" s="23">
        <v>20</v>
      </c>
      <c r="H26" s="2">
        <v>13</v>
      </c>
      <c r="I26" s="2">
        <v>18</v>
      </c>
      <c r="J26" s="2">
        <v>6</v>
      </c>
      <c r="K26" s="2">
        <v>8</v>
      </c>
      <c r="L26" s="2">
        <v>4</v>
      </c>
      <c r="M26" s="2">
        <f t="shared" si="4"/>
        <v>94</v>
      </c>
      <c r="N26" s="14">
        <f t="shared" si="5"/>
        <v>2.5405405405405403</v>
      </c>
      <c r="O26" s="15" t="str">
        <f t="shared" si="6"/>
        <v>Cukup</v>
      </c>
      <c r="P26" s="16">
        <f t="shared" si="13"/>
        <v>0.63513513513513509</v>
      </c>
      <c r="Q26" s="2">
        <v>13</v>
      </c>
      <c r="R26" s="2">
        <v>7</v>
      </c>
      <c r="S26" s="2">
        <v>13</v>
      </c>
      <c r="T26" s="2">
        <v>25</v>
      </c>
      <c r="U26" s="13">
        <v>19</v>
      </c>
      <c r="V26" s="13">
        <v>20</v>
      </c>
      <c r="W26" s="2">
        <v>5</v>
      </c>
      <c r="X26" s="2">
        <v>19</v>
      </c>
      <c r="Y26" s="2">
        <v>11</v>
      </c>
      <c r="Z26" s="2">
        <v>8</v>
      </c>
      <c r="AA26" s="2">
        <v>7</v>
      </c>
      <c r="AB26" s="2">
        <f t="shared" si="0"/>
        <v>108</v>
      </c>
      <c r="AC26" s="17">
        <f t="shared" si="14"/>
        <v>3</v>
      </c>
      <c r="AD26" s="2" t="str">
        <f t="shared" si="9"/>
        <v>Baik</v>
      </c>
      <c r="AE26" s="16">
        <f t="shared" si="15"/>
        <v>2.25</v>
      </c>
      <c r="AF26" s="14">
        <f t="shared" si="11"/>
        <v>2.8851351351351351</v>
      </c>
      <c r="AG26" s="15" t="str">
        <f t="shared" si="12"/>
        <v>Baik</v>
      </c>
    </row>
    <row r="27" spans="1:33" ht="51" x14ac:dyDescent="0.2">
      <c r="A27" s="2">
        <v>24</v>
      </c>
      <c r="B27" s="7" t="s">
        <v>25</v>
      </c>
      <c r="C27" s="2">
        <v>14</v>
      </c>
      <c r="D27" s="2">
        <v>8</v>
      </c>
      <c r="E27" s="2">
        <v>11</v>
      </c>
      <c r="F27" s="2">
        <v>23</v>
      </c>
      <c r="G27" s="23">
        <v>16</v>
      </c>
      <c r="H27" s="2">
        <v>18</v>
      </c>
      <c r="I27" s="2">
        <v>18</v>
      </c>
      <c r="J27" s="2">
        <v>8</v>
      </c>
      <c r="K27" s="2">
        <v>8</v>
      </c>
      <c r="L27" s="2">
        <v>13</v>
      </c>
      <c r="M27" s="2">
        <f t="shared" si="4"/>
        <v>121</v>
      </c>
      <c r="N27" s="14">
        <f t="shared" si="5"/>
        <v>3.2702702702702702</v>
      </c>
      <c r="O27" s="15" t="str">
        <f t="shared" si="6"/>
        <v>Baik</v>
      </c>
      <c r="P27" s="16">
        <f t="shared" si="13"/>
        <v>0.81756756756756754</v>
      </c>
      <c r="Q27" s="2">
        <v>20</v>
      </c>
      <c r="R27" s="2">
        <v>8</v>
      </c>
      <c r="S27" s="2">
        <v>14</v>
      </c>
      <c r="T27" s="2">
        <v>28</v>
      </c>
      <c r="U27" s="13">
        <v>22</v>
      </c>
      <c r="V27" s="13">
        <v>20</v>
      </c>
      <c r="W27" s="2">
        <v>19</v>
      </c>
      <c r="X27" s="2">
        <v>20</v>
      </c>
      <c r="Y27" s="2">
        <v>12</v>
      </c>
      <c r="Z27" s="2">
        <v>8</v>
      </c>
      <c r="AA27" s="2">
        <v>12</v>
      </c>
      <c r="AB27" s="2">
        <f t="shared" si="7"/>
        <v>141</v>
      </c>
      <c r="AC27" s="17">
        <f t="shared" si="14"/>
        <v>3.9166666666666665</v>
      </c>
      <c r="AD27" s="2" t="str">
        <f t="shared" si="9"/>
        <v>Sangat Baik</v>
      </c>
      <c r="AE27" s="16">
        <f t="shared" si="15"/>
        <v>2.9375</v>
      </c>
      <c r="AF27" s="14">
        <f t="shared" si="11"/>
        <v>3.7550675675675675</v>
      </c>
      <c r="AG27" s="15" t="str">
        <f t="shared" si="12"/>
        <v>Sangat Baik</v>
      </c>
    </row>
    <row r="28" spans="1:33" ht="34" x14ac:dyDescent="0.2">
      <c r="A28" s="2">
        <v>25</v>
      </c>
      <c r="B28" s="6" t="s">
        <v>26</v>
      </c>
      <c r="C28" s="2">
        <v>15</v>
      </c>
      <c r="D28" s="2">
        <v>6</v>
      </c>
      <c r="E28" s="2">
        <v>11</v>
      </c>
      <c r="F28" s="2">
        <v>20</v>
      </c>
      <c r="G28" s="23">
        <v>15</v>
      </c>
      <c r="H28" s="2">
        <v>13</v>
      </c>
      <c r="I28" s="2">
        <v>15</v>
      </c>
      <c r="J28" s="2">
        <v>5</v>
      </c>
      <c r="K28" s="2">
        <v>8</v>
      </c>
      <c r="L28" s="2">
        <v>12</v>
      </c>
      <c r="M28" s="2">
        <f t="shared" si="4"/>
        <v>105</v>
      </c>
      <c r="N28" s="14">
        <f t="shared" si="5"/>
        <v>2.8378378378378377</v>
      </c>
      <c r="O28" s="15" t="str">
        <f t="shared" si="6"/>
        <v>Baik</v>
      </c>
      <c r="P28" s="16">
        <f t="shared" si="13"/>
        <v>0.70945945945945943</v>
      </c>
      <c r="Q28" s="2"/>
      <c r="R28" s="2"/>
      <c r="S28" s="2"/>
      <c r="T28" s="2"/>
      <c r="U28" s="13"/>
      <c r="V28" s="13"/>
      <c r="W28" s="2"/>
      <c r="X28" s="2"/>
      <c r="Y28" s="2"/>
      <c r="Z28" s="2"/>
      <c r="AA28" s="2"/>
      <c r="AB28" s="2">
        <f t="shared" si="0"/>
        <v>0</v>
      </c>
      <c r="AC28" s="17">
        <f t="shared" si="14"/>
        <v>0</v>
      </c>
      <c r="AD28" s="2" t="str">
        <f t="shared" si="9"/>
        <v>Kurang</v>
      </c>
      <c r="AE28" s="16">
        <f t="shared" si="15"/>
        <v>0</v>
      </c>
      <c r="AF28" s="14">
        <f t="shared" si="11"/>
        <v>0.70945945945945943</v>
      </c>
      <c r="AG28" s="15" t="str">
        <f t="shared" si="12"/>
        <v>Kurang</v>
      </c>
    </row>
    <row r="29" spans="1:33" ht="51" x14ac:dyDescent="0.2">
      <c r="A29" s="2">
        <v>26</v>
      </c>
      <c r="B29" s="6" t="s">
        <v>27</v>
      </c>
      <c r="C29" s="2">
        <v>7</v>
      </c>
      <c r="D29" s="2">
        <v>5</v>
      </c>
      <c r="E29" s="2">
        <v>12</v>
      </c>
      <c r="F29" s="2">
        <v>21</v>
      </c>
      <c r="G29" s="23">
        <v>20</v>
      </c>
      <c r="H29" s="2">
        <v>19</v>
      </c>
      <c r="I29" s="2">
        <v>15</v>
      </c>
      <c r="J29" s="2">
        <v>5</v>
      </c>
      <c r="K29" s="2">
        <v>7</v>
      </c>
      <c r="L29" s="2">
        <v>7</v>
      </c>
      <c r="M29" s="2">
        <f t="shared" si="4"/>
        <v>98</v>
      </c>
      <c r="N29" s="14">
        <f t="shared" si="5"/>
        <v>2.6486486486486487</v>
      </c>
      <c r="O29" s="15" t="str">
        <f t="shared" si="6"/>
        <v>Baik</v>
      </c>
      <c r="P29" s="16">
        <f t="shared" si="13"/>
        <v>0.66216216216216217</v>
      </c>
      <c r="Q29" s="2">
        <v>7</v>
      </c>
      <c r="R29" s="2">
        <v>7</v>
      </c>
      <c r="S29" s="2">
        <v>15</v>
      </c>
      <c r="T29" s="2">
        <v>26</v>
      </c>
      <c r="U29" s="13">
        <v>24</v>
      </c>
      <c r="V29" s="13">
        <v>18</v>
      </c>
      <c r="W29" s="2">
        <v>27</v>
      </c>
      <c r="X29" s="2">
        <v>18</v>
      </c>
      <c r="Y29" s="2">
        <v>12</v>
      </c>
      <c r="Z29" s="2">
        <v>8</v>
      </c>
      <c r="AA29" s="2">
        <v>9</v>
      </c>
      <c r="AB29" s="2">
        <f t="shared" si="0"/>
        <v>129</v>
      </c>
      <c r="AC29" s="17">
        <f t="shared" si="14"/>
        <v>3.5833333333333335</v>
      </c>
      <c r="AD29" s="2" t="str">
        <f t="shared" si="9"/>
        <v>Sangat Baik</v>
      </c>
      <c r="AE29" s="16">
        <f t="shared" si="15"/>
        <v>2.6875</v>
      </c>
      <c r="AF29" s="14">
        <f t="shared" si="11"/>
        <v>3.3496621621621623</v>
      </c>
      <c r="AG29" s="15" t="str">
        <f t="shared" si="12"/>
        <v>Baik</v>
      </c>
    </row>
    <row r="30" spans="1:33" ht="51" x14ac:dyDescent="0.2">
      <c r="A30" s="2">
        <v>27</v>
      </c>
      <c r="B30" s="5" t="s">
        <v>28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20"/>
      <c r="P30" s="20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>
        <f t="shared" si="0"/>
        <v>0</v>
      </c>
      <c r="AC30" s="21">
        <f t="shared" si="14"/>
        <v>0</v>
      </c>
      <c r="AD30" s="18" t="str">
        <f t="shared" si="9"/>
        <v>Kurang</v>
      </c>
      <c r="AE30" s="22">
        <f t="shared" si="15"/>
        <v>0</v>
      </c>
      <c r="AF30" s="19">
        <f t="shared" si="11"/>
        <v>0</v>
      </c>
      <c r="AG30" s="20"/>
    </row>
    <row r="31" spans="1:33" ht="34" x14ac:dyDescent="0.2">
      <c r="A31" s="2">
        <v>28</v>
      </c>
      <c r="B31" s="8" t="s">
        <v>29</v>
      </c>
      <c r="C31" s="2">
        <v>14</v>
      </c>
      <c r="D31" s="2">
        <v>8</v>
      </c>
      <c r="E31" s="2">
        <v>15</v>
      </c>
      <c r="F31" s="2">
        <v>27</v>
      </c>
      <c r="G31" s="13">
        <v>24</v>
      </c>
      <c r="H31" s="2">
        <v>18</v>
      </c>
      <c r="I31" s="2">
        <v>17</v>
      </c>
      <c r="J31" s="2">
        <v>6</v>
      </c>
      <c r="K31" s="2">
        <v>8</v>
      </c>
      <c r="L31" s="2">
        <v>12</v>
      </c>
      <c r="M31" s="2">
        <f t="shared" si="4"/>
        <v>125</v>
      </c>
      <c r="N31" s="14">
        <f t="shared" si="5"/>
        <v>3.3783783783783785</v>
      </c>
      <c r="O31" s="15" t="str">
        <f>IF(N31&gt;=3.55,"Sangat Baik",IF(N31&gt;=2.55,"Baik",IF(N31&gt;=1.55,"Cukup","Kurang")))</f>
        <v>Baik</v>
      </c>
      <c r="P31" s="16">
        <f>25%*N31</f>
        <v>0.84459459459459463</v>
      </c>
      <c r="Q31" s="2">
        <v>20</v>
      </c>
      <c r="R31" s="2">
        <v>8</v>
      </c>
      <c r="S31" s="2">
        <v>15</v>
      </c>
      <c r="T31" s="2">
        <v>18</v>
      </c>
      <c r="U31" s="13">
        <v>18</v>
      </c>
      <c r="V31" s="13">
        <v>19</v>
      </c>
      <c r="W31" s="2">
        <v>18</v>
      </c>
      <c r="X31" s="2">
        <v>20</v>
      </c>
      <c r="Y31" s="2">
        <v>12</v>
      </c>
      <c r="Z31" s="2">
        <v>8</v>
      </c>
      <c r="AA31" s="2">
        <v>11</v>
      </c>
      <c r="AB31" s="2">
        <f t="shared" si="7"/>
        <v>130</v>
      </c>
      <c r="AC31" s="17">
        <f t="shared" si="14"/>
        <v>3.6111111111111112</v>
      </c>
      <c r="AD31" s="2" t="str">
        <f t="shared" si="9"/>
        <v>Sangat Baik</v>
      </c>
      <c r="AE31" s="16">
        <f t="shared" si="15"/>
        <v>2.7083333333333335</v>
      </c>
      <c r="AF31" s="14">
        <f t="shared" si="11"/>
        <v>3.5529279279279282</v>
      </c>
      <c r="AG31" s="15" t="str">
        <f t="shared" si="12"/>
        <v>Sangat Baik</v>
      </c>
    </row>
    <row r="32" spans="1:33" ht="51" x14ac:dyDescent="0.2">
      <c r="A32" s="2">
        <v>29</v>
      </c>
      <c r="B32" s="6" t="s">
        <v>30</v>
      </c>
      <c r="C32" s="2">
        <v>12</v>
      </c>
      <c r="D32" s="2">
        <v>2</v>
      </c>
      <c r="E32" s="2">
        <v>8</v>
      </c>
      <c r="F32" s="2">
        <v>16</v>
      </c>
      <c r="G32" s="13">
        <v>12</v>
      </c>
      <c r="H32" s="2">
        <v>10</v>
      </c>
      <c r="I32" s="2">
        <v>18</v>
      </c>
      <c r="J32" s="2">
        <v>4</v>
      </c>
      <c r="K32" s="2">
        <v>8</v>
      </c>
      <c r="L32" s="2">
        <v>13</v>
      </c>
      <c r="M32" s="2">
        <f t="shared" si="4"/>
        <v>91</v>
      </c>
      <c r="N32" s="14">
        <f t="shared" si="5"/>
        <v>2.4594594594594597</v>
      </c>
      <c r="O32" s="15" t="str">
        <f>IF(N32&gt;=3.55,"Sangat Baik",IF(N32&gt;=2.55,"Baik",IF(N32&gt;=1.55,"Cukup","Kurang")))</f>
        <v>Cukup</v>
      </c>
      <c r="P32" s="16">
        <f t="shared" ref="P32" si="22">25%*N32</f>
        <v>0.61486486486486491</v>
      </c>
      <c r="Q32" s="2">
        <v>7</v>
      </c>
      <c r="R32" s="2">
        <v>2</v>
      </c>
      <c r="S32" s="2">
        <v>11</v>
      </c>
      <c r="T32" s="2">
        <v>26</v>
      </c>
      <c r="U32" s="13">
        <v>18</v>
      </c>
      <c r="V32" s="13">
        <v>9</v>
      </c>
      <c r="W32" s="2">
        <v>19</v>
      </c>
      <c r="X32" s="2">
        <v>20</v>
      </c>
      <c r="Y32" s="2">
        <v>8</v>
      </c>
      <c r="Z32" s="2">
        <v>8</v>
      </c>
      <c r="AA32" s="2">
        <v>12</v>
      </c>
      <c r="AB32" s="2">
        <f t="shared" si="0"/>
        <v>113</v>
      </c>
      <c r="AC32" s="17">
        <f>AB32/35</f>
        <v>3.2285714285714286</v>
      </c>
      <c r="AD32" s="2" t="str">
        <f t="shared" si="9"/>
        <v>Baik</v>
      </c>
      <c r="AE32" s="16">
        <f t="shared" si="15"/>
        <v>2.4214285714285717</v>
      </c>
      <c r="AF32" s="14">
        <f t="shared" si="11"/>
        <v>3.0362934362934366</v>
      </c>
      <c r="AG32" s="15" t="str">
        <f t="shared" si="12"/>
        <v>Baik</v>
      </c>
    </row>
    <row r="33" spans="1:33" ht="51" x14ac:dyDescent="0.2">
      <c r="A33" s="2">
        <v>30</v>
      </c>
      <c r="B33" s="9" t="s">
        <v>31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20"/>
      <c r="P33" s="20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>
        <f t="shared" si="0"/>
        <v>0</v>
      </c>
      <c r="AC33" s="21">
        <f t="shared" si="14"/>
        <v>0</v>
      </c>
      <c r="AD33" s="18" t="str">
        <f t="shared" si="9"/>
        <v>Kurang</v>
      </c>
      <c r="AE33" s="22">
        <f t="shared" si="15"/>
        <v>0</v>
      </c>
      <c r="AF33" s="19">
        <f t="shared" si="11"/>
        <v>0</v>
      </c>
      <c r="AG33" s="20"/>
    </row>
    <row r="34" spans="1:33" ht="34" x14ac:dyDescent="0.2">
      <c r="A34" s="2">
        <v>31</v>
      </c>
      <c r="B34" s="6" t="s">
        <v>32</v>
      </c>
      <c r="C34" s="2">
        <v>11</v>
      </c>
      <c r="D34" s="2">
        <v>5</v>
      </c>
      <c r="E34" s="2">
        <v>11</v>
      </c>
      <c r="F34" s="2">
        <v>25</v>
      </c>
      <c r="G34" s="13">
        <v>20</v>
      </c>
      <c r="H34" s="2">
        <v>14</v>
      </c>
      <c r="I34" s="2">
        <v>20</v>
      </c>
      <c r="J34" s="2">
        <v>8</v>
      </c>
      <c r="K34" s="2">
        <v>8</v>
      </c>
      <c r="L34" s="2">
        <v>11</v>
      </c>
      <c r="M34" s="2">
        <f t="shared" si="4"/>
        <v>113</v>
      </c>
      <c r="N34" s="14">
        <f t="shared" si="5"/>
        <v>3.0540540540540539</v>
      </c>
      <c r="O34" s="15" t="str">
        <f>IF(N34&gt;=3.55,"Sangat Baik",IF(N34&gt;=2.55,"Baik",IF(N34&gt;=1.55,"Cukup","Kurang")))</f>
        <v>Baik</v>
      </c>
      <c r="P34" s="16">
        <f>25%*N34</f>
        <v>0.76351351351351349</v>
      </c>
      <c r="Q34" s="2">
        <v>20</v>
      </c>
      <c r="R34" s="2">
        <v>8</v>
      </c>
      <c r="S34" s="2">
        <v>15</v>
      </c>
      <c r="T34" s="2">
        <v>28</v>
      </c>
      <c r="U34" s="13">
        <v>23</v>
      </c>
      <c r="V34" s="13">
        <v>20</v>
      </c>
      <c r="W34" s="2">
        <v>19</v>
      </c>
      <c r="X34" s="2">
        <v>20</v>
      </c>
      <c r="Y34" s="2">
        <v>12</v>
      </c>
      <c r="Z34" s="2">
        <v>8</v>
      </c>
      <c r="AA34" s="2">
        <v>12</v>
      </c>
      <c r="AB34" s="2">
        <f t="shared" si="0"/>
        <v>142</v>
      </c>
      <c r="AC34" s="17">
        <f t="shared" si="14"/>
        <v>3.9444444444444446</v>
      </c>
      <c r="AD34" s="2" t="str">
        <f t="shared" si="9"/>
        <v>Sangat Baik</v>
      </c>
      <c r="AE34" s="16">
        <f t="shared" si="15"/>
        <v>2.9583333333333335</v>
      </c>
      <c r="AF34" s="14">
        <f t="shared" si="11"/>
        <v>3.7218468468468471</v>
      </c>
      <c r="AG34" s="15" t="str">
        <f t="shared" si="12"/>
        <v>Sangat Baik</v>
      </c>
    </row>
    <row r="35" spans="1:33" ht="17" x14ac:dyDescent="0.2">
      <c r="A35" s="2">
        <v>32</v>
      </c>
      <c r="B35" s="6" t="s">
        <v>33</v>
      </c>
      <c r="C35" s="2">
        <v>11</v>
      </c>
      <c r="D35" s="2">
        <v>2</v>
      </c>
      <c r="E35" s="2">
        <v>10</v>
      </c>
      <c r="F35" s="2">
        <v>14</v>
      </c>
      <c r="G35" s="23">
        <v>12</v>
      </c>
      <c r="H35" s="2">
        <v>6</v>
      </c>
      <c r="I35" s="2">
        <v>14</v>
      </c>
      <c r="J35" s="2">
        <v>2</v>
      </c>
      <c r="K35" s="2">
        <v>5</v>
      </c>
      <c r="L35" s="2">
        <v>8</v>
      </c>
      <c r="M35" s="2">
        <f t="shared" si="4"/>
        <v>72</v>
      </c>
      <c r="N35" s="14">
        <f t="shared" si="5"/>
        <v>1.9459459459459461</v>
      </c>
      <c r="O35" s="15" t="str">
        <f>IF(N35&gt;=3.55,"Sangat Baik",IF(N35&gt;=2.55,"Baik",IF(N35&gt;=1.55,"Cukup","Kurang")))</f>
        <v>Cukup</v>
      </c>
      <c r="P35" s="16">
        <f>25%*N35</f>
        <v>0.48648648648648651</v>
      </c>
      <c r="Q35" s="2"/>
      <c r="R35" s="2"/>
      <c r="S35" s="2"/>
      <c r="T35" s="2"/>
      <c r="U35" s="13"/>
      <c r="V35" s="13"/>
      <c r="W35" s="2"/>
      <c r="X35" s="2"/>
      <c r="Y35" s="2"/>
      <c r="Z35" s="2"/>
      <c r="AA35" s="2"/>
      <c r="AB35" s="2">
        <f t="shared" si="7"/>
        <v>0</v>
      </c>
      <c r="AC35" s="17">
        <f t="shared" si="14"/>
        <v>0</v>
      </c>
      <c r="AD35" s="2" t="str">
        <f t="shared" si="9"/>
        <v>Kurang</v>
      </c>
      <c r="AE35" s="16">
        <f t="shared" si="15"/>
        <v>0</v>
      </c>
      <c r="AF35" s="14">
        <f t="shared" si="11"/>
        <v>0.48648648648648651</v>
      </c>
      <c r="AG35" s="15" t="str">
        <f t="shared" si="12"/>
        <v>Kurang</v>
      </c>
    </row>
    <row r="36" spans="1:33" ht="51" x14ac:dyDescent="0.2">
      <c r="A36" s="2">
        <v>33</v>
      </c>
      <c r="B36" s="4" t="s">
        <v>34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20"/>
      <c r="P36" s="20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>
        <f t="shared" si="0"/>
        <v>0</v>
      </c>
      <c r="AC36" s="21">
        <f t="shared" si="14"/>
        <v>0</v>
      </c>
      <c r="AD36" s="18" t="str">
        <f t="shared" si="9"/>
        <v>Kurang</v>
      </c>
      <c r="AE36" s="22">
        <f t="shared" si="15"/>
        <v>0</v>
      </c>
      <c r="AF36" s="19">
        <f t="shared" si="11"/>
        <v>0</v>
      </c>
      <c r="AG36" s="20"/>
    </row>
    <row r="37" spans="1:33" ht="17" x14ac:dyDescent="0.2">
      <c r="A37" s="2">
        <v>34</v>
      </c>
      <c r="B37" s="10" t="s">
        <v>35</v>
      </c>
      <c r="C37" s="27">
        <v>15</v>
      </c>
      <c r="D37" s="2">
        <v>7</v>
      </c>
      <c r="E37" s="2">
        <v>14</v>
      </c>
      <c r="F37" s="2">
        <v>27</v>
      </c>
      <c r="G37" s="13">
        <v>21</v>
      </c>
      <c r="H37" s="2">
        <v>17</v>
      </c>
      <c r="I37" s="2">
        <v>19</v>
      </c>
      <c r="J37" s="2">
        <v>8</v>
      </c>
      <c r="K37" s="2">
        <v>8</v>
      </c>
      <c r="L37" s="2">
        <v>10</v>
      </c>
      <c r="M37" s="2">
        <f t="shared" si="4"/>
        <v>125</v>
      </c>
      <c r="N37" s="14">
        <f t="shared" si="5"/>
        <v>3.3783783783783785</v>
      </c>
      <c r="O37" s="15" t="str">
        <f t="shared" ref="O37:O43" si="23">IF(N37&gt;=3.55,"Sangat Baik",IF(N37&gt;=2.55,"Baik",IF(N37&gt;=1.55,"Cukup","Kurang")))</f>
        <v>Baik</v>
      </c>
      <c r="P37" s="16">
        <f>25%*N37</f>
        <v>0.84459459459459463</v>
      </c>
      <c r="Q37" s="2">
        <v>16</v>
      </c>
      <c r="R37" s="2">
        <v>8</v>
      </c>
      <c r="S37" s="2">
        <v>12</v>
      </c>
      <c r="T37" s="2">
        <v>26</v>
      </c>
      <c r="U37" s="13">
        <v>20</v>
      </c>
      <c r="V37" s="13">
        <v>19</v>
      </c>
      <c r="W37" s="2">
        <v>19</v>
      </c>
      <c r="X37" s="2">
        <v>20</v>
      </c>
      <c r="Y37" s="2">
        <v>9</v>
      </c>
      <c r="Z37" s="2">
        <v>8</v>
      </c>
      <c r="AA37" s="2">
        <v>10</v>
      </c>
      <c r="AB37" s="2">
        <f t="shared" si="0"/>
        <v>128</v>
      </c>
      <c r="AC37" s="17">
        <f t="shared" si="14"/>
        <v>3.5555555555555554</v>
      </c>
      <c r="AD37" s="2" t="str">
        <f t="shared" si="9"/>
        <v>Sangat Baik</v>
      </c>
      <c r="AE37" s="16">
        <f t="shared" si="15"/>
        <v>2.6666666666666665</v>
      </c>
      <c r="AF37" s="14">
        <f t="shared" si="11"/>
        <v>3.5112612612612613</v>
      </c>
      <c r="AG37" s="15" t="str">
        <f t="shared" si="12"/>
        <v>Baik</v>
      </c>
    </row>
    <row r="38" spans="1:33" ht="51" x14ac:dyDescent="0.2">
      <c r="A38" s="2">
        <v>35</v>
      </c>
      <c r="B38" s="6" t="s">
        <v>36</v>
      </c>
      <c r="C38" s="2">
        <v>11</v>
      </c>
      <c r="D38" s="2">
        <v>8</v>
      </c>
      <c r="E38" s="2">
        <v>13</v>
      </c>
      <c r="F38" s="2">
        <v>26</v>
      </c>
      <c r="G38" s="13">
        <v>23</v>
      </c>
      <c r="H38" s="2">
        <v>20</v>
      </c>
      <c r="I38" s="2">
        <v>20</v>
      </c>
      <c r="J38" s="2">
        <v>8</v>
      </c>
      <c r="K38" s="2">
        <v>8</v>
      </c>
      <c r="L38" s="2">
        <v>14</v>
      </c>
      <c r="M38" s="2">
        <f t="shared" si="4"/>
        <v>128</v>
      </c>
      <c r="N38" s="14">
        <f t="shared" si="5"/>
        <v>3.4594594594594597</v>
      </c>
      <c r="O38" s="15" t="str">
        <f t="shared" si="23"/>
        <v>Baik</v>
      </c>
      <c r="P38" s="16">
        <f>25%*N38</f>
        <v>0.86486486486486491</v>
      </c>
      <c r="Q38" s="2">
        <v>19</v>
      </c>
      <c r="R38" s="2">
        <v>7</v>
      </c>
      <c r="S38" s="2">
        <v>15</v>
      </c>
      <c r="T38" s="2">
        <v>27</v>
      </c>
      <c r="U38" s="13">
        <v>23</v>
      </c>
      <c r="V38" s="13">
        <v>16</v>
      </c>
      <c r="W38" s="2">
        <v>20</v>
      </c>
      <c r="X38" s="2">
        <v>19</v>
      </c>
      <c r="Y38" s="2">
        <v>11</v>
      </c>
      <c r="Z38" s="2">
        <v>8</v>
      </c>
      <c r="AA38" s="2">
        <v>12</v>
      </c>
      <c r="AB38" s="2">
        <f t="shared" si="0"/>
        <v>138</v>
      </c>
      <c r="AC38" s="17">
        <f t="shared" si="14"/>
        <v>3.8333333333333335</v>
      </c>
      <c r="AD38" s="2" t="str">
        <f t="shared" si="9"/>
        <v>Sangat Baik</v>
      </c>
      <c r="AE38" s="16">
        <f t="shared" si="15"/>
        <v>2.875</v>
      </c>
      <c r="AF38" s="14">
        <f t="shared" si="11"/>
        <v>3.7398648648648649</v>
      </c>
      <c r="AG38" s="15" t="str">
        <f t="shared" si="12"/>
        <v>Sangat Baik</v>
      </c>
    </row>
    <row r="39" spans="1:33" ht="51" x14ac:dyDescent="0.2">
      <c r="A39" s="2">
        <v>36</v>
      </c>
      <c r="B39" s="6" t="s">
        <v>37</v>
      </c>
      <c r="C39" s="2">
        <v>12</v>
      </c>
      <c r="D39" s="2">
        <v>6</v>
      </c>
      <c r="E39" s="2">
        <v>7</v>
      </c>
      <c r="F39" s="2">
        <v>14</v>
      </c>
      <c r="G39" s="13">
        <v>13</v>
      </c>
      <c r="H39" s="2">
        <v>14</v>
      </c>
      <c r="I39" s="2">
        <v>15</v>
      </c>
      <c r="J39" s="2">
        <v>4</v>
      </c>
      <c r="K39" s="2">
        <v>6</v>
      </c>
      <c r="L39" s="2">
        <v>11</v>
      </c>
      <c r="M39" s="2">
        <f t="shared" si="4"/>
        <v>89</v>
      </c>
      <c r="N39" s="14">
        <f t="shared" si="5"/>
        <v>2.4054054054054053</v>
      </c>
      <c r="O39" s="15" t="str">
        <f t="shared" si="23"/>
        <v>Cukup</v>
      </c>
      <c r="P39" s="16">
        <f t="shared" ref="P39:P41" si="24">25%*N39</f>
        <v>0.60135135135135132</v>
      </c>
      <c r="Q39" s="2">
        <v>17</v>
      </c>
      <c r="R39" s="2">
        <v>8</v>
      </c>
      <c r="S39" s="2">
        <v>14</v>
      </c>
      <c r="T39" s="2">
        <v>24</v>
      </c>
      <c r="U39" s="13">
        <v>22</v>
      </c>
      <c r="V39" s="13">
        <v>15</v>
      </c>
      <c r="W39" s="2">
        <v>19</v>
      </c>
      <c r="X39" s="2">
        <v>16</v>
      </c>
      <c r="Y39" s="2">
        <v>9</v>
      </c>
      <c r="Z39" s="2">
        <v>7</v>
      </c>
      <c r="AA39" s="2">
        <v>11</v>
      </c>
      <c r="AB39" s="2">
        <f t="shared" si="7"/>
        <v>125</v>
      </c>
      <c r="AC39" s="17">
        <f t="shared" si="14"/>
        <v>3.4722222222222223</v>
      </c>
      <c r="AD39" s="2" t="str">
        <f t="shared" si="9"/>
        <v>Baik</v>
      </c>
      <c r="AE39" s="16">
        <f t="shared" si="15"/>
        <v>2.604166666666667</v>
      </c>
      <c r="AF39" s="14">
        <f t="shared" si="11"/>
        <v>3.2055180180180183</v>
      </c>
      <c r="AG39" s="15" t="str">
        <f t="shared" si="12"/>
        <v>Baik</v>
      </c>
    </row>
    <row r="40" spans="1:33" ht="34" x14ac:dyDescent="0.2">
      <c r="A40" s="2">
        <v>37</v>
      </c>
      <c r="B40" s="6" t="s">
        <v>38</v>
      </c>
      <c r="C40" s="2">
        <v>9</v>
      </c>
      <c r="D40" s="2">
        <v>5</v>
      </c>
      <c r="E40" s="2">
        <v>12</v>
      </c>
      <c r="F40" s="2">
        <v>22</v>
      </c>
      <c r="G40" s="13">
        <v>24</v>
      </c>
      <c r="H40" s="2">
        <v>14</v>
      </c>
      <c r="I40" s="2">
        <v>17</v>
      </c>
      <c r="J40" s="2">
        <v>8</v>
      </c>
      <c r="K40" s="2">
        <v>8</v>
      </c>
      <c r="L40" s="2">
        <v>14</v>
      </c>
      <c r="M40" s="2">
        <f t="shared" si="4"/>
        <v>109</v>
      </c>
      <c r="N40" s="14">
        <f t="shared" si="5"/>
        <v>2.9459459459459461</v>
      </c>
      <c r="O40" s="15" t="str">
        <f t="shared" si="23"/>
        <v>Baik</v>
      </c>
      <c r="P40" s="16">
        <f t="shared" si="24"/>
        <v>0.73648648648648651</v>
      </c>
      <c r="Q40" s="2">
        <v>16</v>
      </c>
      <c r="R40" s="2">
        <v>3</v>
      </c>
      <c r="S40" s="2">
        <v>16</v>
      </c>
      <c r="T40" s="2">
        <v>26</v>
      </c>
      <c r="U40" s="13">
        <v>21</v>
      </c>
      <c r="V40" s="13">
        <v>17</v>
      </c>
      <c r="W40" s="2">
        <v>19</v>
      </c>
      <c r="X40" s="2">
        <v>20</v>
      </c>
      <c r="Y40" s="2">
        <v>9</v>
      </c>
      <c r="Z40" s="2">
        <v>8</v>
      </c>
      <c r="AA40" s="2">
        <v>3</v>
      </c>
      <c r="AB40" s="2">
        <f t="shared" si="0"/>
        <v>120</v>
      </c>
      <c r="AC40" s="17">
        <f t="shared" si="14"/>
        <v>3.3333333333333335</v>
      </c>
      <c r="AD40" s="2" t="str">
        <f t="shared" si="9"/>
        <v>Baik</v>
      </c>
      <c r="AE40" s="16">
        <f t="shared" si="15"/>
        <v>2.5</v>
      </c>
      <c r="AF40" s="14">
        <f t="shared" si="11"/>
        <v>3.2364864864864864</v>
      </c>
      <c r="AG40" s="15" t="str">
        <f t="shared" si="12"/>
        <v>Baik</v>
      </c>
    </row>
    <row r="41" spans="1:33" ht="51" x14ac:dyDescent="0.2">
      <c r="A41" s="2">
        <v>38</v>
      </c>
      <c r="B41" s="3" t="s">
        <v>39</v>
      </c>
      <c r="C41" s="2">
        <v>19</v>
      </c>
      <c r="D41" s="2">
        <v>8</v>
      </c>
      <c r="E41" s="2">
        <v>15</v>
      </c>
      <c r="F41" s="2">
        <v>22</v>
      </c>
      <c r="G41" s="13">
        <v>21</v>
      </c>
      <c r="H41" s="2">
        <v>19</v>
      </c>
      <c r="I41" s="2">
        <v>20</v>
      </c>
      <c r="J41" s="2">
        <v>8</v>
      </c>
      <c r="K41" s="2">
        <v>7</v>
      </c>
      <c r="L41" s="2">
        <v>20</v>
      </c>
      <c r="M41" s="2">
        <f t="shared" si="4"/>
        <v>138</v>
      </c>
      <c r="N41" s="14">
        <f t="shared" si="5"/>
        <v>3.7297297297297298</v>
      </c>
      <c r="O41" s="15" t="str">
        <f t="shared" si="23"/>
        <v>Sangat Baik</v>
      </c>
      <c r="P41" s="16">
        <f t="shared" si="24"/>
        <v>0.93243243243243246</v>
      </c>
      <c r="Q41" s="2">
        <v>16</v>
      </c>
      <c r="R41" s="2">
        <v>6</v>
      </c>
      <c r="S41" s="2">
        <v>14</v>
      </c>
      <c r="T41" s="2">
        <v>24</v>
      </c>
      <c r="U41" s="13">
        <v>22</v>
      </c>
      <c r="V41" s="13">
        <v>19</v>
      </c>
      <c r="W41" s="2">
        <v>16</v>
      </c>
      <c r="X41" s="2">
        <v>19</v>
      </c>
      <c r="Y41" s="2">
        <v>12</v>
      </c>
      <c r="Z41" s="2">
        <v>8</v>
      </c>
      <c r="AA41" s="2">
        <v>12</v>
      </c>
      <c r="AB41" s="2">
        <f t="shared" si="0"/>
        <v>127</v>
      </c>
      <c r="AC41" s="17">
        <f t="shared" si="14"/>
        <v>3.5277777777777777</v>
      </c>
      <c r="AD41" s="2" t="str">
        <f t="shared" si="9"/>
        <v>Baik</v>
      </c>
      <c r="AE41" s="16">
        <f t="shared" si="15"/>
        <v>2.645833333333333</v>
      </c>
      <c r="AF41" s="14">
        <f t="shared" si="11"/>
        <v>3.5782657657657655</v>
      </c>
      <c r="AG41" s="15" t="str">
        <f t="shared" si="12"/>
        <v>Sangat Baik</v>
      </c>
    </row>
    <row r="42" spans="1:33" ht="17" x14ac:dyDescent="0.2">
      <c r="A42" s="2">
        <v>39</v>
      </c>
      <c r="B42" s="8" t="s">
        <v>40</v>
      </c>
      <c r="C42" s="2"/>
      <c r="D42" s="2"/>
      <c r="E42" s="2"/>
      <c r="F42" s="2"/>
      <c r="G42" s="23"/>
      <c r="H42" s="2"/>
      <c r="I42" s="2"/>
      <c r="J42" s="2"/>
      <c r="K42" s="2"/>
      <c r="L42" s="2"/>
      <c r="M42" s="2"/>
      <c r="N42" s="14"/>
      <c r="O42" s="15"/>
      <c r="P42" s="16"/>
      <c r="Q42" s="2"/>
      <c r="R42" s="2"/>
      <c r="S42" s="2"/>
      <c r="T42" s="2"/>
      <c r="U42" s="13"/>
      <c r="V42" s="13"/>
      <c r="W42" s="2"/>
      <c r="X42" s="2"/>
      <c r="Y42" s="2"/>
      <c r="Z42" s="2"/>
      <c r="AA42" s="2"/>
      <c r="AB42" s="2">
        <f t="shared" si="0"/>
        <v>0</v>
      </c>
      <c r="AC42" s="17">
        <f t="shared" si="14"/>
        <v>0</v>
      </c>
      <c r="AD42" s="2" t="str">
        <f t="shared" si="9"/>
        <v>Kurang</v>
      </c>
      <c r="AE42" s="16">
        <f t="shared" si="15"/>
        <v>0</v>
      </c>
      <c r="AF42" s="14">
        <f t="shared" si="11"/>
        <v>0</v>
      </c>
      <c r="AG42" s="15" t="str">
        <f t="shared" si="12"/>
        <v>Kurang</v>
      </c>
    </row>
    <row r="43" spans="1:33" ht="51" x14ac:dyDescent="0.2">
      <c r="A43" s="2">
        <v>40</v>
      </c>
      <c r="B43" s="6" t="s">
        <v>41</v>
      </c>
      <c r="C43" s="2">
        <v>16</v>
      </c>
      <c r="D43" s="2">
        <v>6</v>
      </c>
      <c r="E43" s="2">
        <v>12</v>
      </c>
      <c r="F43" s="2">
        <v>19</v>
      </c>
      <c r="G43" s="13">
        <v>18</v>
      </c>
      <c r="H43" s="2">
        <v>15</v>
      </c>
      <c r="I43" s="2">
        <v>15</v>
      </c>
      <c r="J43" s="2">
        <v>5</v>
      </c>
      <c r="K43" s="2">
        <v>6</v>
      </c>
      <c r="L43" s="2">
        <v>6</v>
      </c>
      <c r="M43" s="2">
        <f t="shared" si="4"/>
        <v>100</v>
      </c>
      <c r="N43" s="14">
        <f t="shared" si="5"/>
        <v>2.7027027027027026</v>
      </c>
      <c r="O43" s="15" t="str">
        <f t="shared" si="23"/>
        <v>Baik</v>
      </c>
      <c r="P43" s="16">
        <f>25%*N43</f>
        <v>0.67567567567567566</v>
      </c>
      <c r="Q43" s="2">
        <v>19</v>
      </c>
      <c r="R43" s="2">
        <v>8</v>
      </c>
      <c r="S43" s="2">
        <v>11</v>
      </c>
      <c r="T43" s="2">
        <v>26</v>
      </c>
      <c r="U43" s="13">
        <v>24</v>
      </c>
      <c r="V43" s="13">
        <v>20</v>
      </c>
      <c r="W43" s="2">
        <v>18</v>
      </c>
      <c r="X43" s="2">
        <v>19</v>
      </c>
      <c r="Y43" s="2">
        <v>11</v>
      </c>
      <c r="Z43" s="2">
        <v>8</v>
      </c>
      <c r="AA43" s="2">
        <v>12</v>
      </c>
      <c r="AB43" s="2">
        <f t="shared" si="7"/>
        <v>132</v>
      </c>
      <c r="AC43" s="17">
        <f t="shared" si="14"/>
        <v>3.6666666666666665</v>
      </c>
      <c r="AD43" s="2" t="str">
        <f>IF(AC43&gt;=3.55,"Sangat Baik",IF(AC43&gt;=2.55,"Baik",IF(AC43&gt;=1.55,"Cukup","Kurang")))</f>
        <v>Sangat Baik</v>
      </c>
      <c r="AE43" s="16">
        <f t="shared" si="15"/>
        <v>2.75</v>
      </c>
      <c r="AF43" s="14">
        <f t="shared" si="11"/>
        <v>3.4256756756756754</v>
      </c>
      <c r="AG43" s="15" t="str">
        <f>IF(AF43&gt;=3.55,"Sangat Baik",IF(AF43&gt;=2.55,"Baik",IF(AF43&gt;=1.55,"Cukup","Kurang")))</f>
        <v>Baik</v>
      </c>
    </row>
  </sheetData>
  <mergeCells count="7">
    <mergeCell ref="A1:A3"/>
    <mergeCell ref="B1:B3"/>
    <mergeCell ref="C1:AG1"/>
    <mergeCell ref="C2:P2"/>
    <mergeCell ref="Q2:AE2"/>
    <mergeCell ref="AF2:AF3"/>
    <mergeCell ref="AG2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RISKY HIDAYAT</cp:lastModifiedBy>
  <dcterms:created xsi:type="dcterms:W3CDTF">2025-07-10T14:53:45Z</dcterms:created>
  <dcterms:modified xsi:type="dcterms:W3CDTF">2025-07-11T03:06:51Z</dcterms:modified>
</cp:coreProperties>
</file>