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kidau/Documents/TA_Thaya/"/>
    </mc:Choice>
  </mc:AlternateContent>
  <xr:revisionPtr revIDLastSave="0" documentId="13_ncr:1_{892E07EE-0F40-8D41-A767-17A9760EE131}" xr6:coauthVersionLast="47" xr6:coauthVersionMax="47" xr10:uidLastSave="{00000000-0000-0000-0000-000000000000}"/>
  <bookViews>
    <workbookView xWindow="7840" yWindow="3420" windowWidth="28160" windowHeight="19960" xr2:uid="{00000000-000D-0000-FFFF-FFFF00000000}"/>
  </bookViews>
  <sheets>
    <sheet name="Rekap Penilaian Pedagogik All" sheetId="24" r:id="rId1"/>
  </sheets>
  <definedNames>
    <definedName name="_xlnm.Print_Area" localSheetId="0">'Rekap Penilaian Pedagogik All'!$A$1:$Z$44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24" l="1"/>
  <c r="V20" i="24" s="1"/>
  <c r="W20" i="24" s="1"/>
  <c r="J20" i="24"/>
  <c r="K20" i="24" s="1"/>
  <c r="M20" i="24" s="1"/>
  <c r="X20" i="24" l="1"/>
  <c r="Y20" i="24" s="1"/>
  <c r="Z20" i="24" s="1"/>
  <c r="U44" i="24" l="1"/>
  <c r="V44" i="24" s="1"/>
  <c r="J44" i="24"/>
  <c r="K44" i="24" s="1"/>
  <c r="M44" i="24" s="1"/>
  <c r="U43" i="24"/>
  <c r="V43" i="24" s="1"/>
  <c r="J43" i="24"/>
  <c r="K43" i="24" s="1"/>
  <c r="M43" i="24" s="1"/>
  <c r="U42" i="24"/>
  <c r="V42" i="24" s="1"/>
  <c r="J42" i="24"/>
  <c r="K42" i="24" s="1"/>
  <c r="M42" i="24" s="1"/>
  <c r="U41" i="24"/>
  <c r="V41" i="24" s="1"/>
  <c r="X41" i="24" s="1"/>
  <c r="J41" i="24"/>
  <c r="K41" i="24" s="1"/>
  <c r="M41" i="24" s="1"/>
  <c r="U40" i="24"/>
  <c r="V40" i="24" s="1"/>
  <c r="X40" i="24" s="1"/>
  <c r="J40" i="24"/>
  <c r="K40" i="24" s="1"/>
  <c r="M40" i="24" s="1"/>
  <c r="U39" i="24"/>
  <c r="V39" i="24" s="1"/>
  <c r="J39" i="24"/>
  <c r="K39" i="24" s="1"/>
  <c r="M39" i="24" s="1"/>
  <c r="U38" i="24"/>
  <c r="V38" i="24" s="1"/>
  <c r="J38" i="24"/>
  <c r="K38" i="24" s="1"/>
  <c r="M38" i="24" s="1"/>
  <c r="V37" i="24"/>
  <c r="X37" i="24" s="1"/>
  <c r="Y37" i="24" s="1"/>
  <c r="J37" i="24"/>
  <c r="K37" i="24" s="1"/>
  <c r="U36" i="24"/>
  <c r="V36" i="24" s="1"/>
  <c r="X36" i="24" s="1"/>
  <c r="J36" i="24"/>
  <c r="K36" i="24" s="1"/>
  <c r="M36" i="24" s="1"/>
  <c r="U35" i="24"/>
  <c r="V35" i="24" s="1"/>
  <c r="X35" i="24" s="1"/>
  <c r="J35" i="24"/>
  <c r="K35" i="24" s="1"/>
  <c r="M35" i="24" s="1"/>
  <c r="U33" i="24"/>
  <c r="V33" i="24" s="1"/>
  <c r="W33" i="24" s="1"/>
  <c r="J33" i="24"/>
  <c r="K33" i="24" s="1"/>
  <c r="M33" i="24" s="1"/>
  <c r="U32" i="24"/>
  <c r="V32" i="24" s="1"/>
  <c r="W32" i="24" s="1"/>
  <c r="J32" i="24"/>
  <c r="K32" i="24" s="1"/>
  <c r="M32" i="24" s="1"/>
  <c r="V31" i="24"/>
  <c r="X31" i="24" s="1"/>
  <c r="Y31" i="24" s="1"/>
  <c r="U30" i="24"/>
  <c r="V30" i="24" s="1"/>
  <c r="W30" i="24" s="1"/>
  <c r="J30" i="24"/>
  <c r="K30" i="24" s="1"/>
  <c r="M30" i="24" s="1"/>
  <c r="U29" i="24"/>
  <c r="V29" i="24" s="1"/>
  <c r="W29" i="24" s="1"/>
  <c r="J29" i="24"/>
  <c r="K29" i="24" s="1"/>
  <c r="M29" i="24" s="1"/>
  <c r="U28" i="24"/>
  <c r="V28" i="24" s="1"/>
  <c r="W28" i="24" s="1"/>
  <c r="J28" i="24"/>
  <c r="K28" i="24" s="1"/>
  <c r="M28" i="24" s="1"/>
  <c r="U27" i="24"/>
  <c r="V27" i="24" s="1"/>
  <c r="W27" i="24" s="1"/>
  <c r="J27" i="24"/>
  <c r="K27" i="24" s="1"/>
  <c r="M27" i="24" s="1"/>
  <c r="U26" i="24"/>
  <c r="V26" i="24" s="1"/>
  <c r="W26" i="24" s="1"/>
  <c r="J26" i="24"/>
  <c r="K26" i="24" s="1"/>
  <c r="M26" i="24" s="1"/>
  <c r="U25" i="24"/>
  <c r="V25" i="24" s="1"/>
  <c r="W25" i="24" s="1"/>
  <c r="J25" i="24"/>
  <c r="K25" i="24" s="1"/>
  <c r="M25" i="24" s="1"/>
  <c r="U24" i="24"/>
  <c r="V24" i="24" s="1"/>
  <c r="W24" i="24" s="1"/>
  <c r="J24" i="24"/>
  <c r="K24" i="24" s="1"/>
  <c r="M24" i="24" s="1"/>
  <c r="U23" i="24"/>
  <c r="V23" i="24" s="1"/>
  <c r="W23" i="24" s="1"/>
  <c r="J23" i="24"/>
  <c r="K23" i="24" s="1"/>
  <c r="M23" i="24" s="1"/>
  <c r="U22" i="24"/>
  <c r="V22" i="24" s="1"/>
  <c r="X22" i="24" s="1"/>
  <c r="J22" i="24"/>
  <c r="K22" i="24" s="1"/>
  <c r="M22" i="24" s="1"/>
  <c r="U21" i="24"/>
  <c r="J21" i="24"/>
  <c r="K21" i="24" s="1"/>
  <c r="M21" i="24" s="1"/>
  <c r="J19" i="24"/>
  <c r="K19" i="24" s="1"/>
  <c r="Y19" i="24" s="1"/>
  <c r="Z19" i="24" s="1"/>
  <c r="U18" i="24"/>
  <c r="V18" i="24" s="1"/>
  <c r="J18" i="24"/>
  <c r="K18" i="24" s="1"/>
  <c r="M18" i="24" s="1"/>
  <c r="U17" i="24"/>
  <c r="V17" i="24" s="1"/>
  <c r="J17" i="24"/>
  <c r="K17" i="24" s="1"/>
  <c r="M17" i="24" s="1"/>
  <c r="U16" i="24"/>
  <c r="V16" i="24" s="1"/>
  <c r="J16" i="24"/>
  <c r="K16" i="24" s="1"/>
  <c r="M16" i="24" s="1"/>
  <c r="U15" i="24"/>
  <c r="V15" i="24" s="1"/>
  <c r="J15" i="24"/>
  <c r="K15" i="24" s="1"/>
  <c r="M15" i="24" s="1"/>
  <c r="U14" i="24"/>
  <c r="V14" i="24" s="1"/>
  <c r="J14" i="24"/>
  <c r="K14" i="24" s="1"/>
  <c r="M14" i="24" s="1"/>
  <c r="U13" i="24"/>
  <c r="V13" i="24" s="1"/>
  <c r="J13" i="24"/>
  <c r="K13" i="24" s="1"/>
  <c r="M13" i="24" s="1"/>
  <c r="U12" i="24"/>
  <c r="V12" i="24" s="1"/>
  <c r="J12" i="24"/>
  <c r="K12" i="24" s="1"/>
  <c r="M12" i="24" s="1"/>
  <c r="U11" i="24"/>
  <c r="V11" i="24" s="1"/>
  <c r="J11" i="24"/>
  <c r="K11" i="24" s="1"/>
  <c r="M11" i="24" s="1"/>
  <c r="U10" i="24"/>
  <c r="V10" i="24" s="1"/>
  <c r="J10" i="24"/>
  <c r="K10" i="24" s="1"/>
  <c r="M10" i="24" s="1"/>
  <c r="U9" i="24"/>
  <c r="V9" i="24" s="1"/>
  <c r="J9" i="24"/>
  <c r="K9" i="24" s="1"/>
  <c r="M9" i="24" s="1"/>
  <c r="U8" i="24"/>
  <c r="V8" i="24" s="1"/>
  <c r="J8" i="24"/>
  <c r="K8" i="24" s="1"/>
  <c r="M8" i="24" s="1"/>
  <c r="U5" i="24"/>
  <c r="V5" i="24" s="1"/>
  <c r="J5" i="24"/>
  <c r="K5" i="24" s="1"/>
  <c r="Y40" i="24" l="1"/>
  <c r="Z40" i="24" s="1"/>
  <c r="X30" i="24"/>
  <c r="Y30" i="24" s="1"/>
  <c r="Z30" i="24" s="1"/>
  <c r="Y22" i="24"/>
  <c r="Z22" i="24" s="1"/>
  <c r="V21" i="24"/>
  <c r="X21" i="24" s="1"/>
  <c r="Y21" i="24" s="1"/>
  <c r="Z21" i="24" s="1"/>
  <c r="Y41" i="24"/>
  <c r="Z41" i="24" s="1"/>
  <c r="X28" i="24"/>
  <c r="Y28" i="24" s="1"/>
  <c r="Z28" i="24" s="1"/>
  <c r="X26" i="24"/>
  <c r="Y26" i="24" s="1"/>
  <c r="Z26" i="24" s="1"/>
  <c r="W36" i="24"/>
  <c r="X24" i="24"/>
  <c r="Y24" i="24" s="1"/>
  <c r="Z24" i="24" s="1"/>
  <c r="X32" i="24"/>
  <c r="Y32" i="24" s="1"/>
  <c r="Z32" i="24" s="1"/>
  <c r="W35" i="24"/>
  <c r="W41" i="24"/>
  <c r="Y35" i="24"/>
  <c r="Z35" i="24" s="1"/>
  <c r="Y36" i="24"/>
  <c r="Z36" i="24" s="1"/>
  <c r="X8" i="24"/>
  <c r="Y8" i="24" s="1"/>
  <c r="Z8" i="24" s="1"/>
  <c r="W8" i="24"/>
  <c r="X12" i="24"/>
  <c r="Y12" i="24" s="1"/>
  <c r="Z12" i="24" s="1"/>
  <c r="W12" i="24"/>
  <c r="X16" i="24"/>
  <c r="Y16" i="24" s="1"/>
  <c r="Z16" i="24" s="1"/>
  <c r="W16" i="24"/>
  <c r="L5" i="24"/>
  <c r="M5" i="24"/>
  <c r="W10" i="24"/>
  <c r="X10" i="24"/>
  <c r="Y10" i="24" s="1"/>
  <c r="Z10" i="24" s="1"/>
  <c r="W14" i="24"/>
  <c r="X14" i="24"/>
  <c r="Y14" i="24" s="1"/>
  <c r="Z14" i="24" s="1"/>
  <c r="X18" i="24"/>
  <c r="Y18" i="24" s="1"/>
  <c r="Z18" i="24" s="1"/>
  <c r="W18" i="24"/>
  <c r="X9" i="24"/>
  <c r="Y9" i="24" s="1"/>
  <c r="Z9" i="24" s="1"/>
  <c r="W9" i="24"/>
  <c r="X17" i="24"/>
  <c r="Y17" i="24" s="1"/>
  <c r="Z17" i="24" s="1"/>
  <c r="W17" i="24"/>
  <c r="W5" i="24"/>
  <c r="X5" i="24"/>
  <c r="W11" i="24"/>
  <c r="X11" i="24"/>
  <c r="Y11" i="24" s="1"/>
  <c r="Z11" i="24" s="1"/>
  <c r="W15" i="24"/>
  <c r="X15" i="24"/>
  <c r="Y15" i="24" s="1"/>
  <c r="Z15" i="24" s="1"/>
  <c r="X13" i="24"/>
  <c r="Y13" i="24" s="1"/>
  <c r="Z13" i="24" s="1"/>
  <c r="W13" i="24"/>
  <c r="W22" i="24"/>
  <c r="X23" i="24"/>
  <c r="Y23" i="24" s="1"/>
  <c r="Z23" i="24" s="1"/>
  <c r="X25" i="24"/>
  <c r="Y25" i="24" s="1"/>
  <c r="Z25" i="24" s="1"/>
  <c r="X27" i="24"/>
  <c r="Y27" i="24" s="1"/>
  <c r="Z27" i="24" s="1"/>
  <c r="X29" i="24"/>
  <c r="Y29" i="24" s="1"/>
  <c r="Z29" i="24" s="1"/>
  <c r="X33" i="24"/>
  <c r="Y33" i="24" s="1"/>
  <c r="Z33" i="24" s="1"/>
  <c r="X39" i="24"/>
  <c r="Y39" i="24" s="1"/>
  <c r="Z39" i="24" s="1"/>
  <c r="W39" i="24"/>
  <c r="X42" i="24"/>
  <c r="Y42" i="24" s="1"/>
  <c r="Z42" i="24" s="1"/>
  <c r="W42" i="24"/>
  <c r="X38" i="24"/>
  <c r="Y38" i="24" s="1"/>
  <c r="Z38" i="24" s="1"/>
  <c r="W38" i="24"/>
  <c r="W40" i="24"/>
  <c r="X43" i="24"/>
  <c r="Y43" i="24" s="1"/>
  <c r="Z43" i="24" s="1"/>
  <c r="W43" i="24"/>
  <c r="X44" i="24"/>
  <c r="Y44" i="24" s="1"/>
  <c r="Z44" i="24" s="1"/>
  <c r="W44" i="24"/>
  <c r="W21" i="24" l="1"/>
  <c r="Y5" i="24"/>
  <c r="Z5" i="24" s="1"/>
</calcChain>
</file>

<file path=xl/sharedStrings.xml><?xml version="1.0" encoding="utf-8"?>
<sst xmlns="http://schemas.openxmlformats.org/spreadsheetml/2006/main" count="101" uniqueCount="61">
  <si>
    <t xml:space="preserve">No. </t>
  </si>
  <si>
    <t xml:space="preserve">Nama Guru </t>
  </si>
  <si>
    <t>Penilaian Rencana Pelaksanaan Pembelajaran</t>
  </si>
  <si>
    <t>A</t>
  </si>
  <si>
    <t>B</t>
  </si>
  <si>
    <t>C</t>
  </si>
  <si>
    <t>D</t>
  </si>
  <si>
    <t>E</t>
  </si>
  <si>
    <t>F</t>
  </si>
  <si>
    <t>G</t>
  </si>
  <si>
    <t xml:space="preserve">Jumlah </t>
  </si>
  <si>
    <t xml:space="preserve">Total </t>
  </si>
  <si>
    <t>Ban</t>
  </si>
  <si>
    <t>Sasmi Nopiyani, S.Si</t>
  </si>
  <si>
    <t>Faulia Faradila Sari, S. Pd</t>
  </si>
  <si>
    <t>Wiki Sril Utami, S.Pd</t>
  </si>
  <si>
    <t>Muthia Kanzha, S.Pd</t>
  </si>
  <si>
    <t>Ade Nurachmi Damayanti, S.IP</t>
  </si>
  <si>
    <t>Risma Uli, S. Sos</t>
  </si>
  <si>
    <t>Abdul Haris, S.S</t>
  </si>
  <si>
    <t>Winni, S.E</t>
  </si>
  <si>
    <t>Ade Gustia Nanda, S.Pd</t>
  </si>
  <si>
    <t>Nur Hasanah, S. Pd</t>
  </si>
  <si>
    <t>Richardo Avisenna, S.IP</t>
  </si>
  <si>
    <t>Nurul Ismi Putri, S.Pd</t>
  </si>
  <si>
    <t>Ferdi Imlah, S.Pd</t>
  </si>
  <si>
    <t>Yurniza Oktavia, S.Pd</t>
  </si>
  <si>
    <t>Lisna Silaen, S. Sos</t>
  </si>
  <si>
    <t>Igus Rumiati, S.Si</t>
  </si>
  <si>
    <t>Afni Kartika Asman, S.Si</t>
  </si>
  <si>
    <t>Horin Amanda, S.Pd</t>
  </si>
  <si>
    <t>Dian Chairunisa, S.Hum</t>
  </si>
  <si>
    <t>Mutiara, S.Sn</t>
  </si>
  <si>
    <t>Juwita Ayu Lestari, S.Pd</t>
  </si>
  <si>
    <t>Vera Yanti Silalahi, S.Pd</t>
  </si>
  <si>
    <t>Wiko Joni Yuska, S.Pd</t>
  </si>
  <si>
    <t>Icha Syari Anggreini, S.Pd</t>
  </si>
  <si>
    <t>Antonio Tigor Lumban Gaol</t>
  </si>
  <si>
    <t>Deslin Herliana,S.Pd</t>
  </si>
  <si>
    <t>Elsa Rahmi</t>
  </si>
  <si>
    <t>Arif Fadillah,  S.Pd</t>
  </si>
  <si>
    <t>Iin Handayani, S.Pd</t>
  </si>
  <si>
    <t>Mega Ayu Adila, S.Pd</t>
  </si>
  <si>
    <t>Maissy Emelya Sari , S.Pd</t>
  </si>
  <si>
    <t>Mega Enjela Sari, M.Pd</t>
  </si>
  <si>
    <t>Irma Faramida, S.Pd</t>
  </si>
  <si>
    <t>Widya Shintya Dewi, S.Pd</t>
  </si>
  <si>
    <t>Mella Kepriyanti Adwas, S.Pd</t>
  </si>
  <si>
    <t>Nadya Putri Anggina, S.Pd</t>
  </si>
  <si>
    <t>Permata Cahaya Utama</t>
  </si>
  <si>
    <t xml:space="preserve">Joakkim </t>
  </si>
  <si>
    <t xml:space="preserve">Rusman </t>
  </si>
  <si>
    <t>Cukup</t>
  </si>
  <si>
    <t>Sangat Baik</t>
  </si>
  <si>
    <t>Baik</t>
  </si>
  <si>
    <t>Rata-Rata</t>
  </si>
  <si>
    <t>Primary and Middle School</t>
  </si>
  <si>
    <t xml:space="preserve">Shanti Sarah </t>
  </si>
  <si>
    <t>Ban Rata-Rata</t>
  </si>
  <si>
    <t>Observasi  1st Periode</t>
  </si>
  <si>
    <t>Observasi  2nd 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</si>
</sst>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8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3" fillId="2" borderId="1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center"/>
    </xf>
    <xf numFmtId="0" fontId="3" fillId="3" borderId="1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3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2" fontId="0" fillId="3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7"/>
  <sheetViews>
    <sheetView tabSelected="1" topLeftCell="L1" zoomScale="120" zoomScaleNormal="120" workbookViewId="0">
      <selection activeCell="AD17" sqref="AD17"/>
    </sheetView>
  </sheetViews>
  <sheetFormatPr baseColWidth="10" defaultColWidth="8.83203125" defaultRowHeight="15" x14ac:dyDescent="0.2"/>
  <cols>
    <col min="1" max="1" width="10.1640625" customWidth="1"/>
    <col min="2" max="2" width="33.33203125" customWidth="1"/>
    <col min="3" max="9" width="5.6640625" style="25" customWidth="1"/>
    <col min="10" max="10" width="9.1640625" style="25" customWidth="1"/>
    <col min="11" max="11" width="9.1640625" style="1" customWidth="1"/>
    <col min="12" max="13" width="14.83203125" style="25" customWidth="1"/>
    <col min="14" max="20" width="5.6640625" style="25" customWidth="1"/>
    <col min="21" max="21" width="9.1640625" style="25" customWidth="1"/>
    <col min="22" max="22" width="9.1640625" style="1" customWidth="1"/>
    <col min="23" max="26" width="14.83203125" style="25" customWidth="1"/>
    <col min="38" max="38" width="8.6640625" style="16"/>
    <col min="39" max="40" width="16.5" style="16" customWidth="1"/>
    <col min="41" max="51" width="5.6640625" style="25" customWidth="1"/>
    <col min="52" max="52" width="8.6640625" style="25"/>
    <col min="53" max="53" width="8.6640625" style="1"/>
    <col min="54" max="54" width="14.83203125" style="25" customWidth="1"/>
    <col min="55" max="55" width="11.5" style="16" customWidth="1"/>
    <col min="56" max="57" width="14.5" style="16" customWidth="1"/>
    <col min="58" max="58" width="12.5" customWidth="1"/>
    <col min="60" max="60" width="12" customWidth="1"/>
  </cols>
  <sheetData>
    <row r="1" spans="1:57" x14ac:dyDescent="0.2">
      <c r="A1" s="28" t="s">
        <v>0</v>
      </c>
      <c r="B1" s="28" t="s">
        <v>1</v>
      </c>
      <c r="C1" s="31" t="s">
        <v>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</row>
    <row r="2" spans="1:57" x14ac:dyDescent="0.2">
      <c r="A2" s="29"/>
      <c r="B2" s="29"/>
      <c r="C2" s="31" t="s">
        <v>59</v>
      </c>
      <c r="D2" s="32"/>
      <c r="E2" s="32"/>
      <c r="F2" s="32"/>
      <c r="G2" s="32"/>
      <c r="H2" s="32"/>
      <c r="I2" s="32"/>
      <c r="J2" s="32"/>
      <c r="K2" s="32"/>
      <c r="L2" s="32"/>
      <c r="M2" s="33"/>
      <c r="N2" s="31" t="s">
        <v>60</v>
      </c>
      <c r="O2" s="32"/>
      <c r="P2" s="32"/>
      <c r="Q2" s="32"/>
      <c r="R2" s="32"/>
      <c r="S2" s="32"/>
      <c r="T2" s="32"/>
      <c r="U2" s="32"/>
      <c r="V2" s="32"/>
      <c r="W2" s="32"/>
      <c r="X2" s="33"/>
      <c r="Y2" s="34" t="s">
        <v>55</v>
      </c>
      <c r="Z2" s="36" t="s">
        <v>58</v>
      </c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x14ac:dyDescent="0.2">
      <c r="A3" s="30"/>
      <c r="B3" s="30"/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12" t="s">
        <v>11</v>
      </c>
      <c r="L3" s="23" t="s">
        <v>12</v>
      </c>
      <c r="M3" s="13">
        <v>0.25</v>
      </c>
      <c r="N3" s="23" t="s">
        <v>3</v>
      </c>
      <c r="O3" s="23" t="s">
        <v>4</v>
      </c>
      <c r="P3" s="23" t="s">
        <v>5</v>
      </c>
      <c r="Q3" s="23" t="s">
        <v>6</v>
      </c>
      <c r="R3" s="23" t="s">
        <v>7</v>
      </c>
      <c r="S3" s="23" t="s">
        <v>8</v>
      </c>
      <c r="T3" s="23" t="s">
        <v>9</v>
      </c>
      <c r="U3" s="23" t="s">
        <v>10</v>
      </c>
      <c r="V3" s="12" t="s">
        <v>11</v>
      </c>
      <c r="W3" s="23" t="s">
        <v>12</v>
      </c>
      <c r="X3" s="13">
        <v>0.75</v>
      </c>
      <c r="Y3" s="35"/>
      <c r="Z3" s="37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x14ac:dyDescent="0.2">
      <c r="A4" s="26" t="s">
        <v>56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ht="17" x14ac:dyDescent="0.2">
      <c r="A5" s="14">
        <v>1</v>
      </c>
      <c r="B5" s="4" t="s">
        <v>19</v>
      </c>
      <c r="C5" s="14">
        <v>23</v>
      </c>
      <c r="D5" s="14">
        <v>15</v>
      </c>
      <c r="E5" s="14">
        <v>14</v>
      </c>
      <c r="F5" s="14">
        <v>16</v>
      </c>
      <c r="G5" s="14">
        <v>16</v>
      </c>
      <c r="H5" s="24">
        <v>27</v>
      </c>
      <c r="I5" s="14">
        <v>17</v>
      </c>
      <c r="J5" s="14">
        <f>SUM(C5+D5+E5+F5+G5+I5)</f>
        <v>101</v>
      </c>
      <c r="K5" s="2">
        <f>J5/31</f>
        <v>3.2580645161290325</v>
      </c>
      <c r="L5" s="14" t="str">
        <f>IF(K5&gt;=3.55,"Sangat Baik",IF(K5&gt;=2.55,"Baik",IF(K5&gt;=1.55,"Cukup","Kurang")))</f>
        <v>Baik</v>
      </c>
      <c r="M5" s="17">
        <f>25%*K5</f>
        <v>0.81451612903225812</v>
      </c>
      <c r="N5" s="14">
        <v>24</v>
      </c>
      <c r="O5" s="14">
        <v>15</v>
      </c>
      <c r="P5" s="14">
        <v>28</v>
      </c>
      <c r="Q5" s="14">
        <v>16</v>
      </c>
      <c r="R5" s="14">
        <v>16</v>
      </c>
      <c r="S5" s="15">
        <v>28</v>
      </c>
      <c r="T5" s="14">
        <v>24</v>
      </c>
      <c r="U5" s="14">
        <f t="shared" ref="U5:U10" si="0">N5+O5+P5+Q5+R5+T5</f>
        <v>123</v>
      </c>
      <c r="V5" s="17">
        <f t="shared" ref="V5" si="1">U5/31</f>
        <v>3.967741935483871</v>
      </c>
      <c r="W5" s="14" t="str">
        <f>IF(V5&gt;=3.55,"Sangat Baik",IF(V5&gt;=2.55,"Baik",IF(V5&gt;=1.55,"Cukup","Kurang")))</f>
        <v>Sangat Baik</v>
      </c>
      <c r="X5" s="17">
        <f t="shared" ref="X5" si="2">75%*V5</f>
        <v>2.975806451612903</v>
      </c>
      <c r="Y5" s="2">
        <f t="shared" ref="Y5" si="3">M5+X5</f>
        <v>3.790322580645161</v>
      </c>
      <c r="Z5" s="14" t="str">
        <f>IF(Y5&gt;=3.55,"Sangat Baik",IF(Y5&gt;=2.55,"Baik",IF(Y5&gt;=1.55,"Cukup","Kurang")))</f>
        <v>Sangat Baik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ht="17" x14ac:dyDescent="0.2">
      <c r="A6" s="14">
        <v>2</v>
      </c>
      <c r="B6" s="9" t="s">
        <v>21</v>
      </c>
      <c r="C6" s="5"/>
      <c r="D6" s="5"/>
      <c r="E6" s="5"/>
      <c r="F6" s="5"/>
      <c r="G6" s="5"/>
      <c r="H6" s="5"/>
      <c r="I6" s="5"/>
      <c r="J6" s="5"/>
      <c r="K6" s="8"/>
      <c r="L6" s="5"/>
      <c r="M6" s="5"/>
      <c r="N6" s="5"/>
      <c r="O6" s="5"/>
      <c r="P6" s="5"/>
      <c r="Q6" s="5"/>
      <c r="R6" s="5"/>
      <c r="S6" s="5"/>
      <c r="T6" s="5"/>
      <c r="U6" s="5"/>
      <c r="V6" s="8"/>
      <c r="W6" s="5"/>
      <c r="X6" s="20"/>
      <c r="Y6" s="8"/>
      <c r="Z6" s="5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ht="15" customHeight="1" x14ac:dyDescent="0.2">
      <c r="A7" s="14">
        <v>3</v>
      </c>
      <c r="B7" s="7" t="s">
        <v>17</v>
      </c>
      <c r="C7" s="5"/>
      <c r="D7" s="5"/>
      <c r="E7" s="5"/>
      <c r="F7" s="5"/>
      <c r="G7" s="5"/>
      <c r="H7" s="5"/>
      <c r="I7" s="5"/>
      <c r="J7" s="5"/>
      <c r="K7" s="8"/>
      <c r="L7" s="5"/>
      <c r="M7" s="5"/>
      <c r="N7" s="5"/>
      <c r="O7" s="5"/>
      <c r="P7" s="5"/>
      <c r="Q7" s="5"/>
      <c r="R7" s="5"/>
      <c r="S7" s="5"/>
      <c r="T7" s="5"/>
      <c r="U7" s="5"/>
      <c r="V7" s="8"/>
      <c r="W7" s="5"/>
      <c r="X7" s="20"/>
      <c r="Y7" s="8"/>
      <c r="Z7" s="5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ht="15" customHeight="1" x14ac:dyDescent="0.2">
      <c r="A8" s="14">
        <v>4</v>
      </c>
      <c r="B8" s="3" t="s">
        <v>29</v>
      </c>
      <c r="C8" s="14">
        <v>17</v>
      </c>
      <c r="D8" s="14">
        <v>11</v>
      </c>
      <c r="E8" s="14">
        <v>20</v>
      </c>
      <c r="F8" s="14">
        <v>12</v>
      </c>
      <c r="G8" s="14">
        <v>10</v>
      </c>
      <c r="H8" s="15">
        <v>12</v>
      </c>
      <c r="I8" s="14">
        <v>11</v>
      </c>
      <c r="J8" s="14">
        <f>SUM(C8+D8+E8+F8+G8+I8)</f>
        <v>81</v>
      </c>
      <c r="K8" s="2">
        <f t="shared" ref="K8:K44" si="4">J8/31</f>
        <v>2.6129032258064515</v>
      </c>
      <c r="L8" s="14" t="s">
        <v>52</v>
      </c>
      <c r="M8" s="17">
        <f t="shared" ref="M8:M44" si="5">25%*K8</f>
        <v>0.65322580645161288</v>
      </c>
      <c r="N8" s="14">
        <v>15</v>
      </c>
      <c r="O8" s="14">
        <v>11</v>
      </c>
      <c r="P8" s="14">
        <v>20</v>
      </c>
      <c r="Q8" s="14">
        <v>15</v>
      </c>
      <c r="R8" s="14">
        <v>13</v>
      </c>
      <c r="S8" s="15">
        <v>22</v>
      </c>
      <c r="T8" s="14">
        <v>21</v>
      </c>
      <c r="U8" s="14">
        <f t="shared" si="0"/>
        <v>95</v>
      </c>
      <c r="V8" s="2">
        <f t="shared" ref="V8:V44" si="6">U8/31</f>
        <v>3.064516129032258</v>
      </c>
      <c r="W8" s="14" t="str">
        <f t="shared" ref="W8:W44" si="7">IF(V8&gt;=3.55,"Sangat Baik",IF(V8&gt;=2.55,"Baik",IF(V8&gt;=1.55,"Cukup","Kurang")))</f>
        <v>Baik</v>
      </c>
      <c r="X8" s="17">
        <f t="shared" ref="X8:X10" si="8">75%*V8</f>
        <v>2.2983870967741935</v>
      </c>
      <c r="Y8" s="2">
        <f t="shared" ref="Y8:Y10" si="9">M8+X8</f>
        <v>2.9516129032258065</v>
      </c>
      <c r="Z8" s="14" t="str">
        <f t="shared" ref="Z8:Z43" si="10">IF(Y8&gt;=3.55,"Sangat Baik",IF(Y8&gt;=2.55,"Baik",IF(Y8&gt;=1.55,"Cukup","Kurang")))</f>
        <v>Baik</v>
      </c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ht="17" x14ac:dyDescent="0.2">
      <c r="A9" s="14">
        <v>5</v>
      </c>
      <c r="B9" s="4" t="s">
        <v>37</v>
      </c>
      <c r="C9" s="14">
        <v>7</v>
      </c>
      <c r="D9" s="14">
        <v>4</v>
      </c>
      <c r="E9" s="14">
        <v>10</v>
      </c>
      <c r="F9" s="14">
        <v>10</v>
      </c>
      <c r="G9" s="14">
        <v>15</v>
      </c>
      <c r="H9" s="15">
        <v>24</v>
      </c>
      <c r="I9" s="14">
        <v>9</v>
      </c>
      <c r="J9" s="14">
        <f t="shared" ref="J9:J30" si="11">SUM(C9+D9+E9+F9+G9+I9)</f>
        <v>55</v>
      </c>
      <c r="K9" s="2">
        <f t="shared" si="4"/>
        <v>1.7741935483870968</v>
      </c>
      <c r="L9" s="14" t="s">
        <v>52</v>
      </c>
      <c r="M9" s="17">
        <f t="shared" si="5"/>
        <v>0.44354838709677419</v>
      </c>
      <c r="N9" s="14">
        <v>23</v>
      </c>
      <c r="O9" s="14">
        <v>14</v>
      </c>
      <c r="P9" s="14">
        <v>24</v>
      </c>
      <c r="Q9" s="14">
        <v>13</v>
      </c>
      <c r="R9" s="14">
        <v>12</v>
      </c>
      <c r="S9" s="15">
        <v>25</v>
      </c>
      <c r="T9" s="14">
        <v>22</v>
      </c>
      <c r="U9" s="14">
        <f t="shared" si="0"/>
        <v>108</v>
      </c>
      <c r="V9" s="2">
        <f t="shared" si="6"/>
        <v>3.4838709677419355</v>
      </c>
      <c r="W9" s="14" t="str">
        <f t="shared" si="7"/>
        <v>Baik</v>
      </c>
      <c r="X9" s="17">
        <f t="shared" si="8"/>
        <v>2.6129032258064515</v>
      </c>
      <c r="Y9" s="2">
        <f t="shared" si="9"/>
        <v>3.0564516129032255</v>
      </c>
      <c r="Z9" s="14" t="str">
        <f t="shared" si="10"/>
        <v>Baik</v>
      </c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ht="17" x14ac:dyDescent="0.2">
      <c r="A10" s="14">
        <v>6</v>
      </c>
      <c r="B10" s="4" t="s">
        <v>40</v>
      </c>
      <c r="C10" s="14">
        <v>14</v>
      </c>
      <c r="D10" s="14">
        <v>10</v>
      </c>
      <c r="E10" s="14">
        <v>19</v>
      </c>
      <c r="F10" s="14">
        <v>12</v>
      </c>
      <c r="G10" s="14">
        <v>15</v>
      </c>
      <c r="H10" s="15">
        <v>26</v>
      </c>
      <c r="I10" s="14">
        <v>23</v>
      </c>
      <c r="J10" s="14">
        <f t="shared" si="11"/>
        <v>93</v>
      </c>
      <c r="K10" s="2">
        <f t="shared" si="4"/>
        <v>3</v>
      </c>
      <c r="L10" s="14" t="s">
        <v>54</v>
      </c>
      <c r="M10" s="17">
        <f t="shared" si="5"/>
        <v>0.75</v>
      </c>
      <c r="N10" s="14">
        <v>23</v>
      </c>
      <c r="O10" s="14">
        <v>16</v>
      </c>
      <c r="P10" s="14">
        <v>25</v>
      </c>
      <c r="Q10" s="14">
        <v>16</v>
      </c>
      <c r="R10" s="14">
        <v>14</v>
      </c>
      <c r="S10" s="15">
        <v>25</v>
      </c>
      <c r="T10" s="14">
        <v>24</v>
      </c>
      <c r="U10" s="14">
        <f t="shared" si="0"/>
        <v>118</v>
      </c>
      <c r="V10" s="2">
        <f t="shared" si="6"/>
        <v>3.806451612903226</v>
      </c>
      <c r="W10" s="14" t="str">
        <f t="shared" si="7"/>
        <v>Sangat Baik</v>
      </c>
      <c r="X10" s="17">
        <f t="shared" si="8"/>
        <v>2.8548387096774195</v>
      </c>
      <c r="Y10" s="2">
        <f t="shared" si="9"/>
        <v>3.6048387096774195</v>
      </c>
      <c r="Z10" s="14" t="str">
        <f t="shared" si="10"/>
        <v>Sangat Baik</v>
      </c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ht="17" x14ac:dyDescent="0.2">
      <c r="A11" s="14">
        <v>7</v>
      </c>
      <c r="B11" s="19" t="s">
        <v>38</v>
      </c>
      <c r="C11" s="14">
        <v>21</v>
      </c>
      <c r="D11" s="14">
        <v>17</v>
      </c>
      <c r="E11" s="14">
        <v>27</v>
      </c>
      <c r="F11" s="14">
        <v>24</v>
      </c>
      <c r="G11" s="14">
        <v>13</v>
      </c>
      <c r="H11" s="15">
        <v>28</v>
      </c>
      <c r="I11" s="14">
        <v>18</v>
      </c>
      <c r="J11" s="14">
        <f t="shared" si="11"/>
        <v>120</v>
      </c>
      <c r="K11" s="2">
        <f t="shared" si="4"/>
        <v>3.870967741935484</v>
      </c>
      <c r="L11" s="14" t="s">
        <v>53</v>
      </c>
      <c r="M11" s="17">
        <f t="shared" si="5"/>
        <v>0.967741935483871</v>
      </c>
      <c r="N11" s="14">
        <v>23</v>
      </c>
      <c r="O11" s="14">
        <v>16</v>
      </c>
      <c r="P11" s="14">
        <v>25</v>
      </c>
      <c r="Q11" s="14">
        <v>16</v>
      </c>
      <c r="R11" s="14">
        <v>14</v>
      </c>
      <c r="S11" s="15">
        <v>25</v>
      </c>
      <c r="T11" s="14">
        <v>23</v>
      </c>
      <c r="U11" s="14">
        <f>N11+O11+P11+Q11+R11+T11</f>
        <v>117</v>
      </c>
      <c r="V11" s="2">
        <f t="shared" si="6"/>
        <v>3.774193548387097</v>
      </c>
      <c r="W11" s="14" t="str">
        <f t="shared" si="7"/>
        <v>Sangat Baik</v>
      </c>
      <c r="X11" s="17">
        <f>75%*V11</f>
        <v>2.830645161290323</v>
      </c>
      <c r="Y11" s="2">
        <f>M11+X11</f>
        <v>3.7983870967741939</v>
      </c>
      <c r="Z11" s="14" t="str">
        <f t="shared" si="10"/>
        <v>Sangat Baik</v>
      </c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ht="17" x14ac:dyDescent="0.2">
      <c r="A12" s="14">
        <v>8</v>
      </c>
      <c r="B12" s="3" t="s">
        <v>31</v>
      </c>
      <c r="C12" s="14">
        <v>14</v>
      </c>
      <c r="D12" s="14">
        <v>7</v>
      </c>
      <c r="E12" s="14">
        <v>16</v>
      </c>
      <c r="F12" s="14">
        <v>13</v>
      </c>
      <c r="G12" s="14">
        <v>10</v>
      </c>
      <c r="H12" s="15">
        <v>19</v>
      </c>
      <c r="I12" s="14">
        <v>16</v>
      </c>
      <c r="J12" s="14">
        <f t="shared" si="11"/>
        <v>76</v>
      </c>
      <c r="K12" s="2">
        <f t="shared" si="4"/>
        <v>2.4516129032258065</v>
      </c>
      <c r="L12" s="14" t="s">
        <v>52</v>
      </c>
      <c r="M12" s="17">
        <f t="shared" si="5"/>
        <v>0.61290322580645162</v>
      </c>
      <c r="N12" s="14">
        <v>21</v>
      </c>
      <c r="O12" s="14">
        <v>15</v>
      </c>
      <c r="P12" s="14">
        <v>26</v>
      </c>
      <c r="Q12" s="14">
        <v>16</v>
      </c>
      <c r="R12" s="14">
        <v>14</v>
      </c>
      <c r="S12" s="15">
        <v>26</v>
      </c>
      <c r="T12" s="14">
        <v>24</v>
      </c>
      <c r="U12" s="14">
        <f t="shared" ref="U12:U44" si="12">N12+O12+P12+Q12+R12+T12</f>
        <v>116</v>
      </c>
      <c r="V12" s="2">
        <f t="shared" si="6"/>
        <v>3.7419354838709675</v>
      </c>
      <c r="W12" s="14" t="str">
        <f t="shared" si="7"/>
        <v>Sangat Baik</v>
      </c>
      <c r="X12" s="17">
        <f t="shared" ref="X12:X44" si="13">75%*V12</f>
        <v>2.8064516129032255</v>
      </c>
      <c r="Y12" s="2">
        <f t="shared" ref="Y12:Y44" si="14">M12+X12</f>
        <v>3.419354838709677</v>
      </c>
      <c r="Z12" s="14" t="str">
        <f t="shared" si="10"/>
        <v>Baik</v>
      </c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ht="17" x14ac:dyDescent="0.2">
      <c r="A13" s="14">
        <v>9</v>
      </c>
      <c r="B13" s="3" t="s">
        <v>39</v>
      </c>
      <c r="C13" s="14">
        <v>22</v>
      </c>
      <c r="D13" s="14">
        <v>15</v>
      </c>
      <c r="E13" s="14">
        <v>21</v>
      </c>
      <c r="F13" s="14">
        <v>16</v>
      </c>
      <c r="G13" s="14">
        <v>14</v>
      </c>
      <c r="H13" s="15">
        <v>28</v>
      </c>
      <c r="I13" s="14">
        <v>24</v>
      </c>
      <c r="J13" s="14">
        <f t="shared" si="11"/>
        <v>112</v>
      </c>
      <c r="K13" s="2">
        <f t="shared" si="4"/>
        <v>3.6129032258064515</v>
      </c>
      <c r="L13" s="14" t="s">
        <v>53</v>
      </c>
      <c r="M13" s="17">
        <f t="shared" si="5"/>
        <v>0.90322580645161288</v>
      </c>
      <c r="N13" s="14">
        <v>23</v>
      </c>
      <c r="O13" s="14">
        <v>12</v>
      </c>
      <c r="P13" s="14">
        <v>24</v>
      </c>
      <c r="Q13" s="14">
        <v>15</v>
      </c>
      <c r="R13" s="14">
        <v>16</v>
      </c>
      <c r="S13" s="15">
        <v>22</v>
      </c>
      <c r="T13" s="14">
        <v>24</v>
      </c>
      <c r="U13" s="14">
        <f t="shared" si="12"/>
        <v>114</v>
      </c>
      <c r="V13" s="2">
        <f t="shared" si="6"/>
        <v>3.6774193548387095</v>
      </c>
      <c r="W13" s="14" t="str">
        <f t="shared" si="7"/>
        <v>Sangat Baik</v>
      </c>
      <c r="X13" s="17">
        <f t="shared" si="13"/>
        <v>2.758064516129032</v>
      </c>
      <c r="Y13" s="2">
        <f t="shared" si="14"/>
        <v>3.661290322580645</v>
      </c>
      <c r="Z13" s="14" t="str">
        <f t="shared" si="10"/>
        <v>Sangat Baik</v>
      </c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ht="17" x14ac:dyDescent="0.2">
      <c r="A14" s="14">
        <v>10</v>
      </c>
      <c r="B14" s="3" t="s">
        <v>14</v>
      </c>
      <c r="C14" s="14">
        <v>24</v>
      </c>
      <c r="D14" s="14">
        <v>16</v>
      </c>
      <c r="E14" s="14">
        <v>28</v>
      </c>
      <c r="F14" s="14">
        <v>16</v>
      </c>
      <c r="G14" s="14">
        <v>16</v>
      </c>
      <c r="H14" s="15">
        <v>28</v>
      </c>
      <c r="I14" s="14">
        <v>24</v>
      </c>
      <c r="J14" s="14">
        <f t="shared" si="11"/>
        <v>124</v>
      </c>
      <c r="K14" s="2">
        <f t="shared" si="4"/>
        <v>4</v>
      </c>
      <c r="L14" s="14" t="s">
        <v>53</v>
      </c>
      <c r="M14" s="17">
        <f t="shared" si="5"/>
        <v>1</v>
      </c>
      <c r="N14" s="14">
        <v>24</v>
      </c>
      <c r="O14" s="14">
        <v>16</v>
      </c>
      <c r="P14" s="14">
        <v>28</v>
      </c>
      <c r="Q14" s="14">
        <v>16</v>
      </c>
      <c r="R14" s="14">
        <v>16</v>
      </c>
      <c r="S14" s="15">
        <v>28</v>
      </c>
      <c r="T14" s="14">
        <v>24</v>
      </c>
      <c r="U14" s="14">
        <f t="shared" si="12"/>
        <v>124</v>
      </c>
      <c r="V14" s="2">
        <f t="shared" si="6"/>
        <v>4</v>
      </c>
      <c r="W14" s="14" t="str">
        <f t="shared" si="7"/>
        <v>Sangat Baik</v>
      </c>
      <c r="X14" s="17">
        <f t="shared" si="13"/>
        <v>3</v>
      </c>
      <c r="Y14" s="2">
        <f t="shared" si="14"/>
        <v>4</v>
      </c>
      <c r="Z14" s="14" t="str">
        <f t="shared" si="10"/>
        <v>Sangat Baik</v>
      </c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ht="17" x14ac:dyDescent="0.2">
      <c r="A15" s="14">
        <v>11</v>
      </c>
      <c r="B15" s="4" t="s">
        <v>25</v>
      </c>
      <c r="C15" s="14">
        <v>22</v>
      </c>
      <c r="D15" s="14">
        <v>16</v>
      </c>
      <c r="E15" s="14">
        <v>28</v>
      </c>
      <c r="F15" s="14">
        <v>16</v>
      </c>
      <c r="G15" s="14">
        <v>16</v>
      </c>
      <c r="H15" s="15">
        <v>28</v>
      </c>
      <c r="I15" s="14">
        <v>21</v>
      </c>
      <c r="J15" s="14">
        <f t="shared" si="11"/>
        <v>119</v>
      </c>
      <c r="K15" s="2">
        <f t="shared" si="4"/>
        <v>3.838709677419355</v>
      </c>
      <c r="L15" s="14" t="s">
        <v>53</v>
      </c>
      <c r="M15" s="17">
        <f t="shared" si="5"/>
        <v>0.95967741935483875</v>
      </c>
      <c r="N15" s="14">
        <v>24</v>
      </c>
      <c r="O15" s="14">
        <v>16</v>
      </c>
      <c r="P15" s="14">
        <v>28</v>
      </c>
      <c r="Q15" s="14">
        <v>15</v>
      </c>
      <c r="R15" s="14">
        <v>13</v>
      </c>
      <c r="S15" s="15">
        <v>27</v>
      </c>
      <c r="T15" s="14">
        <v>24</v>
      </c>
      <c r="U15" s="14">
        <f t="shared" si="12"/>
        <v>120</v>
      </c>
      <c r="V15" s="2">
        <f t="shared" si="6"/>
        <v>3.870967741935484</v>
      </c>
      <c r="W15" s="14" t="str">
        <f t="shared" si="7"/>
        <v>Sangat Baik</v>
      </c>
      <c r="X15" s="17">
        <f t="shared" si="13"/>
        <v>2.903225806451613</v>
      </c>
      <c r="Y15" s="2">
        <f t="shared" si="14"/>
        <v>3.862903225806452</v>
      </c>
      <c r="Z15" s="14" t="str">
        <f t="shared" si="10"/>
        <v>Sangat Baik</v>
      </c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ht="17" x14ac:dyDescent="0.2">
      <c r="A16" s="14">
        <v>12</v>
      </c>
      <c r="B16" s="3" t="s">
        <v>30</v>
      </c>
      <c r="C16" s="14">
        <v>23</v>
      </c>
      <c r="D16" s="14">
        <v>16</v>
      </c>
      <c r="E16" s="14">
        <v>28</v>
      </c>
      <c r="F16" s="14">
        <v>20</v>
      </c>
      <c r="G16" s="14">
        <v>20</v>
      </c>
      <c r="H16" s="15">
        <v>20</v>
      </c>
      <c r="I16" s="14">
        <v>24</v>
      </c>
      <c r="J16" s="14">
        <f t="shared" si="11"/>
        <v>131</v>
      </c>
      <c r="K16" s="2">
        <f t="shared" si="4"/>
        <v>4.225806451612903</v>
      </c>
      <c r="L16" s="14" t="s">
        <v>53</v>
      </c>
      <c r="M16" s="17">
        <f t="shared" si="5"/>
        <v>1.0564516129032258</v>
      </c>
      <c r="N16" s="14">
        <v>20</v>
      </c>
      <c r="O16" s="14">
        <v>14</v>
      </c>
      <c r="P16" s="14">
        <v>24</v>
      </c>
      <c r="Q16" s="14">
        <v>13</v>
      </c>
      <c r="R16" s="14">
        <v>14</v>
      </c>
      <c r="S16" s="15">
        <v>26</v>
      </c>
      <c r="T16" s="14">
        <v>20</v>
      </c>
      <c r="U16" s="14">
        <f t="shared" si="12"/>
        <v>105</v>
      </c>
      <c r="V16" s="2">
        <f t="shared" si="6"/>
        <v>3.3870967741935485</v>
      </c>
      <c r="W16" s="14" t="str">
        <f t="shared" si="7"/>
        <v>Baik</v>
      </c>
      <c r="X16" s="17">
        <f t="shared" si="13"/>
        <v>2.5403225806451615</v>
      </c>
      <c r="Y16" s="2">
        <f t="shared" si="14"/>
        <v>3.596774193548387</v>
      </c>
      <c r="Z16" s="14" t="str">
        <f t="shared" si="10"/>
        <v>Sangat Baik</v>
      </c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ht="17" x14ac:dyDescent="0.2">
      <c r="A17" s="14">
        <v>13</v>
      </c>
      <c r="B17" s="3" t="s">
        <v>36</v>
      </c>
      <c r="C17" s="14">
        <v>24</v>
      </c>
      <c r="D17" s="14">
        <v>16</v>
      </c>
      <c r="E17" s="14">
        <v>26</v>
      </c>
      <c r="F17" s="14">
        <v>16</v>
      </c>
      <c r="G17" s="14">
        <v>16</v>
      </c>
      <c r="H17" s="15">
        <v>25</v>
      </c>
      <c r="I17" s="14">
        <v>21</v>
      </c>
      <c r="J17" s="14">
        <f t="shared" si="11"/>
        <v>119</v>
      </c>
      <c r="K17" s="2">
        <f t="shared" si="4"/>
        <v>3.838709677419355</v>
      </c>
      <c r="L17" s="14" t="s">
        <v>53</v>
      </c>
      <c r="M17" s="17">
        <f t="shared" si="5"/>
        <v>0.95967741935483875</v>
      </c>
      <c r="N17" s="14">
        <v>24</v>
      </c>
      <c r="O17" s="14">
        <v>16</v>
      </c>
      <c r="P17" s="14">
        <v>28</v>
      </c>
      <c r="Q17" s="14">
        <v>16</v>
      </c>
      <c r="R17" s="14">
        <v>16</v>
      </c>
      <c r="S17" s="15">
        <v>27</v>
      </c>
      <c r="T17" s="14">
        <v>24</v>
      </c>
      <c r="U17" s="14">
        <f t="shared" si="12"/>
        <v>124</v>
      </c>
      <c r="V17" s="2">
        <f t="shared" si="6"/>
        <v>4</v>
      </c>
      <c r="W17" s="14" t="str">
        <f t="shared" si="7"/>
        <v>Sangat Baik</v>
      </c>
      <c r="X17" s="17">
        <f t="shared" si="13"/>
        <v>3</v>
      </c>
      <c r="Y17" s="2">
        <f t="shared" si="14"/>
        <v>3.959677419354839</v>
      </c>
      <c r="Z17" s="14" t="str">
        <f t="shared" si="10"/>
        <v>Sangat Baik</v>
      </c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ht="17" x14ac:dyDescent="0.2">
      <c r="A18" s="14">
        <v>14</v>
      </c>
      <c r="B18" s="19" t="s">
        <v>28</v>
      </c>
      <c r="C18" s="14">
        <v>16</v>
      </c>
      <c r="D18" s="14">
        <v>11</v>
      </c>
      <c r="E18" s="14">
        <v>14</v>
      </c>
      <c r="F18" s="14">
        <v>16</v>
      </c>
      <c r="G18" s="14">
        <v>13</v>
      </c>
      <c r="H18" s="15">
        <v>24</v>
      </c>
      <c r="I18" s="14">
        <v>17</v>
      </c>
      <c r="J18" s="14">
        <f t="shared" si="11"/>
        <v>87</v>
      </c>
      <c r="K18" s="2">
        <f t="shared" si="4"/>
        <v>2.806451612903226</v>
      </c>
      <c r="L18" s="14" t="s">
        <v>54</v>
      </c>
      <c r="M18" s="17">
        <f t="shared" si="5"/>
        <v>0.70161290322580649</v>
      </c>
      <c r="N18" s="14">
        <v>23</v>
      </c>
      <c r="O18" s="14">
        <v>14</v>
      </c>
      <c r="P18" s="14">
        <v>26</v>
      </c>
      <c r="Q18" s="14">
        <v>16</v>
      </c>
      <c r="R18" s="14">
        <v>16</v>
      </c>
      <c r="S18" s="15">
        <v>26</v>
      </c>
      <c r="T18" s="14">
        <v>24</v>
      </c>
      <c r="U18" s="14">
        <f t="shared" si="12"/>
        <v>119</v>
      </c>
      <c r="V18" s="2">
        <f t="shared" si="6"/>
        <v>3.838709677419355</v>
      </c>
      <c r="W18" s="14" t="str">
        <f t="shared" si="7"/>
        <v>Sangat Baik</v>
      </c>
      <c r="X18" s="17">
        <f t="shared" si="13"/>
        <v>2.879032258064516</v>
      </c>
      <c r="Y18" s="2">
        <f t="shared" si="14"/>
        <v>3.5806451612903225</v>
      </c>
      <c r="Z18" s="14" t="str">
        <f t="shared" si="10"/>
        <v>Sangat Baik</v>
      </c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ht="17" x14ac:dyDescent="0.2">
      <c r="A19" s="14">
        <v>15</v>
      </c>
      <c r="B19" s="3" t="s">
        <v>41</v>
      </c>
      <c r="C19" s="14">
        <v>16</v>
      </c>
      <c r="D19" s="14">
        <v>11</v>
      </c>
      <c r="E19" s="14">
        <v>21</v>
      </c>
      <c r="F19" s="14">
        <v>12</v>
      </c>
      <c r="G19" s="14">
        <v>10</v>
      </c>
      <c r="H19" s="15">
        <v>20</v>
      </c>
      <c r="I19" s="14">
        <v>16</v>
      </c>
      <c r="J19" s="14">
        <f t="shared" si="11"/>
        <v>86</v>
      </c>
      <c r="K19" s="2">
        <f t="shared" si="4"/>
        <v>2.774193548387097</v>
      </c>
      <c r="L19" s="14" t="s">
        <v>54</v>
      </c>
      <c r="M19" s="22"/>
      <c r="N19" s="15"/>
      <c r="O19" s="15"/>
      <c r="P19" s="15"/>
      <c r="Q19" s="15"/>
      <c r="R19" s="15"/>
      <c r="S19" s="15"/>
      <c r="T19" s="15"/>
      <c r="U19" s="15"/>
      <c r="V19" s="21"/>
      <c r="W19" s="15"/>
      <c r="X19" s="22"/>
      <c r="Y19" s="2">
        <f>K19</f>
        <v>2.774193548387097</v>
      </c>
      <c r="Z19" s="14" t="str">
        <f t="shared" si="10"/>
        <v>Baik</v>
      </c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ht="17" x14ac:dyDescent="0.2">
      <c r="A20" s="14">
        <v>16</v>
      </c>
      <c r="B20" s="3" t="s">
        <v>45</v>
      </c>
      <c r="C20" s="14">
        <v>24</v>
      </c>
      <c r="D20" s="14">
        <v>12</v>
      </c>
      <c r="E20" s="14">
        <v>26</v>
      </c>
      <c r="F20" s="14">
        <v>15</v>
      </c>
      <c r="G20" s="14">
        <v>24</v>
      </c>
      <c r="H20" s="15">
        <v>28</v>
      </c>
      <c r="I20" s="14">
        <v>10</v>
      </c>
      <c r="J20" s="14">
        <f t="shared" si="11"/>
        <v>111</v>
      </c>
      <c r="K20" s="2">
        <f t="shared" si="4"/>
        <v>3.5806451612903225</v>
      </c>
      <c r="L20" s="14" t="s">
        <v>53</v>
      </c>
      <c r="M20" s="17">
        <f t="shared" ref="M20" si="15">25%*K20</f>
        <v>0.89516129032258063</v>
      </c>
      <c r="N20" s="14">
        <v>24</v>
      </c>
      <c r="O20" s="14">
        <v>16</v>
      </c>
      <c r="P20" s="14">
        <v>28</v>
      </c>
      <c r="Q20" s="14">
        <v>16</v>
      </c>
      <c r="R20" s="14">
        <v>16</v>
      </c>
      <c r="S20" s="15">
        <v>26</v>
      </c>
      <c r="T20" s="14">
        <v>24</v>
      </c>
      <c r="U20" s="14">
        <f t="shared" ref="U20" si="16">N20+O20+P20+Q20+R20+T20</f>
        <v>124</v>
      </c>
      <c r="V20" s="2">
        <f t="shared" ref="V20" si="17">U20/31</f>
        <v>4</v>
      </c>
      <c r="W20" s="14" t="str">
        <f t="shared" ref="W20" si="18">IF(V20&gt;=3.55,"Sangat Baik",IF(V20&gt;=2.55,"Baik",IF(V20&gt;=1.55,"Cukup","Kurang")))</f>
        <v>Sangat Baik</v>
      </c>
      <c r="X20" s="17">
        <f t="shared" ref="X20" si="19">75%*V20</f>
        <v>3</v>
      </c>
      <c r="Y20" s="2">
        <f t="shared" ref="Y20" si="20">M20+X20</f>
        <v>3.8951612903225805</v>
      </c>
      <c r="Z20" s="14" t="str">
        <f t="shared" si="10"/>
        <v>Sangat Baik</v>
      </c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ht="17" x14ac:dyDescent="0.2">
      <c r="A21" s="14">
        <v>17</v>
      </c>
      <c r="B21" s="3" t="s">
        <v>50</v>
      </c>
      <c r="C21" s="14">
        <v>7</v>
      </c>
      <c r="D21" s="14">
        <v>8</v>
      </c>
      <c r="E21" s="14">
        <v>26</v>
      </c>
      <c r="F21" s="14">
        <v>8</v>
      </c>
      <c r="G21" s="14">
        <v>5</v>
      </c>
      <c r="H21" s="15">
        <v>12</v>
      </c>
      <c r="I21" s="14">
        <v>12</v>
      </c>
      <c r="J21" s="14">
        <f t="shared" si="11"/>
        <v>66</v>
      </c>
      <c r="K21" s="2">
        <f t="shared" si="4"/>
        <v>2.129032258064516</v>
      </c>
      <c r="L21" s="14" t="s">
        <v>52</v>
      </c>
      <c r="M21" s="17">
        <f t="shared" si="5"/>
        <v>0.532258064516129</v>
      </c>
      <c r="N21" s="14"/>
      <c r="O21" s="14"/>
      <c r="P21" s="14"/>
      <c r="Q21" s="14"/>
      <c r="R21" s="14"/>
      <c r="S21" s="15"/>
      <c r="T21" s="14"/>
      <c r="U21" s="14">
        <f t="shared" si="12"/>
        <v>0</v>
      </c>
      <c r="V21" s="2">
        <f t="shared" si="6"/>
        <v>0</v>
      </c>
      <c r="W21" s="14" t="str">
        <f t="shared" si="7"/>
        <v>Kurang</v>
      </c>
      <c r="X21" s="17">
        <f t="shared" si="13"/>
        <v>0</v>
      </c>
      <c r="Y21" s="2">
        <f t="shared" si="14"/>
        <v>0.532258064516129</v>
      </c>
      <c r="Z21" s="14" t="str">
        <f t="shared" si="10"/>
        <v>Kurang</v>
      </c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ht="17" x14ac:dyDescent="0.2">
      <c r="A22" s="14">
        <v>18</v>
      </c>
      <c r="B22" s="3" t="s">
        <v>33</v>
      </c>
      <c r="C22" s="14">
        <v>16</v>
      </c>
      <c r="D22" s="14">
        <v>7</v>
      </c>
      <c r="E22" s="14">
        <v>17</v>
      </c>
      <c r="F22" s="14">
        <v>10</v>
      </c>
      <c r="G22" s="14">
        <v>8</v>
      </c>
      <c r="H22" s="15">
        <v>28</v>
      </c>
      <c r="I22" s="14">
        <v>13</v>
      </c>
      <c r="J22" s="14">
        <f t="shared" si="11"/>
        <v>71</v>
      </c>
      <c r="K22" s="2">
        <f t="shared" si="4"/>
        <v>2.2903225806451615</v>
      </c>
      <c r="L22" s="14" t="s">
        <v>54</v>
      </c>
      <c r="M22" s="17">
        <f t="shared" si="5"/>
        <v>0.57258064516129037</v>
      </c>
      <c r="N22" s="14">
        <v>22</v>
      </c>
      <c r="O22" s="14">
        <v>14</v>
      </c>
      <c r="P22" s="14">
        <v>12</v>
      </c>
      <c r="Q22" s="14">
        <v>15</v>
      </c>
      <c r="R22" s="14">
        <v>14</v>
      </c>
      <c r="S22" s="15">
        <v>25</v>
      </c>
      <c r="T22" s="14">
        <v>22</v>
      </c>
      <c r="U22" s="14">
        <f t="shared" si="12"/>
        <v>99</v>
      </c>
      <c r="V22" s="2">
        <f t="shared" si="6"/>
        <v>3.193548387096774</v>
      </c>
      <c r="W22" s="14" t="str">
        <f t="shared" si="7"/>
        <v>Baik</v>
      </c>
      <c r="X22" s="17">
        <f t="shared" si="13"/>
        <v>2.3951612903225805</v>
      </c>
      <c r="Y22" s="2">
        <f t="shared" si="14"/>
        <v>2.967741935483871</v>
      </c>
      <c r="Z22" s="14" t="str">
        <f t="shared" si="10"/>
        <v>Baik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ht="17" x14ac:dyDescent="0.2">
      <c r="A23" s="14">
        <v>19</v>
      </c>
      <c r="B23" s="3" t="s">
        <v>27</v>
      </c>
      <c r="C23" s="14">
        <v>23</v>
      </c>
      <c r="D23" s="14">
        <v>15</v>
      </c>
      <c r="E23" s="14">
        <v>26</v>
      </c>
      <c r="F23" s="14">
        <v>12</v>
      </c>
      <c r="G23" s="14">
        <v>16</v>
      </c>
      <c r="H23" s="15">
        <v>26</v>
      </c>
      <c r="I23" s="14">
        <v>18</v>
      </c>
      <c r="J23" s="14">
        <f t="shared" si="11"/>
        <v>110</v>
      </c>
      <c r="K23" s="2">
        <f t="shared" si="4"/>
        <v>3.5483870967741935</v>
      </c>
      <c r="L23" s="14" t="s">
        <v>53</v>
      </c>
      <c r="M23" s="17">
        <f t="shared" si="5"/>
        <v>0.88709677419354838</v>
      </c>
      <c r="N23" s="14">
        <v>21</v>
      </c>
      <c r="O23" s="14">
        <v>15</v>
      </c>
      <c r="P23" s="14">
        <v>25</v>
      </c>
      <c r="Q23" s="14">
        <v>15</v>
      </c>
      <c r="R23" s="14">
        <v>14</v>
      </c>
      <c r="S23" s="15">
        <v>27</v>
      </c>
      <c r="T23" s="14">
        <v>22</v>
      </c>
      <c r="U23" s="14">
        <f t="shared" si="12"/>
        <v>112</v>
      </c>
      <c r="V23" s="2">
        <f t="shared" si="6"/>
        <v>3.6129032258064515</v>
      </c>
      <c r="W23" s="14" t="str">
        <f t="shared" si="7"/>
        <v>Sangat Baik</v>
      </c>
      <c r="X23" s="17">
        <f t="shared" si="13"/>
        <v>2.7096774193548385</v>
      </c>
      <c r="Y23" s="2">
        <f t="shared" si="14"/>
        <v>3.596774193548387</v>
      </c>
      <c r="Z23" s="14" t="str">
        <f t="shared" si="10"/>
        <v>Sangat Baik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ht="17" x14ac:dyDescent="0.2">
      <c r="A24" s="14">
        <v>20</v>
      </c>
      <c r="B24" s="3" t="s">
        <v>43</v>
      </c>
      <c r="C24" s="14">
        <v>18</v>
      </c>
      <c r="D24" s="14">
        <v>10</v>
      </c>
      <c r="E24" s="14">
        <v>15</v>
      </c>
      <c r="F24" s="14">
        <v>16</v>
      </c>
      <c r="G24" s="14">
        <v>16</v>
      </c>
      <c r="H24" s="15">
        <v>28</v>
      </c>
      <c r="I24" s="14">
        <v>22</v>
      </c>
      <c r="J24" s="14">
        <f t="shared" si="11"/>
        <v>97</v>
      </c>
      <c r="K24" s="2">
        <f t="shared" si="4"/>
        <v>3.129032258064516</v>
      </c>
      <c r="L24" s="14" t="s">
        <v>54</v>
      </c>
      <c r="M24" s="17">
        <f t="shared" si="5"/>
        <v>0.782258064516129</v>
      </c>
      <c r="N24" s="14">
        <v>22</v>
      </c>
      <c r="O24" s="14">
        <v>14</v>
      </c>
      <c r="P24" s="14">
        <v>28</v>
      </c>
      <c r="Q24" s="14">
        <v>16</v>
      </c>
      <c r="R24" s="14">
        <v>16</v>
      </c>
      <c r="S24" s="15">
        <v>27</v>
      </c>
      <c r="T24" s="14">
        <v>24</v>
      </c>
      <c r="U24" s="14">
        <f t="shared" si="12"/>
        <v>120</v>
      </c>
      <c r="V24" s="2">
        <f t="shared" si="6"/>
        <v>3.870967741935484</v>
      </c>
      <c r="W24" s="14" t="str">
        <f t="shared" si="7"/>
        <v>Sangat Baik</v>
      </c>
      <c r="X24" s="17">
        <f t="shared" si="13"/>
        <v>2.903225806451613</v>
      </c>
      <c r="Y24" s="2">
        <f t="shared" si="14"/>
        <v>3.685483870967742</v>
      </c>
      <c r="Z24" s="14" t="str">
        <f t="shared" si="10"/>
        <v>Sangat Baik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ht="17" x14ac:dyDescent="0.2">
      <c r="A25" s="14">
        <v>21</v>
      </c>
      <c r="B25" s="3" t="s">
        <v>42</v>
      </c>
      <c r="C25" s="14">
        <v>16</v>
      </c>
      <c r="D25" s="14">
        <v>11</v>
      </c>
      <c r="E25" s="14">
        <v>23</v>
      </c>
      <c r="F25" s="14">
        <v>12</v>
      </c>
      <c r="G25" s="14">
        <v>12</v>
      </c>
      <c r="H25" s="15">
        <v>21</v>
      </c>
      <c r="I25" s="14">
        <v>16</v>
      </c>
      <c r="J25" s="14">
        <f t="shared" si="11"/>
        <v>90</v>
      </c>
      <c r="K25" s="2">
        <f t="shared" si="4"/>
        <v>2.903225806451613</v>
      </c>
      <c r="L25" s="14" t="s">
        <v>54</v>
      </c>
      <c r="M25" s="17">
        <f t="shared" si="5"/>
        <v>0.72580645161290325</v>
      </c>
      <c r="N25" s="14">
        <v>22</v>
      </c>
      <c r="O25" s="14">
        <v>16</v>
      </c>
      <c r="P25" s="14">
        <v>24</v>
      </c>
      <c r="Q25" s="14">
        <v>16</v>
      </c>
      <c r="R25" s="14">
        <v>16</v>
      </c>
      <c r="S25" s="15">
        <v>28</v>
      </c>
      <c r="T25" s="14">
        <v>23</v>
      </c>
      <c r="U25" s="14">
        <f t="shared" si="12"/>
        <v>117</v>
      </c>
      <c r="V25" s="2">
        <f t="shared" si="6"/>
        <v>3.774193548387097</v>
      </c>
      <c r="W25" s="14" t="str">
        <f t="shared" si="7"/>
        <v>Sangat Baik</v>
      </c>
      <c r="X25" s="17">
        <f t="shared" si="13"/>
        <v>2.830645161290323</v>
      </c>
      <c r="Y25" s="2">
        <f t="shared" si="14"/>
        <v>3.556451612903226</v>
      </c>
      <c r="Z25" s="14" t="str">
        <f t="shared" si="10"/>
        <v>Sangat Baik</v>
      </c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ht="17" x14ac:dyDescent="0.2">
      <c r="A26" s="14">
        <v>22</v>
      </c>
      <c r="B26" s="3" t="s">
        <v>44</v>
      </c>
      <c r="C26" s="14">
        <v>14</v>
      </c>
      <c r="D26" s="14">
        <v>7</v>
      </c>
      <c r="E26" s="14">
        <v>20</v>
      </c>
      <c r="F26" s="14">
        <v>11</v>
      </c>
      <c r="G26" s="14">
        <v>8</v>
      </c>
      <c r="H26" s="15">
        <v>20</v>
      </c>
      <c r="I26" s="14">
        <v>15</v>
      </c>
      <c r="J26" s="14">
        <f t="shared" si="11"/>
        <v>75</v>
      </c>
      <c r="K26" s="2">
        <f t="shared" si="4"/>
        <v>2.4193548387096775</v>
      </c>
      <c r="L26" s="14" t="s">
        <v>52</v>
      </c>
      <c r="M26" s="17">
        <f t="shared" si="5"/>
        <v>0.60483870967741937</v>
      </c>
      <c r="N26" s="14">
        <v>24</v>
      </c>
      <c r="O26" s="14">
        <v>16</v>
      </c>
      <c r="P26" s="14">
        <v>27</v>
      </c>
      <c r="Q26" s="14">
        <v>16</v>
      </c>
      <c r="R26" s="14">
        <v>15</v>
      </c>
      <c r="S26" s="15">
        <v>28</v>
      </c>
      <c r="T26" s="14">
        <v>24</v>
      </c>
      <c r="U26" s="14">
        <f t="shared" si="12"/>
        <v>122</v>
      </c>
      <c r="V26" s="2">
        <f t="shared" si="6"/>
        <v>3.935483870967742</v>
      </c>
      <c r="W26" s="14" t="str">
        <f t="shared" si="7"/>
        <v>Sangat Baik</v>
      </c>
      <c r="X26" s="17">
        <f t="shared" si="13"/>
        <v>2.9516129032258065</v>
      </c>
      <c r="Y26" s="2">
        <f t="shared" si="14"/>
        <v>3.556451612903226</v>
      </c>
      <c r="Z26" s="14" t="str">
        <f t="shared" si="10"/>
        <v>Sangat Baik</v>
      </c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ht="17" x14ac:dyDescent="0.2">
      <c r="A27" s="14">
        <v>23</v>
      </c>
      <c r="B27" s="3" t="s">
        <v>47</v>
      </c>
      <c r="C27" s="14">
        <v>15</v>
      </c>
      <c r="D27" s="14">
        <v>8</v>
      </c>
      <c r="E27" s="14">
        <v>20</v>
      </c>
      <c r="F27" s="14">
        <v>12</v>
      </c>
      <c r="G27" s="14">
        <v>11</v>
      </c>
      <c r="H27" s="15">
        <v>20</v>
      </c>
      <c r="I27" s="14">
        <v>11</v>
      </c>
      <c r="J27" s="14">
        <f t="shared" si="11"/>
        <v>77</v>
      </c>
      <c r="K27" s="2">
        <f t="shared" si="4"/>
        <v>2.4838709677419355</v>
      </c>
      <c r="L27" s="14" t="s">
        <v>54</v>
      </c>
      <c r="M27" s="17">
        <f t="shared" si="5"/>
        <v>0.62096774193548387</v>
      </c>
      <c r="N27" s="14">
        <v>19</v>
      </c>
      <c r="O27" s="14">
        <v>8</v>
      </c>
      <c r="P27" s="14">
        <v>22</v>
      </c>
      <c r="Q27" s="14">
        <v>15</v>
      </c>
      <c r="R27" s="14">
        <v>14</v>
      </c>
      <c r="S27" s="15">
        <v>22</v>
      </c>
      <c r="T27" s="14">
        <v>19</v>
      </c>
      <c r="U27" s="14">
        <f t="shared" si="12"/>
        <v>97</v>
      </c>
      <c r="V27" s="2">
        <f t="shared" si="6"/>
        <v>3.129032258064516</v>
      </c>
      <c r="W27" s="14" t="str">
        <f t="shared" si="7"/>
        <v>Baik</v>
      </c>
      <c r="X27" s="17">
        <f t="shared" si="13"/>
        <v>2.346774193548387</v>
      </c>
      <c r="Y27" s="2">
        <f t="shared" si="14"/>
        <v>2.967741935483871</v>
      </c>
      <c r="Z27" s="14" t="str">
        <f t="shared" si="10"/>
        <v>Baik</v>
      </c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ht="17" x14ac:dyDescent="0.2">
      <c r="A28" s="14">
        <v>24</v>
      </c>
      <c r="B28" s="19" t="s">
        <v>16</v>
      </c>
      <c r="C28" s="14">
        <v>22</v>
      </c>
      <c r="D28" s="14">
        <v>14</v>
      </c>
      <c r="E28" s="14">
        <v>26</v>
      </c>
      <c r="F28" s="14">
        <v>15</v>
      </c>
      <c r="G28" s="14">
        <v>12</v>
      </c>
      <c r="H28" s="15">
        <v>20</v>
      </c>
      <c r="I28" s="14">
        <v>14</v>
      </c>
      <c r="J28" s="14">
        <f t="shared" si="11"/>
        <v>103</v>
      </c>
      <c r="K28" s="2">
        <f t="shared" si="4"/>
        <v>3.3225806451612905</v>
      </c>
      <c r="L28" s="14" t="s">
        <v>54</v>
      </c>
      <c r="M28" s="17">
        <f t="shared" si="5"/>
        <v>0.83064516129032262</v>
      </c>
      <c r="N28" s="14">
        <v>20</v>
      </c>
      <c r="O28" s="14">
        <v>14</v>
      </c>
      <c r="P28" s="14">
        <v>28</v>
      </c>
      <c r="Q28" s="14">
        <v>16</v>
      </c>
      <c r="R28" s="14">
        <v>16</v>
      </c>
      <c r="S28" s="15">
        <v>28</v>
      </c>
      <c r="T28" s="14">
        <v>23</v>
      </c>
      <c r="U28" s="14">
        <f t="shared" si="12"/>
        <v>117</v>
      </c>
      <c r="V28" s="2">
        <f t="shared" si="6"/>
        <v>3.774193548387097</v>
      </c>
      <c r="W28" s="14" t="str">
        <f t="shared" si="7"/>
        <v>Sangat Baik</v>
      </c>
      <c r="X28" s="17">
        <f t="shared" si="13"/>
        <v>2.830645161290323</v>
      </c>
      <c r="Y28" s="2">
        <f t="shared" si="14"/>
        <v>3.6612903225806455</v>
      </c>
      <c r="Z28" s="14" t="str">
        <f t="shared" si="10"/>
        <v>Sangat Baik</v>
      </c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ht="17" x14ac:dyDescent="0.2">
      <c r="A29" s="14">
        <v>25</v>
      </c>
      <c r="B29" s="3" t="s">
        <v>32</v>
      </c>
      <c r="C29" s="14">
        <v>12</v>
      </c>
      <c r="D29" s="14">
        <v>10</v>
      </c>
      <c r="E29" s="14">
        <v>24</v>
      </c>
      <c r="F29" s="14">
        <v>12</v>
      </c>
      <c r="G29" s="14">
        <v>11</v>
      </c>
      <c r="H29" s="15">
        <v>24</v>
      </c>
      <c r="I29" s="14">
        <v>15</v>
      </c>
      <c r="J29" s="14">
        <f t="shared" si="11"/>
        <v>84</v>
      </c>
      <c r="K29" s="2">
        <f t="shared" si="4"/>
        <v>2.7096774193548385</v>
      </c>
      <c r="L29" s="14" t="s">
        <v>54</v>
      </c>
      <c r="M29" s="17">
        <f t="shared" si="5"/>
        <v>0.67741935483870963</v>
      </c>
      <c r="N29" s="14"/>
      <c r="O29" s="14"/>
      <c r="P29" s="14"/>
      <c r="Q29" s="14"/>
      <c r="R29" s="14"/>
      <c r="S29" s="15"/>
      <c r="T29" s="14"/>
      <c r="U29" s="14">
        <f t="shared" si="12"/>
        <v>0</v>
      </c>
      <c r="V29" s="2">
        <f t="shared" si="6"/>
        <v>0</v>
      </c>
      <c r="W29" s="14" t="str">
        <f t="shared" si="7"/>
        <v>Kurang</v>
      </c>
      <c r="X29" s="17">
        <f t="shared" si="13"/>
        <v>0</v>
      </c>
      <c r="Y29" s="2">
        <f t="shared" si="14"/>
        <v>0.67741935483870963</v>
      </c>
      <c r="Z29" s="14" t="str">
        <f t="shared" si="10"/>
        <v>Kurang</v>
      </c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ht="17" x14ac:dyDescent="0.2">
      <c r="A30" s="14">
        <v>26</v>
      </c>
      <c r="B30" s="3" t="s">
        <v>48</v>
      </c>
      <c r="C30" s="14">
        <v>13</v>
      </c>
      <c r="D30" s="14">
        <v>10</v>
      </c>
      <c r="E30" s="14">
        <v>20</v>
      </c>
      <c r="F30" s="14">
        <v>12</v>
      </c>
      <c r="G30" s="14">
        <v>11</v>
      </c>
      <c r="H30" s="15">
        <v>19</v>
      </c>
      <c r="I30" s="14">
        <v>10</v>
      </c>
      <c r="J30" s="14">
        <f t="shared" si="11"/>
        <v>76</v>
      </c>
      <c r="K30" s="2">
        <f t="shared" si="4"/>
        <v>2.4516129032258065</v>
      </c>
      <c r="L30" s="14" t="s">
        <v>52</v>
      </c>
      <c r="M30" s="17">
        <f t="shared" si="5"/>
        <v>0.61290322580645162</v>
      </c>
      <c r="N30" s="14">
        <v>23</v>
      </c>
      <c r="O30" s="14">
        <v>15</v>
      </c>
      <c r="P30" s="14">
        <v>26</v>
      </c>
      <c r="Q30" s="14">
        <v>13</v>
      </c>
      <c r="R30" s="14">
        <v>13</v>
      </c>
      <c r="S30" s="15">
        <v>27</v>
      </c>
      <c r="T30" s="14">
        <v>24</v>
      </c>
      <c r="U30" s="14">
        <f t="shared" si="12"/>
        <v>114</v>
      </c>
      <c r="V30" s="2">
        <f t="shared" si="6"/>
        <v>3.6774193548387095</v>
      </c>
      <c r="W30" s="14" t="str">
        <f t="shared" si="7"/>
        <v>Sangat Baik</v>
      </c>
      <c r="X30" s="17">
        <f t="shared" si="13"/>
        <v>2.758064516129032</v>
      </c>
      <c r="Y30" s="2">
        <f t="shared" si="14"/>
        <v>3.3709677419354835</v>
      </c>
      <c r="Z30" s="14" t="str">
        <f t="shared" si="10"/>
        <v>Baik</v>
      </c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ht="17" x14ac:dyDescent="0.2">
      <c r="A31" s="14">
        <v>27</v>
      </c>
      <c r="B31" s="7" t="s">
        <v>22</v>
      </c>
      <c r="C31" s="5"/>
      <c r="D31" s="5"/>
      <c r="E31" s="5"/>
      <c r="F31" s="5"/>
      <c r="G31" s="5"/>
      <c r="H31" s="5"/>
      <c r="I31" s="5"/>
      <c r="J31" s="5"/>
      <c r="K31" s="8"/>
      <c r="L31" s="5"/>
      <c r="M31" s="5"/>
      <c r="N31" s="5"/>
      <c r="O31" s="5"/>
      <c r="P31" s="5"/>
      <c r="Q31" s="5"/>
      <c r="R31" s="5"/>
      <c r="S31" s="5"/>
      <c r="T31" s="5"/>
      <c r="U31" s="5"/>
      <c r="V31" s="8">
        <f t="shared" si="6"/>
        <v>0</v>
      </c>
      <c r="W31" s="5"/>
      <c r="X31" s="20">
        <f t="shared" si="13"/>
        <v>0</v>
      </c>
      <c r="Y31" s="8">
        <f t="shared" si="14"/>
        <v>0</v>
      </c>
      <c r="Z31" s="5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ht="17" x14ac:dyDescent="0.2">
      <c r="A32" s="14">
        <v>28</v>
      </c>
      <c r="B32" s="6" t="s">
        <v>24</v>
      </c>
      <c r="C32" s="14">
        <v>20</v>
      </c>
      <c r="D32" s="14">
        <v>15</v>
      </c>
      <c r="E32" s="14">
        <v>21</v>
      </c>
      <c r="F32" s="14">
        <v>16</v>
      </c>
      <c r="G32" s="14">
        <v>16</v>
      </c>
      <c r="H32" s="24">
        <v>28</v>
      </c>
      <c r="I32" s="14">
        <v>19</v>
      </c>
      <c r="J32" s="14">
        <f>SUM(C32+D32+E32+F32+G32+I32)</f>
        <v>107</v>
      </c>
      <c r="K32" s="2">
        <f t="shared" si="4"/>
        <v>3.4516129032258065</v>
      </c>
      <c r="L32" s="14" t="s">
        <v>53</v>
      </c>
      <c r="M32" s="17">
        <f t="shared" si="5"/>
        <v>0.86290322580645162</v>
      </c>
      <c r="N32" s="14">
        <v>21</v>
      </c>
      <c r="O32" s="14">
        <v>14</v>
      </c>
      <c r="P32" s="14">
        <v>21</v>
      </c>
      <c r="Q32" s="14">
        <v>15</v>
      </c>
      <c r="R32" s="14">
        <v>14</v>
      </c>
      <c r="S32" s="15">
        <v>28</v>
      </c>
      <c r="T32" s="14">
        <v>23</v>
      </c>
      <c r="U32" s="14">
        <f t="shared" si="12"/>
        <v>108</v>
      </c>
      <c r="V32" s="2">
        <f t="shared" si="6"/>
        <v>3.4838709677419355</v>
      </c>
      <c r="W32" s="14" t="str">
        <f t="shared" si="7"/>
        <v>Baik</v>
      </c>
      <c r="X32" s="17">
        <f t="shared" si="13"/>
        <v>2.6129032258064515</v>
      </c>
      <c r="Y32" s="2">
        <f t="shared" si="14"/>
        <v>3.475806451612903</v>
      </c>
      <c r="Z32" s="14" t="str">
        <f t="shared" si="10"/>
        <v>Baik</v>
      </c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ht="17" x14ac:dyDescent="0.2">
      <c r="A33" s="14">
        <v>29</v>
      </c>
      <c r="B33" s="3" t="s">
        <v>49</v>
      </c>
      <c r="C33" s="14">
        <v>14</v>
      </c>
      <c r="D33" s="14">
        <v>9</v>
      </c>
      <c r="E33" s="14">
        <v>22</v>
      </c>
      <c r="F33" s="14">
        <v>10</v>
      </c>
      <c r="G33" s="14">
        <v>7</v>
      </c>
      <c r="H33" s="24">
        <v>14</v>
      </c>
      <c r="I33" s="14">
        <v>14</v>
      </c>
      <c r="J33" s="14">
        <f>SUM(C33+D33+E33+F33+G33+I33)</f>
        <v>76</v>
      </c>
      <c r="K33" s="2">
        <f t="shared" si="4"/>
        <v>2.4516129032258065</v>
      </c>
      <c r="L33" s="14" t="s">
        <v>52</v>
      </c>
      <c r="M33" s="17">
        <f t="shared" si="5"/>
        <v>0.61290322580645162</v>
      </c>
      <c r="N33" s="14"/>
      <c r="O33" s="14"/>
      <c r="P33" s="14"/>
      <c r="Q33" s="14"/>
      <c r="R33" s="14"/>
      <c r="S33" s="15"/>
      <c r="T33" s="14"/>
      <c r="U33" s="14">
        <f t="shared" si="12"/>
        <v>0</v>
      </c>
      <c r="V33" s="2">
        <f t="shared" si="6"/>
        <v>0</v>
      </c>
      <c r="W33" s="14" t="str">
        <f t="shared" si="7"/>
        <v>Kurang</v>
      </c>
      <c r="X33" s="17">
        <f t="shared" si="13"/>
        <v>0</v>
      </c>
      <c r="Y33" s="2">
        <f t="shared" si="14"/>
        <v>0.61290322580645162</v>
      </c>
      <c r="Z33" s="14" t="str">
        <f t="shared" si="10"/>
        <v>Kurang</v>
      </c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1:57" ht="17" x14ac:dyDescent="0.2">
      <c r="A34" s="14">
        <v>30</v>
      </c>
      <c r="B34" s="10" t="s">
        <v>23</v>
      </c>
      <c r="C34" s="5"/>
      <c r="D34" s="5"/>
      <c r="E34" s="5"/>
      <c r="F34" s="5"/>
      <c r="G34" s="5"/>
      <c r="H34" s="5"/>
      <c r="I34" s="5"/>
      <c r="J34" s="5"/>
      <c r="K34" s="8"/>
      <c r="L34" s="5"/>
      <c r="M34" s="5"/>
      <c r="N34" s="5"/>
      <c r="O34" s="5"/>
      <c r="P34" s="5"/>
      <c r="Q34" s="5"/>
      <c r="R34" s="5"/>
      <c r="S34" s="5"/>
      <c r="T34" s="5"/>
      <c r="U34" s="5"/>
      <c r="V34" s="8"/>
      <c r="W34" s="5"/>
      <c r="X34" s="20"/>
      <c r="Y34" s="8"/>
      <c r="Z34" s="5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ht="17" x14ac:dyDescent="0.2">
      <c r="A35" s="14">
        <v>31</v>
      </c>
      <c r="B35" s="3" t="s">
        <v>18</v>
      </c>
      <c r="C35" s="14">
        <v>16</v>
      </c>
      <c r="D35" s="14">
        <v>9</v>
      </c>
      <c r="E35" s="14">
        <v>7</v>
      </c>
      <c r="F35" s="14">
        <v>12</v>
      </c>
      <c r="G35" s="14">
        <v>15</v>
      </c>
      <c r="H35" s="24">
        <v>25</v>
      </c>
      <c r="I35" s="14">
        <v>14</v>
      </c>
      <c r="J35" s="14">
        <f t="shared" ref="J35:J44" si="21">SUM(C35+D35+E35+F35+G35+F35)</f>
        <v>71</v>
      </c>
      <c r="K35" s="2">
        <f t="shared" si="4"/>
        <v>2.2903225806451615</v>
      </c>
      <c r="L35" s="14" t="s">
        <v>54</v>
      </c>
      <c r="M35" s="17">
        <f t="shared" si="5"/>
        <v>0.57258064516129037</v>
      </c>
      <c r="N35" s="14">
        <v>21</v>
      </c>
      <c r="O35" s="14">
        <v>16</v>
      </c>
      <c r="P35" s="14">
        <v>28</v>
      </c>
      <c r="Q35" s="14">
        <v>16</v>
      </c>
      <c r="R35" s="14">
        <v>15</v>
      </c>
      <c r="S35" s="15">
        <v>27</v>
      </c>
      <c r="T35" s="14">
        <v>24</v>
      </c>
      <c r="U35" s="14">
        <f t="shared" si="12"/>
        <v>120</v>
      </c>
      <c r="V35" s="2">
        <f t="shared" si="6"/>
        <v>3.870967741935484</v>
      </c>
      <c r="W35" s="14" t="str">
        <f t="shared" si="7"/>
        <v>Sangat Baik</v>
      </c>
      <c r="X35" s="17">
        <f t="shared" si="13"/>
        <v>2.903225806451613</v>
      </c>
      <c r="Y35" s="2">
        <f t="shared" si="14"/>
        <v>3.4758064516129035</v>
      </c>
      <c r="Z35" s="14" t="str">
        <f t="shared" si="10"/>
        <v>Baik</v>
      </c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1:57" ht="17" x14ac:dyDescent="0.2">
      <c r="A36" s="14">
        <v>32</v>
      </c>
      <c r="B36" s="3" t="s">
        <v>51</v>
      </c>
      <c r="C36" s="14">
        <v>23</v>
      </c>
      <c r="D36" s="14">
        <v>12</v>
      </c>
      <c r="E36" s="14">
        <v>21</v>
      </c>
      <c r="F36" s="14">
        <v>14</v>
      </c>
      <c r="G36" s="14">
        <v>8</v>
      </c>
      <c r="H36" s="15">
        <v>18</v>
      </c>
      <c r="I36" s="14">
        <v>10</v>
      </c>
      <c r="J36" s="14">
        <f t="shared" si="21"/>
        <v>92</v>
      </c>
      <c r="K36" s="2">
        <f t="shared" si="4"/>
        <v>2.967741935483871</v>
      </c>
      <c r="L36" s="14" t="s">
        <v>54</v>
      </c>
      <c r="M36" s="17">
        <f t="shared" si="5"/>
        <v>0.74193548387096775</v>
      </c>
      <c r="N36" s="14"/>
      <c r="O36" s="14"/>
      <c r="P36" s="14"/>
      <c r="Q36" s="14"/>
      <c r="R36" s="14"/>
      <c r="S36" s="15"/>
      <c r="T36" s="14"/>
      <c r="U36" s="14">
        <f t="shared" si="12"/>
        <v>0</v>
      </c>
      <c r="V36" s="2">
        <f t="shared" si="6"/>
        <v>0</v>
      </c>
      <c r="W36" s="14" t="str">
        <f t="shared" si="7"/>
        <v>Kurang</v>
      </c>
      <c r="X36" s="17">
        <f t="shared" si="13"/>
        <v>0</v>
      </c>
      <c r="Y36" s="2">
        <f t="shared" si="14"/>
        <v>0.74193548387096775</v>
      </c>
      <c r="Z36" s="14" t="str">
        <f t="shared" si="10"/>
        <v>Kurang</v>
      </c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1:57" ht="17" x14ac:dyDescent="0.2">
      <c r="A37" s="14">
        <v>33</v>
      </c>
      <c r="B37" s="9" t="s">
        <v>13</v>
      </c>
      <c r="C37" s="5"/>
      <c r="D37" s="5"/>
      <c r="E37" s="5"/>
      <c r="F37" s="5"/>
      <c r="G37" s="5"/>
      <c r="H37" s="5"/>
      <c r="I37" s="5"/>
      <c r="J37" s="5">
        <f t="shared" si="21"/>
        <v>0</v>
      </c>
      <c r="K37" s="8">
        <f t="shared" si="4"/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8">
        <f t="shared" si="6"/>
        <v>0</v>
      </c>
      <c r="W37" s="5"/>
      <c r="X37" s="20">
        <f t="shared" si="13"/>
        <v>0</v>
      </c>
      <c r="Y37" s="8">
        <f t="shared" si="14"/>
        <v>0</v>
      </c>
      <c r="Z37" s="5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1:57" ht="17" x14ac:dyDescent="0.2">
      <c r="A38" s="14">
        <v>34</v>
      </c>
      <c r="B38" s="18" t="s">
        <v>57</v>
      </c>
      <c r="C38" s="11">
        <v>19</v>
      </c>
      <c r="D38" s="14">
        <v>12</v>
      </c>
      <c r="E38" s="14">
        <v>7</v>
      </c>
      <c r="F38" s="14">
        <v>16</v>
      </c>
      <c r="G38" s="14">
        <v>16</v>
      </c>
      <c r="H38" s="24">
        <v>27</v>
      </c>
      <c r="I38" s="14">
        <v>10</v>
      </c>
      <c r="J38" s="14">
        <f t="shared" si="21"/>
        <v>86</v>
      </c>
      <c r="K38" s="2">
        <f t="shared" si="4"/>
        <v>2.774193548387097</v>
      </c>
      <c r="L38" s="14" t="s">
        <v>53</v>
      </c>
      <c r="M38" s="17">
        <f t="shared" si="5"/>
        <v>0.69354838709677424</v>
      </c>
      <c r="N38" s="14">
        <v>21</v>
      </c>
      <c r="O38" s="14">
        <v>13</v>
      </c>
      <c r="P38" s="14">
        <v>28</v>
      </c>
      <c r="Q38" s="14">
        <v>16</v>
      </c>
      <c r="R38" s="14">
        <v>13</v>
      </c>
      <c r="S38" s="15">
        <v>24</v>
      </c>
      <c r="T38" s="14">
        <v>24</v>
      </c>
      <c r="U38" s="14">
        <f t="shared" si="12"/>
        <v>115</v>
      </c>
      <c r="V38" s="2">
        <f t="shared" si="6"/>
        <v>3.7096774193548385</v>
      </c>
      <c r="W38" s="14" t="str">
        <f t="shared" si="7"/>
        <v>Sangat Baik</v>
      </c>
      <c r="X38" s="17">
        <f t="shared" si="13"/>
        <v>2.782258064516129</v>
      </c>
      <c r="Y38" s="2">
        <f t="shared" si="14"/>
        <v>3.475806451612903</v>
      </c>
      <c r="Z38" s="14" t="str">
        <f t="shared" si="10"/>
        <v>Baik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1:57" ht="17" x14ac:dyDescent="0.2">
      <c r="A39" s="14">
        <v>35</v>
      </c>
      <c r="B39" s="3" t="s">
        <v>34</v>
      </c>
      <c r="C39" s="14">
        <v>19</v>
      </c>
      <c r="D39" s="14">
        <v>14</v>
      </c>
      <c r="E39" s="14">
        <v>28</v>
      </c>
      <c r="F39" s="14">
        <v>16</v>
      </c>
      <c r="G39" s="14">
        <v>16</v>
      </c>
      <c r="H39" s="24">
        <v>27</v>
      </c>
      <c r="I39" s="14">
        <v>24</v>
      </c>
      <c r="J39" s="14">
        <f t="shared" si="21"/>
        <v>109</v>
      </c>
      <c r="K39" s="2">
        <f t="shared" si="4"/>
        <v>3.5161290322580645</v>
      </c>
      <c r="L39" s="14" t="s">
        <v>53</v>
      </c>
      <c r="M39" s="17">
        <f t="shared" si="5"/>
        <v>0.87903225806451613</v>
      </c>
      <c r="N39" s="14">
        <v>21</v>
      </c>
      <c r="O39" s="14">
        <v>16</v>
      </c>
      <c r="P39" s="14">
        <v>28</v>
      </c>
      <c r="Q39" s="14">
        <v>15</v>
      </c>
      <c r="R39" s="14">
        <v>16</v>
      </c>
      <c r="S39" s="15">
        <v>26</v>
      </c>
      <c r="T39" s="14">
        <v>24</v>
      </c>
      <c r="U39" s="14">
        <f t="shared" si="12"/>
        <v>120</v>
      </c>
      <c r="V39" s="2">
        <f t="shared" si="6"/>
        <v>3.870967741935484</v>
      </c>
      <c r="W39" s="14" t="str">
        <f t="shared" si="7"/>
        <v>Sangat Baik</v>
      </c>
      <c r="X39" s="17">
        <f t="shared" si="13"/>
        <v>2.903225806451613</v>
      </c>
      <c r="Y39" s="2">
        <f t="shared" si="14"/>
        <v>3.782258064516129</v>
      </c>
      <c r="Z39" s="14" t="str">
        <f t="shared" si="10"/>
        <v>Sangat Baik</v>
      </c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1:57" ht="17" x14ac:dyDescent="0.2">
      <c r="A40" s="14">
        <v>36</v>
      </c>
      <c r="B40" s="3" t="s">
        <v>46</v>
      </c>
      <c r="C40" s="14">
        <v>14</v>
      </c>
      <c r="D40" s="14">
        <v>10</v>
      </c>
      <c r="E40" s="14">
        <v>14</v>
      </c>
      <c r="F40" s="14">
        <v>16</v>
      </c>
      <c r="G40" s="14">
        <v>12</v>
      </c>
      <c r="H40" s="24">
        <v>19</v>
      </c>
      <c r="I40" s="14">
        <v>18</v>
      </c>
      <c r="J40" s="14">
        <f t="shared" si="21"/>
        <v>82</v>
      </c>
      <c r="K40" s="2">
        <f t="shared" si="4"/>
        <v>2.6451612903225805</v>
      </c>
      <c r="L40" s="14" t="s">
        <v>54</v>
      </c>
      <c r="M40" s="17">
        <f t="shared" si="5"/>
        <v>0.66129032258064513</v>
      </c>
      <c r="N40" s="14">
        <v>21</v>
      </c>
      <c r="O40" s="14">
        <v>13</v>
      </c>
      <c r="P40" s="14">
        <v>27</v>
      </c>
      <c r="Q40" s="14">
        <v>16</v>
      </c>
      <c r="R40" s="14">
        <v>16</v>
      </c>
      <c r="S40" s="15">
        <v>26</v>
      </c>
      <c r="T40" s="14">
        <v>24</v>
      </c>
      <c r="U40" s="14">
        <f t="shared" si="12"/>
        <v>117</v>
      </c>
      <c r="V40" s="2">
        <f t="shared" si="6"/>
        <v>3.774193548387097</v>
      </c>
      <c r="W40" s="14" t="str">
        <f t="shared" si="7"/>
        <v>Sangat Baik</v>
      </c>
      <c r="X40" s="17">
        <f t="shared" si="13"/>
        <v>2.830645161290323</v>
      </c>
      <c r="Y40" s="2">
        <f t="shared" si="14"/>
        <v>3.491935483870968</v>
      </c>
      <c r="Z40" s="14" t="str">
        <f t="shared" si="10"/>
        <v>Baik</v>
      </c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1:57" ht="17" x14ac:dyDescent="0.2">
      <c r="A41" s="14">
        <v>37</v>
      </c>
      <c r="B41" s="3" t="s">
        <v>15</v>
      </c>
      <c r="C41" s="14">
        <v>19</v>
      </c>
      <c r="D41" s="14">
        <v>14</v>
      </c>
      <c r="E41" s="14">
        <v>28</v>
      </c>
      <c r="F41" s="14">
        <v>16</v>
      </c>
      <c r="G41" s="14">
        <v>16</v>
      </c>
      <c r="H41" s="24">
        <v>25</v>
      </c>
      <c r="I41" s="14">
        <v>24</v>
      </c>
      <c r="J41" s="14">
        <f t="shared" si="21"/>
        <v>109</v>
      </c>
      <c r="K41" s="2">
        <f t="shared" si="4"/>
        <v>3.5161290322580645</v>
      </c>
      <c r="L41" s="14" t="s">
        <v>53</v>
      </c>
      <c r="M41" s="17">
        <f t="shared" si="5"/>
        <v>0.87903225806451613</v>
      </c>
      <c r="N41" s="14">
        <v>23</v>
      </c>
      <c r="O41" s="14">
        <v>15</v>
      </c>
      <c r="P41" s="14">
        <v>28</v>
      </c>
      <c r="Q41" s="14">
        <v>16</v>
      </c>
      <c r="R41" s="14">
        <v>15</v>
      </c>
      <c r="S41" s="15">
        <v>27</v>
      </c>
      <c r="T41" s="14">
        <v>24</v>
      </c>
      <c r="U41" s="14">
        <f t="shared" si="12"/>
        <v>121</v>
      </c>
      <c r="V41" s="2">
        <f t="shared" si="6"/>
        <v>3.903225806451613</v>
      </c>
      <c r="W41" s="14" t="str">
        <f t="shared" si="7"/>
        <v>Sangat Baik</v>
      </c>
      <c r="X41" s="17">
        <f t="shared" si="13"/>
        <v>2.92741935483871</v>
      </c>
      <c r="Y41" s="2">
        <f t="shared" si="14"/>
        <v>3.806451612903226</v>
      </c>
      <c r="Z41" s="14" t="str">
        <f t="shared" si="10"/>
        <v>Sangat Baik</v>
      </c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1:57" ht="17" x14ac:dyDescent="0.2">
      <c r="A42" s="14">
        <v>38</v>
      </c>
      <c r="B42" s="4" t="s">
        <v>35</v>
      </c>
      <c r="C42" s="14">
        <v>23</v>
      </c>
      <c r="D42" s="14">
        <v>15</v>
      </c>
      <c r="E42" s="14">
        <v>23</v>
      </c>
      <c r="F42" s="14">
        <v>15</v>
      </c>
      <c r="G42" s="14">
        <v>14</v>
      </c>
      <c r="H42" s="24">
        <v>27</v>
      </c>
      <c r="I42" s="14">
        <v>22</v>
      </c>
      <c r="J42" s="14">
        <f t="shared" si="21"/>
        <v>105</v>
      </c>
      <c r="K42" s="2">
        <f t="shared" si="4"/>
        <v>3.3870967741935485</v>
      </c>
      <c r="L42" s="14" t="s">
        <v>53</v>
      </c>
      <c r="M42" s="17">
        <f t="shared" si="5"/>
        <v>0.84677419354838712</v>
      </c>
      <c r="N42" s="14">
        <v>21</v>
      </c>
      <c r="O42" s="14">
        <v>15</v>
      </c>
      <c r="P42" s="14">
        <v>25</v>
      </c>
      <c r="Q42" s="14">
        <v>15</v>
      </c>
      <c r="R42" s="14">
        <v>15</v>
      </c>
      <c r="S42" s="15">
        <v>27</v>
      </c>
      <c r="T42" s="14">
        <v>24</v>
      </c>
      <c r="U42" s="14">
        <f t="shared" si="12"/>
        <v>115</v>
      </c>
      <c r="V42" s="2">
        <f t="shared" si="6"/>
        <v>3.7096774193548385</v>
      </c>
      <c r="W42" s="14" t="str">
        <f t="shared" si="7"/>
        <v>Sangat Baik</v>
      </c>
      <c r="X42" s="17">
        <f t="shared" si="13"/>
        <v>2.782258064516129</v>
      </c>
      <c r="Y42" s="2">
        <f t="shared" si="14"/>
        <v>3.629032258064516</v>
      </c>
      <c r="Z42" s="14" t="str">
        <f t="shared" si="10"/>
        <v>Sangat Baik</v>
      </c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1:57" ht="17" x14ac:dyDescent="0.2">
      <c r="A43" s="14">
        <v>39</v>
      </c>
      <c r="B43" s="6" t="s">
        <v>20</v>
      </c>
      <c r="C43" s="14"/>
      <c r="D43" s="14"/>
      <c r="E43" s="14"/>
      <c r="F43" s="14"/>
      <c r="G43" s="14"/>
      <c r="H43" s="24"/>
      <c r="I43" s="14"/>
      <c r="J43" s="14">
        <f t="shared" si="21"/>
        <v>0</v>
      </c>
      <c r="K43" s="2">
        <f t="shared" si="4"/>
        <v>0</v>
      </c>
      <c r="L43" s="14"/>
      <c r="M43" s="17">
        <f t="shared" si="5"/>
        <v>0</v>
      </c>
      <c r="N43" s="14"/>
      <c r="O43" s="14"/>
      <c r="P43" s="14"/>
      <c r="Q43" s="14"/>
      <c r="R43" s="14"/>
      <c r="S43" s="15"/>
      <c r="T43" s="14"/>
      <c r="U43" s="14">
        <f t="shared" si="12"/>
        <v>0</v>
      </c>
      <c r="V43" s="2">
        <f t="shared" si="6"/>
        <v>0</v>
      </c>
      <c r="W43" s="14" t="str">
        <f t="shared" si="7"/>
        <v>Kurang</v>
      </c>
      <c r="X43" s="17">
        <f t="shared" si="13"/>
        <v>0</v>
      </c>
      <c r="Y43" s="2">
        <f t="shared" si="14"/>
        <v>0</v>
      </c>
      <c r="Z43" s="14" t="str">
        <f t="shared" si="10"/>
        <v>Kurang</v>
      </c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1:57" ht="17" x14ac:dyDescent="0.2">
      <c r="A44" s="14">
        <v>40</v>
      </c>
      <c r="B44" s="3" t="s">
        <v>26</v>
      </c>
      <c r="C44" s="14">
        <v>23</v>
      </c>
      <c r="D44" s="14">
        <v>11</v>
      </c>
      <c r="E44" s="14">
        <v>21</v>
      </c>
      <c r="F44" s="14">
        <v>11</v>
      </c>
      <c r="G44" s="14">
        <v>11</v>
      </c>
      <c r="H44" s="24">
        <v>18</v>
      </c>
      <c r="I44" s="14">
        <v>15</v>
      </c>
      <c r="J44" s="14">
        <f t="shared" si="21"/>
        <v>88</v>
      </c>
      <c r="K44" s="2">
        <f t="shared" si="4"/>
        <v>2.838709677419355</v>
      </c>
      <c r="L44" s="14" t="s">
        <v>54</v>
      </c>
      <c r="M44" s="17">
        <f t="shared" si="5"/>
        <v>0.70967741935483875</v>
      </c>
      <c r="N44" s="14">
        <v>22</v>
      </c>
      <c r="O44" s="14">
        <v>16</v>
      </c>
      <c r="P44" s="14">
        <v>26</v>
      </c>
      <c r="Q44" s="14">
        <v>16</v>
      </c>
      <c r="R44" s="14">
        <v>15</v>
      </c>
      <c r="S44" s="15">
        <v>26</v>
      </c>
      <c r="T44" s="14">
        <v>23</v>
      </c>
      <c r="U44" s="14">
        <f t="shared" si="12"/>
        <v>118</v>
      </c>
      <c r="V44" s="2">
        <f t="shared" si="6"/>
        <v>3.806451612903226</v>
      </c>
      <c r="W44" s="14" t="str">
        <f t="shared" si="7"/>
        <v>Sangat Baik</v>
      </c>
      <c r="X44" s="17">
        <f t="shared" si="13"/>
        <v>2.8548387096774195</v>
      </c>
      <c r="Y44" s="2">
        <f t="shared" si="14"/>
        <v>3.564516129032258</v>
      </c>
      <c r="Z44" s="14" t="str">
        <f>IF(Y44&gt;=3.55,"Sangat Baik",IF(Y44&gt;=2.55,"Baik",IF(Y44&gt;=1.55,"Cukup","Kurang")))</f>
        <v>Sangat Baik</v>
      </c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x14ac:dyDescent="0.2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1:57" x14ac:dyDescent="0.2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1:57" x14ac:dyDescent="0.2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1:57" x14ac:dyDescent="0.2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customFormat="1" x14ac:dyDescent="0.2"/>
    <row r="50" customFormat="1" x14ac:dyDescent="0.2"/>
    <row r="51" customFormat="1" ht="15.75" customHeigh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</sheetData>
  <mergeCells count="7">
    <mergeCell ref="A1:A3"/>
    <mergeCell ref="B1:B3"/>
    <mergeCell ref="C1:Z1"/>
    <mergeCell ref="C2:M2"/>
    <mergeCell ref="N2:X2"/>
    <mergeCell ref="Y2:Y3"/>
    <mergeCell ref="Z2:Z3"/>
  </mergeCells>
  <printOptions horizontalCentered="1" verticalCentered="1"/>
  <pageMargins left="0" right="0" top="0" bottom="0" header="0" footer="0"/>
  <pageSetup paperSize="9" scale="5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Rekap Penilaian Pedagogik All</vt:lpstr>
      <vt:lpstr>'Rekap Penilaian Pedagogik All'!Print_Area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RISKY HIDAYAT</cp:lastModifiedBy>
  <cp:lastPrinted>2021-02-04T10:36:30Z</cp:lastPrinted>
  <dcterms:created xsi:type="dcterms:W3CDTF">2021-01-15T10:21:21Z</dcterms:created>
  <dcterms:modified xsi:type="dcterms:W3CDTF">2025-07-11T02:48:01Z</dcterms:modified>
</cp:coreProperties>
</file>