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594bf2976728fe/Documents/Year 3 Term 1/ITE224/Excel for data science/"/>
    </mc:Choice>
  </mc:AlternateContent>
  <xr:revisionPtr revIDLastSave="1" documentId="14_{7BF9204E-E207-4848-A558-37BB1C47EB21}" xr6:coauthVersionLast="47" xr6:coauthVersionMax="47" xr10:uidLastSave="{BC538611-6C2C-44A3-885C-3DB05856ED0C}"/>
  <bookViews>
    <workbookView xWindow="2350" yWindow="2570" windowWidth="14400" windowHeight="7360" xr2:uid="{ED6CF3BB-2899-49F0-A7A9-8170817DEF5D}"/>
  </bookViews>
  <sheets>
    <sheet name="PM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7" i="1" l="1"/>
  <c r="B103" i="1"/>
  <c r="B89" i="1"/>
  <c r="B92" i="1" s="1"/>
  <c r="D83" i="1"/>
  <c r="C83" i="1"/>
  <c r="B83" i="1"/>
  <c r="B75" i="1"/>
  <c r="B74" i="1"/>
  <c r="B59" i="1"/>
  <c r="B49" i="1"/>
  <c r="C39" i="1"/>
  <c r="B39" i="1"/>
  <c r="D29" i="1"/>
  <c r="E29" i="1" s="1"/>
  <c r="D30" i="1"/>
  <c r="E30" i="1" s="1"/>
  <c r="D28" i="1"/>
  <c r="E28" i="1" s="1"/>
  <c r="B20" i="1"/>
  <c r="B18" i="1"/>
  <c r="B23" i="1"/>
  <c r="B22" i="1"/>
  <c r="B21" i="1"/>
  <c r="B12" i="1"/>
  <c r="B11" i="1"/>
  <c r="B10" i="1"/>
  <c r="B9" i="1"/>
  <c r="B7" i="1"/>
  <c r="D92" i="1" l="1"/>
</calcChain>
</file>

<file path=xl/sharedStrings.xml><?xml version="1.0" encoding="utf-8"?>
<sst xmlns="http://schemas.openxmlformats.org/spreadsheetml/2006/main" count="77" uniqueCount="57">
  <si>
    <t>Annual interest rate</t>
  </si>
  <si>
    <t>Loan term in years</t>
  </si>
  <si>
    <t>Loan amount</t>
  </si>
  <si>
    <t>Annual PMT</t>
  </si>
  <si>
    <t>Weekly PMT</t>
  </si>
  <si>
    <t>Monthly PMT</t>
  </si>
  <si>
    <t>Quarterly PMT</t>
  </si>
  <si>
    <t>Semi-annual PMT</t>
  </si>
  <si>
    <t>PMT (Inflow or Outflow Payment)</t>
  </si>
  <si>
    <t>PMT with Different Durations</t>
  </si>
  <si>
    <t>Annual Interest Rate</t>
  </si>
  <si>
    <t>Years</t>
  </si>
  <si>
    <t>Amount</t>
  </si>
  <si>
    <t>Monthly Payment</t>
  </si>
  <si>
    <t xml:space="preserve">x12 because we are finding monthly payment </t>
  </si>
  <si>
    <t>and we have 12 months in 1 year</t>
  </si>
  <si>
    <t>Total Paid</t>
  </si>
  <si>
    <t>longer duration results in lower monthly payment but higher total paid</t>
  </si>
  <si>
    <t>Analysis =</t>
  </si>
  <si>
    <t>Rate of return</t>
  </si>
  <si>
    <t>Number of years</t>
  </si>
  <si>
    <t>Investment</t>
  </si>
  <si>
    <t>Future Value</t>
  </si>
  <si>
    <t>FVSCHEDULE</t>
  </si>
  <si>
    <t>FVSCHEDULE = rate is not the same for each period</t>
  </si>
  <si>
    <t>Period</t>
  </si>
  <si>
    <t>Year 1</t>
  </si>
  <si>
    <t>Year 2</t>
  </si>
  <si>
    <t>Year 3</t>
  </si>
  <si>
    <t>Year 4</t>
  </si>
  <si>
    <t>Rate</t>
  </si>
  <si>
    <t>FV (Future Value) = = rate must be the same for all period</t>
  </si>
  <si>
    <t>NPV (Net Present Value)</t>
  </si>
  <si>
    <t>Initial Investment</t>
  </si>
  <si>
    <t>Return from 1st year</t>
  </si>
  <si>
    <t>Return from 2nd year</t>
  </si>
  <si>
    <t>Return from 3rd year</t>
  </si>
  <si>
    <t>Return from 4th year</t>
  </si>
  <si>
    <t>Net Present Value (NPV)</t>
  </si>
  <si>
    <t>CAGR (Compound Annual Growth Rate)</t>
  </si>
  <si>
    <t>Beginning value</t>
  </si>
  <si>
    <t>Ending value</t>
  </si>
  <si>
    <t>Number of periods</t>
  </si>
  <si>
    <t>CAGR(RRI Function)</t>
  </si>
  <si>
    <t>(first period doesn’t count because we didn't get any return on the investment year)</t>
  </si>
  <si>
    <t>CAGR(Mathematical Formula)</t>
  </si>
  <si>
    <t>PDURATION</t>
  </si>
  <si>
    <t>Future value</t>
  </si>
  <si>
    <t>Data Table with One Input Variable</t>
  </si>
  <si>
    <t>Number of books sold</t>
  </si>
  <si>
    <t>Sale price/book</t>
  </si>
  <si>
    <t>Revenue</t>
  </si>
  <si>
    <t>Number of books</t>
  </si>
  <si>
    <t>Data Table with Two input Variables</t>
  </si>
  <si>
    <t>Sales price/unit</t>
  </si>
  <si>
    <t>Two Inputs Data Table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</si>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</sst>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6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9" fontId="0" fillId="2" borderId="0" xfId="0" applyNumberFormat="1" applyFill="1"/>
    <xf numFmtId="6" fontId="0" fillId="2" borderId="0" xfId="0" applyNumberFormat="1" applyFill="1"/>
    <xf numFmtId="8" fontId="0" fillId="2" borderId="0" xfId="0" applyNumberFormat="1" applyFill="1"/>
    <xf numFmtId="3" fontId="0" fillId="2" borderId="0" xfId="0" applyNumberFormat="1" applyFill="1"/>
    <xf numFmtId="9" fontId="0" fillId="2" borderId="0" xfId="1" applyFont="1" applyFill="1"/>
    <xf numFmtId="10" fontId="0" fillId="2" borderId="0" xfId="0" applyNumberFormat="1" applyFill="1"/>
    <xf numFmtId="164" fontId="0" fillId="2" borderId="0" xfId="0" applyNumberFormat="1" applyFill="1"/>
    <xf numFmtId="0" fontId="0" fillId="0" borderId="1" xfId="0" applyBorder="1"/>
    <xf numFmtId="6" fontId="0" fillId="0" borderId="1" xfId="0" applyNumberFormat="1" applyBorder="1"/>
    <xf numFmtId="0" fontId="0" fillId="2" borderId="1" xfId="0" applyFill="1" applyBorder="1"/>
    <xf numFmtId="6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DED2-4203-4004-93FF-288CD7862B5A}">
  <dimension ref="A1:J113"/>
  <sheetViews>
    <sheetView tabSelected="1" topLeftCell="A95" zoomScale="70" zoomScaleNormal="70" workbookViewId="0">
      <selection activeCell="C109" sqref="C109"/>
    </sheetView>
  </sheetViews>
  <sheetFormatPr defaultRowHeight="14.5" x14ac:dyDescent="0.35"/>
  <cols>
    <col min="1" max="1" width="29.08984375" bestFit="1" customWidth="1"/>
    <col min="2" max="2" width="11.08984375" bestFit="1" customWidth="1"/>
    <col min="3" max="3" width="10.453125" bestFit="1" customWidth="1"/>
    <col min="4" max="4" width="15.6328125" bestFit="1" customWidth="1"/>
    <col min="5" max="5" width="12.08984375" bestFit="1" customWidth="1"/>
  </cols>
  <sheetData>
    <row r="1" spans="1:2" x14ac:dyDescent="0.35">
      <c r="A1" s="3" t="s">
        <v>8</v>
      </c>
      <c r="B1" s="4"/>
    </row>
    <row r="2" spans="1:2" x14ac:dyDescent="0.35">
      <c r="A2" s="4"/>
      <c r="B2" s="4"/>
    </row>
    <row r="3" spans="1:2" x14ac:dyDescent="0.35">
      <c r="A3" s="4" t="s">
        <v>0</v>
      </c>
      <c r="B3" s="5">
        <v>7.0000000000000007E-2</v>
      </c>
    </row>
    <row r="4" spans="1:2" x14ac:dyDescent="0.35">
      <c r="A4" s="4" t="s">
        <v>1</v>
      </c>
      <c r="B4" s="4">
        <v>5</v>
      </c>
    </row>
    <row r="5" spans="1:2" x14ac:dyDescent="0.35">
      <c r="A5" s="4" t="s">
        <v>2</v>
      </c>
      <c r="B5" s="6">
        <v>100000</v>
      </c>
    </row>
    <row r="6" spans="1:2" x14ac:dyDescent="0.35">
      <c r="A6" s="4"/>
      <c r="B6" s="4"/>
    </row>
    <row r="7" spans="1:2" x14ac:dyDescent="0.35">
      <c r="A7" s="4" t="s">
        <v>3</v>
      </c>
      <c r="B7" s="7">
        <f>PMT(B3,B4,B5)</f>
        <v>-24389.069444137407</v>
      </c>
    </row>
    <row r="8" spans="1:2" x14ac:dyDescent="0.35">
      <c r="A8" s="4"/>
      <c r="B8" s="4"/>
    </row>
    <row r="9" spans="1:2" x14ac:dyDescent="0.35">
      <c r="A9" s="4" t="s">
        <v>4</v>
      </c>
      <c r="B9" s="7">
        <f>PMT(B3/52,B4*52,B5)</f>
        <v>-456.09755958419112</v>
      </c>
    </row>
    <row r="10" spans="1:2" x14ac:dyDescent="0.35">
      <c r="A10" s="4" t="s">
        <v>5</v>
      </c>
      <c r="B10" s="7">
        <f>PMT(B3/12,B4*12,B5)</f>
        <v>-1980.1198540349535</v>
      </c>
    </row>
    <row r="11" spans="1:2" x14ac:dyDescent="0.35">
      <c r="A11" s="4" t="s">
        <v>6</v>
      </c>
      <c r="B11" s="7">
        <f>PMT(B3/4,B4*4,B5)</f>
        <v>-5969.1224560664205</v>
      </c>
    </row>
    <row r="12" spans="1:2" x14ac:dyDescent="0.35">
      <c r="A12" s="4" t="s">
        <v>7</v>
      </c>
      <c r="B12" s="7">
        <f>PMT(B3/2,B4*2,B5)</f>
        <v>-12024.136786739127</v>
      </c>
    </row>
    <row r="13" spans="1:2" x14ac:dyDescent="0.35">
      <c r="A13" s="4"/>
      <c r="B13" s="4"/>
    </row>
    <row r="14" spans="1:2" x14ac:dyDescent="0.35">
      <c r="A14" s="4" t="s">
        <v>0</v>
      </c>
      <c r="B14" s="5">
        <v>0.08</v>
      </c>
    </row>
    <row r="15" spans="1:2" x14ac:dyDescent="0.35">
      <c r="A15" s="4" t="s">
        <v>1</v>
      </c>
      <c r="B15" s="4">
        <v>3</v>
      </c>
    </row>
    <row r="16" spans="1:2" x14ac:dyDescent="0.35">
      <c r="A16" s="4" t="s">
        <v>2</v>
      </c>
      <c r="B16" s="6">
        <v>5000</v>
      </c>
    </row>
    <row r="17" spans="1:10" x14ac:dyDescent="0.35">
      <c r="A17" s="4"/>
      <c r="B17" s="4"/>
    </row>
    <row r="18" spans="1:10" x14ac:dyDescent="0.35">
      <c r="A18" s="4" t="s">
        <v>3</v>
      </c>
      <c r="B18" s="7">
        <f>PMT(B14,B15,B16)</f>
        <v>-1940.1675702316413</v>
      </c>
    </row>
    <row r="19" spans="1:10" x14ac:dyDescent="0.35">
      <c r="A19" s="4"/>
      <c r="B19" s="4"/>
    </row>
    <row r="20" spans="1:10" x14ac:dyDescent="0.35">
      <c r="A20" s="4" t="s">
        <v>4</v>
      </c>
      <c r="B20" s="7">
        <f>PMT(B14/52,B15*52,B16)</f>
        <v>-36.075665194170654</v>
      </c>
    </row>
    <row r="21" spans="1:10" x14ac:dyDescent="0.35">
      <c r="A21" s="4" t="s">
        <v>5</v>
      </c>
      <c r="B21" s="7">
        <f>PMT(B14/12,B15*12,B16)</f>
        <v>-156.68182730715424</v>
      </c>
    </row>
    <row r="22" spans="1:10" x14ac:dyDescent="0.35">
      <c r="A22" s="4" t="s">
        <v>6</v>
      </c>
      <c r="B22" s="7">
        <f>PMT(B14/4,B15*4,B16)</f>
        <v>-472.79798311475736</v>
      </c>
    </row>
    <row r="23" spans="1:10" x14ac:dyDescent="0.35">
      <c r="A23" s="4" t="s">
        <v>7</v>
      </c>
      <c r="B23" s="7">
        <f>PMT(B14/2,B15*2,B16)</f>
        <v>-953.80951253977025</v>
      </c>
    </row>
    <row r="26" spans="1:10" x14ac:dyDescent="0.35">
      <c r="A26" s="3" t="s">
        <v>9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5">
      <c r="A27" s="4" t="s">
        <v>10</v>
      </c>
      <c r="B27" s="4" t="s">
        <v>11</v>
      </c>
      <c r="C27" s="4" t="s">
        <v>12</v>
      </c>
      <c r="D27" s="4" t="s">
        <v>13</v>
      </c>
      <c r="E27" s="4" t="s">
        <v>16</v>
      </c>
      <c r="F27" s="4"/>
      <c r="G27" s="4"/>
      <c r="H27" s="4"/>
      <c r="I27" s="4"/>
      <c r="J27" s="4"/>
    </row>
    <row r="28" spans="1:10" x14ac:dyDescent="0.35">
      <c r="A28" s="5">
        <v>0.06</v>
      </c>
      <c r="B28" s="4">
        <v>20</v>
      </c>
      <c r="C28" s="4">
        <v>150000</v>
      </c>
      <c r="D28" s="7">
        <f>PMT(A28/12,B28*12,C28)</f>
        <v>-1074.6465877172473</v>
      </c>
      <c r="E28" s="7">
        <f>B28*12*D28</f>
        <v>-257915.18105213935</v>
      </c>
      <c r="F28" s="4" t="s">
        <v>14</v>
      </c>
      <c r="G28" s="4"/>
      <c r="H28" s="4"/>
      <c r="I28" s="4"/>
      <c r="J28" s="4"/>
    </row>
    <row r="29" spans="1:10" x14ac:dyDescent="0.35">
      <c r="A29" s="5">
        <v>0.06</v>
      </c>
      <c r="B29" s="4">
        <v>25</v>
      </c>
      <c r="C29" s="4">
        <v>150000</v>
      </c>
      <c r="D29" s="7">
        <f t="shared" ref="D29:D30" si="0">PMT(A29/12,B29*12,C29)</f>
        <v>-966.45210222826279</v>
      </c>
      <c r="E29" s="7">
        <f t="shared" ref="E29:E30" si="1">B29*12*D29</f>
        <v>-289935.63066847884</v>
      </c>
      <c r="F29" s="4" t="s">
        <v>15</v>
      </c>
      <c r="G29" s="4"/>
      <c r="H29" s="4"/>
      <c r="I29" s="4"/>
      <c r="J29" s="4"/>
    </row>
    <row r="30" spans="1:10" x14ac:dyDescent="0.35">
      <c r="A30" s="5">
        <v>0.06</v>
      </c>
      <c r="B30" s="4">
        <v>30</v>
      </c>
      <c r="C30" s="4">
        <v>150000</v>
      </c>
      <c r="D30" s="7">
        <f t="shared" si="0"/>
        <v>-899.32578772912848</v>
      </c>
      <c r="E30" s="7">
        <f t="shared" si="1"/>
        <v>-323757.28358248627</v>
      </c>
      <c r="F30" s="4"/>
      <c r="G30" s="4"/>
      <c r="H30" s="4"/>
      <c r="I30" s="4"/>
      <c r="J30" s="4"/>
    </row>
    <row r="31" spans="1:1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5">
      <c r="A32" s="4"/>
      <c r="B32" s="4" t="s">
        <v>18</v>
      </c>
      <c r="C32" s="4" t="s">
        <v>17</v>
      </c>
      <c r="D32" s="4"/>
      <c r="E32" s="4"/>
      <c r="F32" s="4"/>
      <c r="G32" s="4"/>
      <c r="H32" s="4"/>
      <c r="I32" s="4"/>
      <c r="J32" s="4"/>
    </row>
    <row r="35" spans="1:3" x14ac:dyDescent="0.35">
      <c r="A35" s="3" t="s">
        <v>31</v>
      </c>
      <c r="B35" s="4"/>
      <c r="C35" s="4"/>
    </row>
    <row r="36" spans="1:3" x14ac:dyDescent="0.35">
      <c r="A36" s="4" t="s">
        <v>19</v>
      </c>
      <c r="B36" s="5">
        <v>0.06</v>
      </c>
      <c r="C36" s="4"/>
    </row>
    <row r="37" spans="1:3" x14ac:dyDescent="0.35">
      <c r="A37" s="4" t="s">
        <v>20</v>
      </c>
      <c r="B37" s="4">
        <v>10</v>
      </c>
      <c r="C37" s="4"/>
    </row>
    <row r="38" spans="1:3" x14ac:dyDescent="0.35">
      <c r="A38" s="4" t="s">
        <v>21</v>
      </c>
      <c r="B38" s="4">
        <v>-1000</v>
      </c>
      <c r="C38" s="4">
        <v>-5000</v>
      </c>
    </row>
    <row r="39" spans="1:3" x14ac:dyDescent="0.35">
      <c r="A39" s="4" t="s">
        <v>22</v>
      </c>
      <c r="B39" s="7">
        <f>FV(B36,B37,B38)</f>
        <v>13180.79494238091</v>
      </c>
      <c r="C39" s="7">
        <f>FV(B36,B37,C38)</f>
        <v>65903.97471190455</v>
      </c>
    </row>
    <row r="42" spans="1:3" x14ac:dyDescent="0.35">
      <c r="A42" s="3" t="s">
        <v>24</v>
      </c>
      <c r="B42" s="4"/>
    </row>
    <row r="43" spans="1:3" x14ac:dyDescent="0.35">
      <c r="A43" s="4" t="s">
        <v>21</v>
      </c>
      <c r="B43" s="4">
        <v>1000</v>
      </c>
    </row>
    <row r="44" spans="1:3" x14ac:dyDescent="0.35">
      <c r="A44" s="4" t="s">
        <v>25</v>
      </c>
      <c r="B44" s="4" t="s">
        <v>30</v>
      </c>
    </row>
    <row r="45" spans="1:3" x14ac:dyDescent="0.35">
      <c r="A45" s="4" t="s">
        <v>26</v>
      </c>
      <c r="B45" s="5">
        <v>0.02</v>
      </c>
    </row>
    <row r="46" spans="1:3" x14ac:dyDescent="0.35">
      <c r="A46" s="4" t="s">
        <v>27</v>
      </c>
      <c r="B46" s="5">
        <v>0.03</v>
      </c>
    </row>
    <row r="47" spans="1:3" x14ac:dyDescent="0.35">
      <c r="A47" s="4" t="s">
        <v>28</v>
      </c>
      <c r="B47" s="5">
        <v>0.04</v>
      </c>
    </row>
    <row r="48" spans="1:3" x14ac:dyDescent="0.35">
      <c r="A48" s="4" t="s">
        <v>29</v>
      </c>
      <c r="B48" s="5">
        <v>0.05</v>
      </c>
    </row>
    <row r="49" spans="1:2" x14ac:dyDescent="0.35">
      <c r="A49" s="4" t="s">
        <v>23</v>
      </c>
      <c r="B49" s="4">
        <f>FVSCHEDULE(B43,B45:B48)</f>
        <v>1147.2552000000003</v>
      </c>
    </row>
    <row r="52" spans="1:2" x14ac:dyDescent="0.35">
      <c r="A52" s="3" t="s">
        <v>32</v>
      </c>
      <c r="B52" s="4"/>
    </row>
    <row r="53" spans="1:2" x14ac:dyDescent="0.35">
      <c r="A53" s="4" t="s">
        <v>19</v>
      </c>
      <c r="B53" s="5">
        <v>0.05</v>
      </c>
    </row>
    <row r="54" spans="1:2" x14ac:dyDescent="0.35">
      <c r="A54" s="4" t="s">
        <v>33</v>
      </c>
      <c r="B54" s="4">
        <v>-1000</v>
      </c>
    </row>
    <row r="55" spans="1:2" x14ac:dyDescent="0.35">
      <c r="A55" s="4" t="s">
        <v>34</v>
      </c>
      <c r="B55" s="6">
        <v>300</v>
      </c>
    </row>
    <row r="56" spans="1:2" x14ac:dyDescent="0.35">
      <c r="A56" s="4" t="s">
        <v>35</v>
      </c>
      <c r="B56" s="6">
        <v>400</v>
      </c>
    </row>
    <row r="57" spans="1:2" x14ac:dyDescent="0.35">
      <c r="A57" s="4" t="s">
        <v>36</v>
      </c>
      <c r="B57" s="6">
        <v>500</v>
      </c>
    </row>
    <row r="58" spans="1:2" x14ac:dyDescent="0.35">
      <c r="A58" s="4" t="s">
        <v>37</v>
      </c>
      <c r="B58" s="6">
        <v>600</v>
      </c>
    </row>
    <row r="59" spans="1:2" x14ac:dyDescent="0.35">
      <c r="A59" s="4" t="s">
        <v>38</v>
      </c>
      <c r="B59" s="7">
        <f>NPV(B53,B55:B58)+B54</f>
        <v>574.06636123837279</v>
      </c>
    </row>
    <row r="62" spans="1:2" x14ac:dyDescent="0.35">
      <c r="A62" s="3" t="s">
        <v>39</v>
      </c>
      <c r="B62" s="4"/>
    </row>
    <row r="63" spans="1:2" x14ac:dyDescent="0.35">
      <c r="A63" s="4" t="s">
        <v>25</v>
      </c>
      <c r="B63" s="4"/>
    </row>
    <row r="64" spans="1:2" x14ac:dyDescent="0.35">
      <c r="A64" s="4">
        <v>2010</v>
      </c>
      <c r="B64" s="8">
        <v>200000</v>
      </c>
    </row>
    <row r="65" spans="1:4" x14ac:dyDescent="0.35">
      <c r="A65" s="4">
        <v>2011</v>
      </c>
      <c r="B65" s="8">
        <v>220000</v>
      </c>
    </row>
    <row r="66" spans="1:4" x14ac:dyDescent="0.35">
      <c r="A66" s="4">
        <v>2012</v>
      </c>
      <c r="B66" s="8">
        <v>270000</v>
      </c>
    </row>
    <row r="67" spans="1:4" x14ac:dyDescent="0.35">
      <c r="A67" s="4">
        <v>2013</v>
      </c>
      <c r="B67" s="8">
        <v>330000</v>
      </c>
    </row>
    <row r="68" spans="1:4" x14ac:dyDescent="0.35">
      <c r="A68" s="4">
        <v>2014</v>
      </c>
      <c r="B68" s="8">
        <v>390000</v>
      </c>
    </row>
    <row r="69" spans="1:4" x14ac:dyDescent="0.35">
      <c r="A69" s="4">
        <v>2015</v>
      </c>
      <c r="B69" s="8">
        <v>450000</v>
      </c>
    </row>
    <row r="70" spans="1:4" x14ac:dyDescent="0.35">
      <c r="A70" s="4"/>
      <c r="B70" s="4"/>
    </row>
    <row r="71" spans="1:4" x14ac:dyDescent="0.35">
      <c r="A71" s="4" t="s">
        <v>40</v>
      </c>
      <c r="B71" s="8">
        <v>200000</v>
      </c>
    </row>
    <row r="72" spans="1:4" x14ac:dyDescent="0.35">
      <c r="A72" s="4" t="s">
        <v>41</v>
      </c>
      <c r="B72" s="8">
        <v>450000</v>
      </c>
    </row>
    <row r="73" spans="1:4" x14ac:dyDescent="0.35">
      <c r="A73" s="4" t="s">
        <v>42</v>
      </c>
      <c r="B73" s="8">
        <v>5</v>
      </c>
      <c r="C73" t="s">
        <v>44</v>
      </c>
    </row>
    <row r="74" spans="1:4" x14ac:dyDescent="0.35">
      <c r="A74" s="4" t="s">
        <v>43</v>
      </c>
      <c r="B74" s="9">
        <f>_xlfn.RRI(B73,B71,B72)</f>
        <v>0.17607902252467356</v>
      </c>
    </row>
    <row r="75" spans="1:4" x14ac:dyDescent="0.35">
      <c r="A75" s="4" t="s">
        <v>45</v>
      </c>
      <c r="B75" s="9">
        <f>(B72/B71)^(1/B73)-1</f>
        <v>0.17607902252467356</v>
      </c>
    </row>
    <row r="78" spans="1:4" x14ac:dyDescent="0.35">
      <c r="A78" s="3" t="s">
        <v>46</v>
      </c>
      <c r="B78" s="4"/>
      <c r="C78" s="4"/>
      <c r="D78" s="4"/>
    </row>
    <row r="79" spans="1:4" x14ac:dyDescent="0.35">
      <c r="A79" s="4" t="s">
        <v>19</v>
      </c>
      <c r="B79" s="10">
        <v>3.5000000000000003E-2</v>
      </c>
      <c r="C79" s="4"/>
      <c r="D79" s="5">
        <v>0.05</v>
      </c>
    </row>
    <row r="80" spans="1:4" x14ac:dyDescent="0.35">
      <c r="A80" s="4" t="s">
        <v>21</v>
      </c>
      <c r="B80" s="4">
        <v>1000</v>
      </c>
      <c r="C80" s="4"/>
      <c r="D80" s="4"/>
    </row>
    <row r="81" spans="1:9" x14ac:dyDescent="0.35">
      <c r="A81" s="4" t="s">
        <v>47</v>
      </c>
      <c r="B81" s="4">
        <v>1200</v>
      </c>
      <c r="C81" s="4">
        <v>5000</v>
      </c>
      <c r="D81" s="4">
        <v>2000</v>
      </c>
    </row>
    <row r="82" spans="1:9" x14ac:dyDescent="0.35">
      <c r="A82" s="4"/>
      <c r="B82" s="4"/>
      <c r="C82" s="4"/>
      <c r="D82" s="4"/>
    </row>
    <row r="83" spans="1:9" x14ac:dyDescent="0.35">
      <c r="A83" s="4" t="s">
        <v>46</v>
      </c>
      <c r="B83" s="11">
        <f>_xlfn.PDURATION(B79,B80,B81)</f>
        <v>5.2998254488700214</v>
      </c>
      <c r="C83" s="4">
        <f>_xlfn.PDURATION(B79,B80,C81)</f>
        <v>46.784045489114135</v>
      </c>
      <c r="D83" s="4">
        <f>_xlfn.PDURATION(D79,B80,D81)</f>
        <v>14.206699082890463</v>
      </c>
    </row>
    <row r="86" spans="1:9" x14ac:dyDescent="0.35">
      <c r="A86" s="3" t="s">
        <v>48</v>
      </c>
      <c r="B86" s="4"/>
      <c r="C86" s="4"/>
      <c r="D86" s="4"/>
      <c r="E86" s="4"/>
      <c r="F86" s="4"/>
      <c r="G86" s="4"/>
      <c r="H86" s="4"/>
      <c r="I86" s="4"/>
    </row>
    <row r="87" spans="1:9" x14ac:dyDescent="0.35">
      <c r="A87" s="4" t="s">
        <v>49</v>
      </c>
      <c r="B87" s="4">
        <v>100</v>
      </c>
      <c r="C87" s="4"/>
      <c r="D87" s="4"/>
      <c r="E87" s="4"/>
      <c r="F87" s="4"/>
      <c r="G87" s="4"/>
      <c r="H87" s="4"/>
      <c r="I87" s="4"/>
    </row>
    <row r="88" spans="1:9" x14ac:dyDescent="0.35">
      <c r="A88" s="4" t="s">
        <v>50</v>
      </c>
      <c r="B88" s="6">
        <v>50</v>
      </c>
      <c r="C88" s="4"/>
      <c r="D88" s="4"/>
      <c r="E88" s="4"/>
      <c r="F88" s="4"/>
      <c r="G88" s="4"/>
      <c r="H88" s="4"/>
      <c r="I88" s="4"/>
    </row>
    <row r="89" spans="1:9" x14ac:dyDescent="0.35">
      <c r="A89" s="4" t="s">
        <v>51</v>
      </c>
      <c r="B89" s="6">
        <f>B87*B88</f>
        <v>5000</v>
      </c>
      <c r="C89" s="4"/>
      <c r="D89" s="4"/>
      <c r="E89" s="4"/>
      <c r="F89" s="4"/>
      <c r="G89" s="4"/>
      <c r="H89" s="4"/>
      <c r="I89" s="4"/>
    </row>
    <row r="90" spans="1:9" x14ac:dyDescent="0.3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35">
      <c r="A91" s="14" t="s">
        <v>52</v>
      </c>
      <c r="B91" s="14" t="s">
        <v>51</v>
      </c>
      <c r="C91" s="4"/>
      <c r="D91" s="14" t="s">
        <v>52</v>
      </c>
      <c r="E91" s="14">
        <v>60</v>
      </c>
      <c r="F91" s="14">
        <v>70</v>
      </c>
      <c r="G91" s="14">
        <v>80</v>
      </c>
      <c r="H91" s="14">
        <v>90</v>
      </c>
      <c r="I91" s="14">
        <v>100</v>
      </c>
    </row>
    <row r="92" spans="1:9" x14ac:dyDescent="0.35">
      <c r="A92" s="14"/>
      <c r="B92" s="15">
        <f>B89</f>
        <v>5000</v>
      </c>
      <c r="C92" s="4"/>
      <c r="D92" s="15">
        <f>B89</f>
        <v>5000</v>
      </c>
      <c r="E92" s="14">
        <f t="dataTable" ref="E92:I92" dt2D="0" dtr="1" r1="B87" ca="1"/>
        <v>3000</v>
      </c>
      <c r="F92" s="14">
        <v>3500</v>
      </c>
      <c r="G92" s="14">
        <v>4000</v>
      </c>
      <c r="H92" s="14">
        <v>4500</v>
      </c>
      <c r="I92" s="14">
        <v>5000</v>
      </c>
    </row>
    <row r="93" spans="1:9" x14ac:dyDescent="0.35">
      <c r="A93" s="14">
        <v>60</v>
      </c>
      <c r="B93" s="14">
        <f t="dataTable" ref="B93:B97" dt2D="0" dtr="0" r1="B87"/>
        <v>3000</v>
      </c>
      <c r="C93" s="4"/>
      <c r="D93" s="4"/>
      <c r="E93" s="4"/>
      <c r="F93" s="4"/>
      <c r="G93" s="4"/>
      <c r="H93" s="4"/>
      <c r="I93" s="4"/>
    </row>
    <row r="94" spans="1:9" x14ac:dyDescent="0.35">
      <c r="A94" s="14">
        <v>70</v>
      </c>
      <c r="B94" s="14">
        <v>3500</v>
      </c>
      <c r="C94" s="4"/>
      <c r="D94" s="4"/>
      <c r="E94" s="4"/>
      <c r="F94" s="4"/>
      <c r="G94" s="4"/>
      <c r="H94" s="4"/>
      <c r="I94" s="4"/>
    </row>
    <row r="95" spans="1:9" x14ac:dyDescent="0.35">
      <c r="A95" s="14">
        <v>80</v>
      </c>
      <c r="B95" s="14">
        <v>4000</v>
      </c>
      <c r="C95" s="4"/>
      <c r="D95" s="4"/>
      <c r="E95" s="4"/>
      <c r="F95" s="4"/>
      <c r="G95" s="4"/>
      <c r="H95" s="4"/>
      <c r="I95" s="4"/>
    </row>
    <row r="96" spans="1:9" x14ac:dyDescent="0.35">
      <c r="A96" s="14">
        <v>90</v>
      </c>
      <c r="B96" s="14">
        <v>4500</v>
      </c>
      <c r="C96" s="4"/>
      <c r="D96" s="4"/>
      <c r="E96" s="4"/>
      <c r="F96" s="4"/>
      <c r="G96" s="4"/>
      <c r="H96" s="4"/>
      <c r="I96" s="4"/>
    </row>
    <row r="97" spans="1:9" x14ac:dyDescent="0.35">
      <c r="A97" s="14">
        <v>100</v>
      </c>
      <c r="B97" s="14">
        <v>5000</v>
      </c>
      <c r="C97" s="4"/>
      <c r="D97" s="4"/>
      <c r="E97" s="4"/>
      <c r="F97" s="4"/>
      <c r="G97" s="4"/>
      <c r="H97" s="4"/>
      <c r="I97" s="4"/>
    </row>
    <row r="100" spans="1:9" x14ac:dyDescent="0.35">
      <c r="A100" s="2" t="s">
        <v>53</v>
      </c>
    </row>
    <row r="101" spans="1:9" x14ac:dyDescent="0.35">
      <c r="A101" t="s">
        <v>49</v>
      </c>
      <c r="B101">
        <v>100</v>
      </c>
    </row>
    <row r="102" spans="1:9" x14ac:dyDescent="0.35">
      <c r="A102" t="s">
        <v>54</v>
      </c>
      <c r="B102" s="1">
        <v>12</v>
      </c>
    </row>
    <row r="103" spans="1:9" x14ac:dyDescent="0.35">
      <c r="A103" t="s">
        <v>51</v>
      </c>
      <c r="B103" s="1">
        <f>B101*B102</f>
        <v>1200</v>
      </c>
    </row>
    <row r="105" spans="1:9" x14ac:dyDescent="0.35">
      <c r="A105" t="s">
        <v>55</v>
      </c>
    </row>
    <row r="106" spans="1:9" x14ac:dyDescent="0.35">
      <c r="A106" s="12"/>
      <c r="B106" s="12" t="s">
        <v>51</v>
      </c>
      <c r="C106" s="17" t="s">
        <v>56</v>
      </c>
      <c r="D106" s="18"/>
      <c r="E106" s="18"/>
      <c r="F106" s="18"/>
      <c r="G106" s="19"/>
    </row>
    <row r="107" spans="1:9" x14ac:dyDescent="0.35">
      <c r="A107" s="12"/>
      <c r="B107" s="13">
        <f>B103</f>
        <v>1200</v>
      </c>
      <c r="C107" s="13">
        <v>10</v>
      </c>
      <c r="D107" s="13">
        <v>11</v>
      </c>
      <c r="E107" s="13">
        <v>12</v>
      </c>
      <c r="F107" s="13">
        <v>13</v>
      </c>
      <c r="G107" s="13">
        <v>14</v>
      </c>
    </row>
    <row r="108" spans="1:9" x14ac:dyDescent="0.35">
      <c r="A108" s="16" t="s">
        <v>52</v>
      </c>
      <c r="B108" s="12">
        <v>50</v>
      </c>
      <c r="C108" s="12">
        <f t="dataTable" ref="C108:G113" dt2D="1" dtr="1" r1="B102" r2="B101"/>
        <v>500</v>
      </c>
      <c r="D108" s="12">
        <v>550</v>
      </c>
      <c r="E108" s="12">
        <v>600</v>
      </c>
      <c r="F108" s="12">
        <v>650</v>
      </c>
      <c r="G108" s="12">
        <v>700</v>
      </c>
    </row>
    <row r="109" spans="1:9" x14ac:dyDescent="0.35">
      <c r="A109" s="16"/>
      <c r="B109" s="12">
        <v>100</v>
      </c>
      <c r="C109" s="12">
        <v>1000</v>
      </c>
      <c r="D109" s="12">
        <v>1100</v>
      </c>
      <c r="E109" s="12">
        <v>1200</v>
      </c>
      <c r="F109" s="12">
        <v>1300</v>
      </c>
      <c r="G109" s="12">
        <v>1400</v>
      </c>
    </row>
    <row r="110" spans="1:9" x14ac:dyDescent="0.35">
      <c r="A110" s="16"/>
      <c r="B110" s="12">
        <v>150</v>
      </c>
      <c r="C110" s="12">
        <v>1500</v>
      </c>
      <c r="D110" s="12">
        <v>1650</v>
      </c>
      <c r="E110" s="12">
        <v>1800</v>
      </c>
      <c r="F110" s="12">
        <v>1950</v>
      </c>
      <c r="G110" s="12">
        <v>2100</v>
      </c>
    </row>
    <row r="111" spans="1:9" x14ac:dyDescent="0.35">
      <c r="A111" s="16"/>
      <c r="B111" s="12">
        <v>200</v>
      </c>
      <c r="C111" s="12">
        <v>2000</v>
      </c>
      <c r="D111" s="12">
        <v>2200</v>
      </c>
      <c r="E111" s="12">
        <v>2400</v>
      </c>
      <c r="F111" s="12">
        <v>2600</v>
      </c>
      <c r="G111" s="12">
        <v>2800</v>
      </c>
    </row>
    <row r="112" spans="1:9" x14ac:dyDescent="0.35">
      <c r="A112" s="16"/>
      <c r="B112" s="12">
        <v>250</v>
      </c>
      <c r="C112" s="12">
        <v>2500</v>
      </c>
      <c r="D112" s="12">
        <v>2750</v>
      </c>
      <c r="E112" s="12">
        <v>3000</v>
      </c>
      <c r="F112" s="12">
        <v>3250</v>
      </c>
      <c r="G112" s="12">
        <v>3500</v>
      </c>
    </row>
    <row r="113" spans="1:7" x14ac:dyDescent="0.35">
      <c r="A113" s="16"/>
      <c r="B113" s="12">
        <v>300</v>
      </c>
      <c r="C113" s="12">
        <v>3000</v>
      </c>
      <c r="D113" s="12">
        <v>3300</v>
      </c>
      <c r="E113" s="12">
        <v>3600</v>
      </c>
      <c r="F113" s="12">
        <v>3900</v>
      </c>
      <c r="G113" s="12">
        <v>4200</v>
      </c>
    </row>
  </sheetData>
  <mergeCells count="2">
    <mergeCell ref="A108:A113"/>
    <mergeCell ref="C106:G106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Watsamon Phongwanit</dc:creator>
  <cp:lastModifiedBy>Watsamon Phongwanit</cp:lastModifiedBy>
  <dcterms:created xsi:type="dcterms:W3CDTF">2023-01-16T07:43:47Z</dcterms:created>
  <dcterms:modified xsi:type="dcterms:W3CDTF">2024-03-24T14:38:06Z</dcterms:modified>
</cp:coreProperties>
</file>