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01_PhD\8_RESEARCH\13_CONFERENCES\SmartEnergySystems\Simulazioni\SimulazioniOffDesH2\"/>
    </mc:Choice>
  </mc:AlternateContent>
  <xr:revisionPtr revIDLastSave="0" documentId="13_ncr:1_{9DB4EB15-9B47-4D7B-8F4E-12A032311D5C}" xr6:coauthVersionLast="47" xr6:coauthVersionMax="47" xr10:uidLastSave="{00000000-0000-0000-0000-000000000000}"/>
  <bookViews>
    <workbookView xWindow="-108" yWindow="-108" windowWidth="23256" windowHeight="12456" tabRatio="748" firstSheet="1" activeTab="1" xr2:uid="{AEC3DD18-F18A-40D4-B63C-31FF5917DCE9}"/>
  </bookViews>
  <sheets>
    <sheet name="W_el" sheetId="1" r:id="rId1"/>
    <sheet name="Eta_tag" sheetId="2" r:id="rId2"/>
    <sheet name="Beta" sheetId="3" r:id="rId3"/>
    <sheet name="m_fuel" sheetId="4" r:id="rId4"/>
    <sheet name="Tmax" sheetId="5" r:id="rId5"/>
    <sheet name="m_fumi" sheetId="6" r:id="rId6"/>
    <sheet name="m_coolant" sheetId="7" r:id="rId7"/>
    <sheet name="T_exh" sheetId="8" r:id="rId8"/>
    <sheet name="Wth_tag_in" sheetId="9" r:id="rId9"/>
    <sheet name="Wtot" sheetId="10" r:id="rId10"/>
    <sheet name="Qeva" sheetId="11" r:id="rId11"/>
    <sheet name="Qeco" sheetId="12" r:id="rId12"/>
    <sheet name="Tstack" sheetId="13" r:id="rId13"/>
    <sheet name="∆Tpp" sheetId="14" r:id="rId14"/>
    <sheet name="∆Tsub" sheetId="16" r:id="rId15"/>
    <sheet name="System Boundaries" sheetId="15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K15" i="1"/>
  <c r="K14" i="1" l="1"/>
  <c r="B11" i="16" l="1" a="1"/>
  <c r="B11" i="16" s="1"/>
  <c r="B10" i="16" a="1"/>
  <c r="B10" i="16" s="1"/>
  <c r="B9" i="16" a="1"/>
  <c r="B9" i="16" s="1"/>
  <c r="B8" i="16" a="1"/>
  <c r="B8" i="16" s="1"/>
  <c r="B7" i="16" a="1"/>
  <c r="B7" i="16" s="1"/>
  <c r="B6" i="16" a="1"/>
  <c r="B6" i="16" s="1"/>
  <c r="B5" i="16" a="1"/>
  <c r="B5" i="16" s="1"/>
  <c r="D5" i="15" l="1" a="1"/>
  <c r="D5" i="15" s="1"/>
  <c r="C5" i="15" l="1" a="1"/>
  <c r="C5" i="15" s="1"/>
  <c r="B25" i="10" l="1" a="1"/>
  <c r="B25" i="10" s="1"/>
  <c r="B24" i="10" a="1"/>
  <c r="B24" i="10" s="1"/>
  <c r="B23" i="10" a="1"/>
  <c r="B23" i="10" s="1"/>
  <c r="B22" i="10" a="1"/>
  <c r="B22" i="10" s="1"/>
  <c r="B20" i="10" a="1"/>
  <c r="B20" i="10" s="1"/>
  <c r="B19" i="10" a="1"/>
  <c r="B19" i="10" s="1"/>
  <c r="B21" i="10" l="1" a="1"/>
  <c r="B21" i="10" s="1"/>
  <c r="B9" i="6" a="1"/>
  <c r="B9" i="6" s="1"/>
  <c r="B10" i="14" a="1"/>
  <c r="B10" i="14" s="1"/>
  <c r="B10" i="13" a="1"/>
  <c r="B10" i="12" a="1"/>
  <c r="B10" i="12" s="1"/>
  <c r="B10" i="11" a="1"/>
  <c r="B10" i="11" s="1"/>
  <c r="B10" i="10" a="1"/>
  <c r="B10" i="10" s="1"/>
  <c r="B10" i="9" a="1"/>
  <c r="B10" i="9" s="1"/>
  <c r="B10" i="8" a="1"/>
  <c r="B10" i="8" s="1"/>
  <c r="B10" i="7" a="1"/>
  <c r="B10" i="7" s="1"/>
  <c r="B10" i="6" a="1"/>
  <c r="B10" i="6" s="1"/>
  <c r="B10" i="5" a="1"/>
  <c r="B10" i="4" a="1"/>
  <c r="B10" i="4" s="1"/>
  <c r="B10" i="3" a="1"/>
  <c r="B10" i="3" s="1"/>
  <c r="B10" i="2" a="1"/>
  <c r="B10" i="2" s="1"/>
  <c r="B10" i="1" a="1"/>
  <c r="B10" i="13" l="1"/>
  <c r="H10" i="13"/>
  <c r="I10" i="1"/>
  <c r="B10" i="5"/>
  <c r="H10" i="5"/>
  <c r="B10" i="1"/>
  <c r="H10" i="1" s="1"/>
  <c r="C22" i="1"/>
  <c r="D22" i="1"/>
  <c r="F22" i="1"/>
  <c r="E22" i="1"/>
  <c r="G22" i="1"/>
  <c r="B9" i="14" a="1"/>
  <c r="B9" i="14" s="1"/>
  <c r="B9" i="13" a="1"/>
  <c r="B9" i="12" a="1"/>
  <c r="B9" i="12" s="1"/>
  <c r="B9" i="11" a="1"/>
  <c r="B9" i="11" s="1"/>
  <c r="B9" i="10" a="1"/>
  <c r="B9" i="10" s="1"/>
  <c r="B9" i="9" a="1"/>
  <c r="B9" i="9" s="1"/>
  <c r="B9" i="8" a="1"/>
  <c r="B9" i="8" s="1"/>
  <c r="B9" i="7" a="1"/>
  <c r="B9" i="7" s="1"/>
  <c r="B9" i="5" a="1"/>
  <c r="B9" i="4" a="1"/>
  <c r="B9" i="4" s="1"/>
  <c r="B9" i="3" a="1"/>
  <c r="B9" i="3" s="1"/>
  <c r="B9" i="2" a="1"/>
  <c r="B9" i="2" s="1"/>
  <c r="B9" i="1" a="1"/>
  <c r="I9" i="1" s="1"/>
  <c r="B9" i="13" l="1"/>
  <c r="H9" i="13"/>
  <c r="B22" i="1"/>
  <c r="B9" i="5"/>
  <c r="H9" i="5"/>
  <c r="B9" i="1"/>
  <c r="H9" i="1" s="1"/>
  <c r="F21" i="1"/>
  <c r="G21" i="1"/>
  <c r="C21" i="1"/>
  <c r="D21" i="1"/>
  <c r="E21" i="1"/>
  <c r="B8" i="14" a="1"/>
  <c r="B8" i="14" s="1"/>
  <c r="B8" i="13" a="1"/>
  <c r="B8" i="12" a="1"/>
  <c r="B8" i="12" s="1"/>
  <c r="B8" i="11" a="1"/>
  <c r="B8" i="11" s="1"/>
  <c r="B8" i="10" a="1"/>
  <c r="B8" i="10" s="1"/>
  <c r="B8" i="9" a="1"/>
  <c r="B8" i="9" s="1"/>
  <c r="B8" i="8" a="1"/>
  <c r="B8" i="8" s="1"/>
  <c r="B8" i="7" a="1"/>
  <c r="B8" i="7" s="1"/>
  <c r="B8" i="6" a="1"/>
  <c r="B8" i="6" s="1"/>
  <c r="B8" i="5" a="1"/>
  <c r="B8" i="4" a="1"/>
  <c r="B8" i="4" s="1"/>
  <c r="B8" i="3" a="1"/>
  <c r="B8" i="3" s="1"/>
  <c r="B8" i="2" a="1"/>
  <c r="B8" i="2" s="1"/>
  <c r="B8" i="1" a="1"/>
  <c r="I8" i="1" s="1"/>
  <c r="B8" i="13" l="1"/>
  <c r="H8" i="13"/>
  <c r="B21" i="1"/>
  <c r="B8" i="5"/>
  <c r="H8" i="5"/>
  <c r="B8" i="1"/>
  <c r="D20" i="1"/>
  <c r="C20" i="1"/>
  <c r="E20" i="1"/>
  <c r="F20" i="1"/>
  <c r="G20" i="1"/>
  <c r="B7" i="14" a="1"/>
  <c r="B7" i="14" s="1"/>
  <c r="B7" i="13" a="1"/>
  <c r="B7" i="12" a="1"/>
  <c r="B7" i="12" s="1"/>
  <c r="B7" i="11" a="1"/>
  <c r="B7" i="11" s="1"/>
  <c r="B7" i="10" a="1"/>
  <c r="B7" i="10" s="1"/>
  <c r="B7" i="9" a="1"/>
  <c r="B7" i="9" s="1"/>
  <c r="B7" i="8" a="1"/>
  <c r="B7" i="8" s="1"/>
  <c r="B7" i="7" a="1"/>
  <c r="B7" i="7" s="1"/>
  <c r="B7" i="6" a="1"/>
  <c r="B7" i="6" s="1"/>
  <c r="B7" i="5" a="1"/>
  <c r="B7" i="4" a="1"/>
  <c r="B7" i="4" s="1"/>
  <c r="B7" i="3" a="1"/>
  <c r="B7" i="3" s="1"/>
  <c r="B7" i="2" a="1"/>
  <c r="B7" i="2" s="1"/>
  <c r="B7" i="1" a="1"/>
  <c r="I7" i="1" s="1"/>
  <c r="B7" i="13" l="1"/>
  <c r="H7" i="13"/>
  <c r="B20" i="1"/>
  <c r="B7" i="5"/>
  <c r="H7" i="5"/>
  <c r="B7" i="1"/>
  <c r="D19" i="1"/>
  <c r="E19" i="1"/>
  <c r="G19" i="1"/>
  <c r="F19" i="1"/>
  <c r="C19" i="1"/>
  <c r="B6" i="14" a="1"/>
  <c r="B6" i="14" s="1"/>
  <c r="B6" i="13" a="1"/>
  <c r="B6" i="12" a="1"/>
  <c r="B6" i="12" s="1"/>
  <c r="B6" i="11" a="1"/>
  <c r="B6" i="11" s="1"/>
  <c r="B6" i="10" a="1"/>
  <c r="B6" i="10" s="1"/>
  <c r="B6" i="9" a="1"/>
  <c r="B6" i="9" s="1"/>
  <c r="B6" i="8" a="1"/>
  <c r="B6" i="8" s="1"/>
  <c r="B6" i="7" a="1"/>
  <c r="B6" i="7" s="1"/>
  <c r="B6" i="6" a="1"/>
  <c r="B6" i="6" s="1"/>
  <c r="B6" i="5" a="1"/>
  <c r="B6" i="4" a="1"/>
  <c r="B6" i="4" s="1"/>
  <c r="B6" i="3" a="1"/>
  <c r="B6" i="3" s="1"/>
  <c r="B6" i="2" a="1"/>
  <c r="B6" i="2" s="1"/>
  <c r="B6" i="1" a="1"/>
  <c r="I6" i="1" s="1"/>
  <c r="B6" i="13" l="1"/>
  <c r="H6" i="13"/>
  <c r="B19" i="1"/>
  <c r="B6" i="5"/>
  <c r="H6" i="5"/>
  <c r="B6" i="1"/>
  <c r="G18" i="1"/>
  <c r="F18" i="1"/>
  <c r="C18" i="1"/>
  <c r="D18" i="1"/>
  <c r="E18" i="1"/>
  <c r="B5" i="14" a="1"/>
  <c r="B5" i="14" s="1"/>
  <c r="B5" i="13" a="1"/>
  <c r="B5" i="12" a="1"/>
  <c r="B5" i="12" s="1"/>
  <c r="B5" i="11" a="1"/>
  <c r="B5" i="11" s="1"/>
  <c r="B5" i="10" a="1"/>
  <c r="B5" i="10" s="1"/>
  <c r="B5" i="9" a="1"/>
  <c r="B5" i="9" s="1"/>
  <c r="B5" i="8" a="1"/>
  <c r="B5" i="8" s="1"/>
  <c r="B5" i="7" a="1"/>
  <c r="B5" i="7" s="1"/>
  <c r="B5" i="6" a="1"/>
  <c r="B5" i="6" s="1"/>
  <c r="B5" i="5" a="1"/>
  <c r="B5" i="4" a="1"/>
  <c r="B5" i="4" s="1"/>
  <c r="B5" i="3" a="1"/>
  <c r="B5" i="3" s="1"/>
  <c r="B5" i="2" a="1"/>
  <c r="B5" i="2" s="1"/>
  <c r="B5" i="1" a="1"/>
  <c r="I5" i="1" s="1"/>
  <c r="B5" i="13" l="1"/>
  <c r="H5" i="13"/>
  <c r="B18" i="1"/>
  <c r="B5" i="5"/>
  <c r="H5" i="5"/>
  <c r="B5" i="1"/>
  <c r="H5" i="1" s="1"/>
  <c r="C17" i="1"/>
  <c r="E17" i="1"/>
  <c r="D17" i="1"/>
  <c r="F17" i="1"/>
  <c r="G17" i="1"/>
  <c r="B4" i="14" a="1"/>
  <c r="B4" i="14" s="1"/>
  <c r="B4" i="13" a="1"/>
  <c r="B4" i="12" a="1"/>
  <c r="B4" i="12" s="1"/>
  <c r="B4" i="11" a="1"/>
  <c r="B4" i="11" s="1"/>
  <c r="B4" i="10" a="1"/>
  <c r="B4" i="10" s="1"/>
  <c r="B4" i="9" a="1"/>
  <c r="B4" i="9" s="1"/>
  <c r="B4" i="8" a="1"/>
  <c r="B4" i="8" s="1"/>
  <c r="B4" i="7" a="1"/>
  <c r="B4" i="7" s="1"/>
  <c r="B4" i="6" a="1"/>
  <c r="B4" i="6" s="1"/>
  <c r="B4" i="5" a="1"/>
  <c r="B4" i="4" a="1"/>
  <c r="B4" i="4" s="1"/>
  <c r="B4" i="3" a="1"/>
  <c r="B4" i="3" s="1"/>
  <c r="B4" i="2" a="1"/>
  <c r="B4" i="2" s="1"/>
  <c r="B4" i="1" a="1"/>
  <c r="I4" i="1" s="1"/>
  <c r="C17" i="15" s="1" a="1"/>
  <c r="C17" i="15" s="1"/>
  <c r="H4" i="5" l="1"/>
  <c r="D17" i="15" s="1" a="1"/>
  <c r="D17" i="15" s="1"/>
  <c r="B4" i="13"/>
  <c r="H4" i="13"/>
  <c r="E17" i="15" s="1" a="1"/>
  <c r="E17" i="15" s="1"/>
  <c r="B17" i="1"/>
  <c r="B4" i="5"/>
  <c r="B4" i="1"/>
  <c r="H4" i="1" s="1"/>
  <c r="G16" i="1"/>
  <c r="F16" i="1"/>
  <c r="C16" i="1"/>
  <c r="D16" i="1"/>
  <c r="E16" i="1"/>
  <c r="B16" i="1" l="1"/>
  <c r="F17" i="15" a="1"/>
  <c r="F17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</author>
  </authors>
  <commentList>
    <comment ref="D4" authorId="0" shapeId="0" xr:uid="{42EE485E-A253-47DD-B2A8-B51780DB6113}">
      <text>
        <r>
          <rPr>
            <b/>
            <sz val="9"/>
            <color indexed="81"/>
            <rFont val="Tahoma"/>
            <charset val="1"/>
          </rPr>
          <t>mati:</t>
        </r>
        <r>
          <rPr>
            <sz val="9"/>
            <color indexed="81"/>
            <rFont val="Tahoma"/>
            <charset val="1"/>
          </rPr>
          <t xml:space="preserve">
Prima prova invece che a -10 °C fatta girare a - 5 °C, perché altrimenti non si riesce a scendere sotto il 60% della potenza nominale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<sst xmlns="http://schemas.openxmlformats.org/spreadsheetml/2006/main" count="88" uniqueCount="38">
  <si>
    <t>W_el</t>
  </si>
  <si>
    <t>Tamb [°C]</t>
  </si>
  <si>
    <t>mvap [kg/s]</t>
  </si>
  <si>
    <t>[kW]</t>
  </si>
  <si>
    <t>Eta</t>
  </si>
  <si>
    <t>[-]</t>
  </si>
  <si>
    <t>Beta</t>
  </si>
  <si>
    <t>m_fuel</t>
  </si>
  <si>
    <t>Tmax</t>
  </si>
  <si>
    <t>m_fumi</t>
  </si>
  <si>
    <t>[kg/s]</t>
  </si>
  <si>
    <t>[K]</t>
  </si>
  <si>
    <t>m_coolant</t>
  </si>
  <si>
    <t>T_exh</t>
  </si>
  <si>
    <t>Wth_tag_in</t>
  </si>
  <si>
    <t>Wel_tot</t>
  </si>
  <si>
    <t>Qeva</t>
  </si>
  <si>
    <t>Qeco</t>
  </si>
  <si>
    <t>[W]</t>
  </si>
  <si>
    <t>Tstack</t>
  </si>
  <si>
    <t>Vaori di confronto - 'W_el' Sheet</t>
  </si>
  <si>
    <t>Tmax 1530.07 K</t>
  </si>
  <si>
    <t>W/W0 55%</t>
  </si>
  <si>
    <t>∆Tpp</t>
  </si>
  <si>
    <t>∆Tsub</t>
  </si>
  <si>
    <t xml:space="preserve">Wnom = </t>
  </si>
  <si>
    <t>[%]</t>
  </si>
  <si>
    <r>
      <t>W/W</t>
    </r>
    <r>
      <rPr>
        <b/>
        <vertAlign val="subscript"/>
        <sz val="36"/>
        <color theme="0"/>
        <rFont val="Calibri"/>
        <family val="2"/>
        <scheme val="minor"/>
      </rPr>
      <t>nom</t>
    </r>
  </si>
  <si>
    <t>Valori Estratti da 'potout.out'</t>
  </si>
  <si>
    <t>Scarto non significativo rispetto ai valori estratti nello sheet W_el</t>
  </si>
  <si>
    <t>Wel_min</t>
  </si>
  <si>
    <t>Wel_max</t>
  </si>
  <si>
    <t>CONSTRAINTS</t>
  </si>
  <si>
    <t>Wmax</t>
  </si>
  <si>
    <t>Wmin</t>
  </si>
  <si>
    <t>Tmin</t>
  </si>
  <si>
    <t>CONSTRAINT</t>
  </si>
  <si>
    <t>COSTRAINT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</si>
</sst>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vertAlign val="subscript"/>
      <sz val="36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7" fillId="8" borderId="0" applyNumberFormat="0" applyBorder="0" applyAlignment="0" applyProtection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" xfId="0" applyFill="1" applyBorder="1"/>
    <xf numFmtId="0" fontId="0" fillId="4" borderId="1" xfId="0" applyFill="1" applyBorder="1"/>
    <xf numFmtId="0" fontId="1" fillId="2" borderId="0" xfId="1"/>
    <xf numFmtId="0" fontId="1" fillId="2" borderId="2" xfId="1" applyBorder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0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10" fontId="0" fillId="0" borderId="3" xfId="2" applyNumberFormat="1" applyFont="1" applyBorder="1"/>
    <xf numFmtId="10" fontId="0" fillId="0" borderId="4" xfId="2" applyNumberFormat="1" applyFont="1" applyBorder="1"/>
    <xf numFmtId="10" fontId="0" fillId="0" borderId="5" xfId="2" applyNumberFormat="1" applyFont="1" applyBorder="1"/>
    <xf numFmtId="10" fontId="0" fillId="0" borderId="6" xfId="2" applyNumberFormat="1" applyFont="1" applyBorder="1"/>
    <xf numFmtId="10" fontId="0" fillId="0" borderId="0" xfId="2" applyNumberFormat="1" applyFon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0" fontId="0" fillId="0" borderId="1" xfId="0" applyBorder="1" applyAlignment="1">
      <alignment horizontal="center"/>
    </xf>
    <xf numFmtId="0" fontId="0" fillId="9" borderId="2" xfId="0" applyFill="1" applyBorder="1"/>
    <xf numFmtId="0" fontId="0" fillId="9" borderId="11" xfId="0" applyFill="1" applyBorder="1"/>
    <xf numFmtId="0" fontId="0" fillId="9" borderId="1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10" borderId="0" xfId="0" applyFill="1"/>
    <xf numFmtId="0" fontId="0" fillId="11" borderId="1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8" borderId="6" xfId="3" applyBorder="1" applyAlignment="1">
      <alignment horizontal="center"/>
    </xf>
    <xf numFmtId="0" fontId="7" fillId="8" borderId="0" xfId="3" applyAlignment="1">
      <alignment horizontal="center"/>
    </xf>
  </cellXfs>
  <cellStyles count="4">
    <cellStyle name="20% - Colore 1" xfId="1" builtinId="30"/>
    <cellStyle name="Normale" xfId="0" builtinId="0"/>
    <cellStyle name="Percentuale" xfId="2" builtinId="5"/>
    <cellStyle name="Valore valido" xfId="3" builtinId="26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Potenza Elettrica CHP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W_el!$B$3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W_el!$B$4:$B$10</c:f>
              <c:numCache>
                <c:formatCode>General</c:formatCode>
                <c:ptCount val="7"/>
                <c:pt idx="0">
                  <c:v>3016.47</c:v>
                </c:pt>
                <c:pt idx="1">
                  <c:v>2628.46</c:v>
                </c:pt>
                <c:pt idx="2">
                  <c:v>2287.94</c:v>
                </c:pt>
                <c:pt idx="3">
                  <c:v>2133.34</c:v>
                </c:pt>
                <c:pt idx="4">
                  <c:v>1987.96</c:v>
                </c:pt>
                <c:pt idx="5">
                  <c:v>1721.68</c:v>
                </c:pt>
                <c:pt idx="6">
                  <c:v>1484.69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E7-42D2-A706-CA21D8F49DEE}"/>
            </c:ext>
          </c:extLst>
        </c:ser>
        <c:ser>
          <c:idx val="1"/>
          <c:order val="1"/>
          <c:tx>
            <c:strRef>
              <c:f>W_el!$C$3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W_el!$C$4:$C$10</c:f>
              <c:numCache>
                <c:formatCode>General</c:formatCode>
                <c:ptCount val="7"/>
                <c:pt idx="0">
                  <c:v>3754.26</c:v>
                </c:pt>
                <c:pt idx="1">
                  <c:v>3348.8</c:v>
                </c:pt>
                <c:pt idx="2">
                  <c:v>2991.42</c:v>
                </c:pt>
                <c:pt idx="3">
                  <c:v>2828.47</c:v>
                </c:pt>
                <c:pt idx="4">
                  <c:v>2674.92</c:v>
                </c:pt>
                <c:pt idx="5">
                  <c:v>2392.13</c:v>
                </c:pt>
                <c:pt idx="6">
                  <c:v>2138.9899999999998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E7-42D2-A706-CA21D8F49DEE}"/>
            </c:ext>
          </c:extLst>
        </c:ser>
        <c:ser>
          <c:idx val="2"/>
          <c:order val="2"/>
          <c:tx>
            <c:strRef>
              <c:f>W_el!$D$3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W_el!$D$4:$D$10</c:f>
              <c:numCache>
                <c:formatCode>General</c:formatCode>
                <c:ptCount val="7"/>
                <c:pt idx="0">
                  <c:v>5188.37</c:v>
                </c:pt>
                <c:pt idx="1">
                  <c:v>4759.43</c:v>
                </c:pt>
                <c:pt idx="2">
                  <c:v>4380.3999999999996</c:v>
                </c:pt>
                <c:pt idx="3">
                  <c:v>4207.34</c:v>
                </c:pt>
                <c:pt idx="4">
                  <c:v>4043.36</c:v>
                </c:pt>
                <c:pt idx="5">
                  <c:v>3741.37</c:v>
                </c:pt>
                <c:pt idx="6">
                  <c:v>3470.45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E7-42D2-A706-CA21D8F49DEE}"/>
            </c:ext>
          </c:extLst>
        </c:ser>
        <c:ser>
          <c:idx val="3"/>
          <c:order val="3"/>
          <c:tx>
            <c:strRef>
              <c:f>W_el!$E$3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W_el!$E$4:$E$10</c:f>
              <c:numCache>
                <c:formatCode>General</c:formatCode>
                <c:ptCount val="7"/>
                <c:pt idx="0">
                  <c:v>6673.45</c:v>
                </c:pt>
                <c:pt idx="1">
                  <c:v>6227.08</c:v>
                </c:pt>
                <c:pt idx="2">
                  <c:v>5830.96</c:v>
                </c:pt>
                <c:pt idx="3">
                  <c:v>5649.62</c:v>
                </c:pt>
                <c:pt idx="4">
                  <c:v>5476.33</c:v>
                </c:pt>
                <c:pt idx="5">
                  <c:v>5155.53</c:v>
                </c:pt>
                <c:pt idx="6">
                  <c:v>4868.46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E7-42D2-A706-CA21D8F49DEE}"/>
            </c:ext>
          </c:extLst>
        </c:ser>
        <c:ser>
          <c:idx val="4"/>
          <c:order val="4"/>
          <c:tx>
            <c:strRef>
              <c:f>W_el!$F$3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W_el!$F$4:$F$10</c:f>
              <c:numCache>
                <c:formatCode>General</c:formatCode>
                <c:ptCount val="7"/>
                <c:pt idx="0">
                  <c:v>8198.81</c:v>
                </c:pt>
                <c:pt idx="1">
                  <c:v>7734.26</c:v>
                </c:pt>
                <c:pt idx="2">
                  <c:v>7319.41</c:v>
                </c:pt>
                <c:pt idx="3">
                  <c:v>7126.98</c:v>
                </c:pt>
                <c:pt idx="4">
                  <c:v>6943.25</c:v>
                </c:pt>
                <c:pt idx="5">
                  <c:v>6600.72</c:v>
                </c:pt>
                <c:pt idx="6">
                  <c:v>6290.91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E7-42D2-A706-CA21D8F49DEE}"/>
            </c:ext>
          </c:extLst>
        </c:ser>
        <c:ser>
          <c:idx val="5"/>
          <c:order val="5"/>
          <c:tx>
            <c:strRef>
              <c:f>W_el!$G$3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W_el!$A$4:$A$10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W_el!$G$4:$G$10</c:f>
              <c:numCache>
                <c:formatCode>General</c:formatCode>
                <c:ptCount val="7"/>
                <c:pt idx="0">
                  <c:v>9739.9599999999991</c:v>
                </c:pt>
                <c:pt idx="1">
                  <c:v>9251.2199999999993</c:v>
                </c:pt>
                <c:pt idx="2">
                  <c:v>8810.25</c:v>
                </c:pt>
                <c:pt idx="3">
                  <c:v>8603.85</c:v>
                </c:pt>
                <c:pt idx="4">
                  <c:v>8406.27</c:v>
                </c:pt>
                <c:pt idx="5">
                  <c:v>8034.48</c:v>
                </c:pt>
                <c:pt idx="6">
                  <c:v>7695.05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E7-42D2-A706-CA21D8F49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 val="autoZero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W_el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Rendimento GT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Eta_tag!$B$3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Eta_tag!$B$4:$B$10</c:f>
              <c:numCache>
                <c:formatCode>General</c:formatCode>
                <c:ptCount val="7"/>
                <c:pt idx="0">
                  <c:v>0.26133000000000001</c:v>
                </c:pt>
                <c:pt idx="1">
                  <c:v>0.2475</c:v>
                </c:pt>
                <c:pt idx="2">
                  <c:v>0.23366999999999999</c:v>
                </c:pt>
                <c:pt idx="3">
                  <c:v>0.22675999999999999</c:v>
                </c:pt>
                <c:pt idx="4">
                  <c:v>0.21981999999999999</c:v>
                </c:pt>
                <c:pt idx="5">
                  <c:v>0.20580999999999999</c:v>
                </c:pt>
                <c:pt idx="6">
                  <c:v>0.19159999999999999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093-4794-8495-D71981498D7F}"/>
            </c:ext>
          </c:extLst>
        </c:ser>
        <c:ser>
          <c:idx val="1"/>
          <c:order val="1"/>
          <c:tx>
            <c:strRef>
              <c:f>Eta_tag!$C$3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Eta_tag!$C$4:$C$10</c:f>
              <c:numCache>
                <c:formatCode>General</c:formatCode>
                <c:ptCount val="7"/>
                <c:pt idx="0">
                  <c:v>0.28283999999999998</c:v>
                </c:pt>
                <c:pt idx="1">
                  <c:v>0.27156999999999998</c:v>
                </c:pt>
                <c:pt idx="2">
                  <c:v>0.26050000000000001</c:v>
                </c:pt>
                <c:pt idx="3">
                  <c:v>0.25502000000000002</c:v>
                </c:pt>
                <c:pt idx="4">
                  <c:v>0.24958</c:v>
                </c:pt>
                <c:pt idx="5">
                  <c:v>0.23871000000000001</c:v>
                </c:pt>
                <c:pt idx="6">
                  <c:v>0.22788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093-4794-8495-D71981498D7F}"/>
            </c:ext>
          </c:extLst>
        </c:ser>
        <c:ser>
          <c:idx val="2"/>
          <c:order val="2"/>
          <c:tx>
            <c:strRef>
              <c:f>Eta_tag!$D$3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Eta_tag!$D$4:$D$10</c:f>
              <c:numCache>
                <c:formatCode>General</c:formatCode>
                <c:ptCount val="7"/>
                <c:pt idx="0">
                  <c:v>0.31075999999999998</c:v>
                </c:pt>
                <c:pt idx="1">
                  <c:v>0.30232999999999999</c:v>
                </c:pt>
                <c:pt idx="2">
                  <c:v>0.29422999999999999</c:v>
                </c:pt>
                <c:pt idx="3">
                  <c:v>0.29028999999999999</c:v>
                </c:pt>
                <c:pt idx="4">
                  <c:v>0.28639999999999999</c:v>
                </c:pt>
                <c:pt idx="5">
                  <c:v>0.27876000000000001</c:v>
                </c:pt>
                <c:pt idx="6">
                  <c:v>0.27131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093-4794-8495-D71981498D7F}"/>
            </c:ext>
          </c:extLst>
        </c:ser>
        <c:ser>
          <c:idx val="3"/>
          <c:order val="3"/>
          <c:tx>
            <c:strRef>
              <c:f>Eta_tag!$E$3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Eta_tag!$E$4:$E$10</c:f>
              <c:numCache>
                <c:formatCode>General</c:formatCode>
                <c:ptCount val="7"/>
                <c:pt idx="0">
                  <c:v>0.32834999999999998</c:v>
                </c:pt>
                <c:pt idx="1">
                  <c:v>0.32133</c:v>
                </c:pt>
                <c:pt idx="2">
                  <c:v>0.31461</c:v>
                </c:pt>
                <c:pt idx="3">
                  <c:v>0.31135000000000002</c:v>
                </c:pt>
                <c:pt idx="4">
                  <c:v>0.30808999999999997</c:v>
                </c:pt>
                <c:pt idx="5">
                  <c:v>0.30169000000000001</c:v>
                </c:pt>
                <c:pt idx="6">
                  <c:v>0.29552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093-4794-8495-D71981498D7F}"/>
            </c:ext>
          </c:extLst>
        </c:ser>
        <c:ser>
          <c:idx val="4"/>
          <c:order val="4"/>
          <c:tx>
            <c:strRef>
              <c:f>Eta_tag!$F$3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Eta_tag!$F$4:$F$10</c:f>
              <c:numCache>
                <c:formatCode>General</c:formatCode>
                <c:ptCount val="7"/>
                <c:pt idx="0">
                  <c:v>0.33954000000000001</c:v>
                </c:pt>
                <c:pt idx="1">
                  <c:v>0.33316000000000001</c:v>
                </c:pt>
                <c:pt idx="2">
                  <c:v>0.32701999999999998</c:v>
                </c:pt>
                <c:pt idx="3">
                  <c:v>0.32397999999999999</c:v>
                </c:pt>
                <c:pt idx="4">
                  <c:v>0.32096999999999998</c:v>
                </c:pt>
                <c:pt idx="5">
                  <c:v>0.31501000000000001</c:v>
                </c:pt>
                <c:pt idx="6">
                  <c:v>0.30920999999999998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093-4794-8495-D71981498D7F}"/>
            </c:ext>
          </c:extLst>
        </c:ser>
        <c:ser>
          <c:idx val="5"/>
          <c:order val="5"/>
          <c:tx>
            <c:strRef>
              <c:f>Eta_tag!$G$3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Eta_tag!$A$4:$A$10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Eta_tag!$G$4:$G$10</c:f>
              <c:numCache>
                <c:formatCode>General</c:formatCode>
                <c:ptCount val="7"/>
                <c:pt idx="0">
                  <c:v>0.34649000000000002</c:v>
                </c:pt>
                <c:pt idx="1">
                  <c:v>0.34033999999999998</c:v>
                </c:pt>
                <c:pt idx="2">
                  <c:v>0.33435999999999999</c:v>
                </c:pt>
                <c:pt idx="3">
                  <c:v>0.33137</c:v>
                </c:pt>
                <c:pt idx="4">
                  <c:v>0.32840999999999998</c:v>
                </c:pt>
                <c:pt idx="5">
                  <c:v>0.32247999999999999</c:v>
                </c:pt>
                <c:pt idx="6">
                  <c:v>0.31669000000000003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093-4794-8495-D71981498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 val="autoZero"/>
        <c:crossBetween val="midCat"/>
      </c:valAx>
      <c:valAx>
        <c:axId val="1376640752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Eta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Rapporto di Compressione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Beta!$B$3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Beta!$B$4:$B$10</c:f>
              <c:numCache>
                <c:formatCode>General</c:formatCode>
                <c:ptCount val="7"/>
                <c:pt idx="0">
                  <c:v>15.941850000000001</c:v>
                </c:pt>
                <c:pt idx="1">
                  <c:v>15.143940000000001</c:v>
                </c:pt>
                <c:pt idx="2">
                  <c:v>14.40488</c:v>
                </c:pt>
                <c:pt idx="3">
                  <c:v>14.055630000000001</c:v>
                </c:pt>
                <c:pt idx="4">
                  <c:v>13.71832</c:v>
                </c:pt>
                <c:pt idx="5">
                  <c:v>13.07432</c:v>
                </c:pt>
                <c:pt idx="6">
                  <c:v>12.46916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D5-4FD0-AF47-01CF51C65A1B}"/>
            </c:ext>
          </c:extLst>
        </c:ser>
        <c:ser>
          <c:idx val="1"/>
          <c:order val="1"/>
          <c:tx>
            <c:strRef>
              <c:f>Beta!$C$3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Beta!$C$4:$C$10</c:f>
              <c:numCache>
                <c:formatCode>General</c:formatCode>
                <c:ptCount val="7"/>
                <c:pt idx="0">
                  <c:v>16.302849999999999</c:v>
                </c:pt>
                <c:pt idx="1">
                  <c:v>15.50034</c:v>
                </c:pt>
                <c:pt idx="2">
                  <c:v>14.758559999999999</c:v>
                </c:pt>
                <c:pt idx="3">
                  <c:v>14.4077</c:v>
                </c:pt>
                <c:pt idx="4">
                  <c:v>14.06779</c:v>
                </c:pt>
                <c:pt idx="5">
                  <c:v>13.418710000000001</c:v>
                </c:pt>
                <c:pt idx="6">
                  <c:v>12.8079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ED5-4FD0-AF47-01CF51C65A1B}"/>
            </c:ext>
          </c:extLst>
        </c:ser>
        <c:ser>
          <c:idx val="2"/>
          <c:order val="2"/>
          <c:tx>
            <c:strRef>
              <c:f>Beta!$D$3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Beta!$D$4:$D$10</c:f>
              <c:numCache>
                <c:formatCode>General</c:formatCode>
                <c:ptCount val="7"/>
                <c:pt idx="0">
                  <c:v>16.945430000000002</c:v>
                </c:pt>
                <c:pt idx="1">
                  <c:v>16.139800000000001</c:v>
                </c:pt>
                <c:pt idx="2">
                  <c:v>15.39237</c:v>
                </c:pt>
                <c:pt idx="3">
                  <c:v>15.039009999999999</c:v>
                </c:pt>
                <c:pt idx="4">
                  <c:v>14.695690000000001</c:v>
                </c:pt>
                <c:pt idx="5">
                  <c:v>14.039580000000001</c:v>
                </c:pt>
                <c:pt idx="6">
                  <c:v>13.42253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ED5-4FD0-AF47-01CF51C65A1B}"/>
            </c:ext>
          </c:extLst>
        </c:ser>
        <c:ser>
          <c:idx val="3"/>
          <c:order val="3"/>
          <c:tx>
            <c:strRef>
              <c:f>Beta!$E$3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Beta!$E$4:$E$10</c:f>
              <c:numCache>
                <c:formatCode>General</c:formatCode>
                <c:ptCount val="7"/>
                <c:pt idx="0">
                  <c:v>17.546610000000001</c:v>
                </c:pt>
                <c:pt idx="1">
                  <c:v>16.7348</c:v>
                </c:pt>
                <c:pt idx="2">
                  <c:v>15.98147</c:v>
                </c:pt>
                <c:pt idx="3">
                  <c:v>15.6248</c:v>
                </c:pt>
                <c:pt idx="4">
                  <c:v>15.27646</c:v>
                </c:pt>
                <c:pt idx="5">
                  <c:v>14.60909</c:v>
                </c:pt>
                <c:pt idx="6">
                  <c:v>13.983320000000001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ED5-4FD0-AF47-01CF51C65A1B}"/>
            </c:ext>
          </c:extLst>
        </c:ser>
        <c:ser>
          <c:idx val="4"/>
          <c:order val="4"/>
          <c:tx>
            <c:strRef>
              <c:f>Beta!$F$3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Beta!$F$4:$F$10</c:f>
              <c:numCache>
                <c:formatCode>General</c:formatCode>
                <c:ptCount val="7"/>
                <c:pt idx="0">
                  <c:v>18.10905</c:v>
                </c:pt>
                <c:pt idx="1">
                  <c:v>17.289300000000001</c:v>
                </c:pt>
                <c:pt idx="2">
                  <c:v>16.351279999999999</c:v>
                </c:pt>
                <c:pt idx="3">
                  <c:v>16.161819999999999</c:v>
                </c:pt>
                <c:pt idx="4">
                  <c:v>15.808719999999999</c:v>
                </c:pt>
                <c:pt idx="5">
                  <c:v>15.128220000000001</c:v>
                </c:pt>
                <c:pt idx="6">
                  <c:v>14.48828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ED5-4FD0-AF47-01CF51C65A1B}"/>
            </c:ext>
          </c:extLst>
        </c:ser>
        <c:ser>
          <c:idx val="5"/>
          <c:order val="5"/>
          <c:tx>
            <c:strRef>
              <c:f>Beta!$G$3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Beta!$A$4:$A$10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Beta!$G$4:$G$10</c:f>
              <c:numCache>
                <c:formatCode>General</c:formatCode>
                <c:ptCount val="7"/>
                <c:pt idx="0">
                  <c:v>18.631640000000001</c:v>
                </c:pt>
                <c:pt idx="1">
                  <c:v>17.80078</c:v>
                </c:pt>
                <c:pt idx="2">
                  <c:v>17.023129999999998</c:v>
                </c:pt>
                <c:pt idx="3">
                  <c:v>16.652889999999999</c:v>
                </c:pt>
                <c:pt idx="4">
                  <c:v>16.290710000000001</c:v>
                </c:pt>
                <c:pt idx="5">
                  <c:v>15.593590000000001</c:v>
                </c:pt>
                <c:pt idx="6">
                  <c:v>14.936529999999999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ED5-4FD0-AF47-01CF51C65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ax val="19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Beta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Portata</a:t>
            </a:r>
            <a:r>
              <a:rPr lang="it-IT" sz="1800" b="1" baseline="0">
                <a:solidFill>
                  <a:schemeClr val="tx1"/>
                </a:solidFill>
              </a:rPr>
              <a:t> combustibile - H2</a:t>
            </a:r>
            <a:endParaRPr lang="it-IT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m_fuel!$B$3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m_fuel!$B$4:$B$10</c:f>
              <c:numCache>
                <c:formatCode>General</c:formatCode>
                <c:ptCount val="7"/>
                <c:pt idx="0">
                  <c:v>9.5799999999999996E-2</c:v>
                </c:pt>
                <c:pt idx="1">
                  <c:v>8.8099999999999998E-2</c:v>
                </c:pt>
                <c:pt idx="2">
                  <c:v>8.1299999999999997E-2</c:v>
                </c:pt>
                <c:pt idx="3">
                  <c:v>7.8100000000000003E-2</c:v>
                </c:pt>
                <c:pt idx="4">
                  <c:v>7.51E-2</c:v>
                </c:pt>
                <c:pt idx="5">
                  <c:v>6.9400000000000003E-2</c:v>
                </c:pt>
                <c:pt idx="6">
                  <c:v>6.4299999999999996E-2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25E-4D31-A115-59827EC4BB7C}"/>
            </c:ext>
          </c:extLst>
        </c:ser>
        <c:ser>
          <c:idx val="1"/>
          <c:order val="1"/>
          <c:tx>
            <c:strRef>
              <c:f>m_fuel!$C$3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m_fuel!$C$4:$C$10</c:f>
              <c:numCache>
                <c:formatCode>General</c:formatCode>
                <c:ptCount val="7"/>
                <c:pt idx="0">
                  <c:v>0.11020000000000001</c:v>
                </c:pt>
                <c:pt idx="1">
                  <c:v>0.1023</c:v>
                </c:pt>
                <c:pt idx="2">
                  <c:v>9.5299999999999996E-2</c:v>
                </c:pt>
                <c:pt idx="3">
                  <c:v>9.1999999999999998E-2</c:v>
                </c:pt>
                <c:pt idx="4">
                  <c:v>8.8900000000000007E-2</c:v>
                </c:pt>
                <c:pt idx="5">
                  <c:v>8.3199999999999996E-2</c:v>
                </c:pt>
                <c:pt idx="6">
                  <c:v>7.7899999999999997E-2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25E-4D31-A115-59827EC4BB7C}"/>
            </c:ext>
          </c:extLst>
        </c:ser>
        <c:ser>
          <c:idx val="2"/>
          <c:order val="2"/>
          <c:tx>
            <c:strRef>
              <c:f>m_fuel!$D$3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m_fuel!$D$4:$D$10</c:f>
              <c:numCache>
                <c:formatCode>General</c:formatCode>
                <c:ptCount val="7"/>
                <c:pt idx="0">
                  <c:v>0.1386</c:v>
                </c:pt>
                <c:pt idx="1">
                  <c:v>0.13059999999999999</c:v>
                </c:pt>
                <c:pt idx="2">
                  <c:v>0.1236</c:v>
                </c:pt>
                <c:pt idx="3">
                  <c:v>0.1203</c:v>
                </c:pt>
                <c:pt idx="4">
                  <c:v>0.1172</c:v>
                </c:pt>
                <c:pt idx="5">
                  <c:v>0.1114</c:v>
                </c:pt>
                <c:pt idx="6">
                  <c:v>0.1062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25E-4D31-A115-59827EC4BB7C}"/>
            </c:ext>
          </c:extLst>
        </c:ser>
        <c:ser>
          <c:idx val="3"/>
          <c:order val="3"/>
          <c:tx>
            <c:strRef>
              <c:f>m_fuel!$E$3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m_fuel!$E$4:$E$10</c:f>
              <c:numCache>
                <c:formatCode>General</c:formatCode>
                <c:ptCount val="7"/>
                <c:pt idx="0">
                  <c:v>0.16869999999999999</c:v>
                </c:pt>
                <c:pt idx="1">
                  <c:v>0.1608</c:v>
                </c:pt>
                <c:pt idx="2">
                  <c:v>0.15379999999999999</c:v>
                </c:pt>
                <c:pt idx="3">
                  <c:v>0.15060000000000001</c:v>
                </c:pt>
                <c:pt idx="4">
                  <c:v>0.14749999999999999</c:v>
                </c:pt>
                <c:pt idx="5">
                  <c:v>0.14180000000000001</c:v>
                </c:pt>
                <c:pt idx="6">
                  <c:v>0.13669999999999999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25E-4D31-A115-59827EC4BB7C}"/>
            </c:ext>
          </c:extLst>
        </c:ser>
        <c:ser>
          <c:idx val="4"/>
          <c:order val="4"/>
          <c:tx>
            <c:strRef>
              <c:f>m_fuel!$F$3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m_fuel!$F$4:$F$10</c:f>
              <c:numCache>
                <c:formatCode>General</c:formatCode>
                <c:ptCount val="7"/>
                <c:pt idx="0">
                  <c:v>0.20039999999999999</c:v>
                </c:pt>
                <c:pt idx="1">
                  <c:v>0.19270000000000001</c:v>
                </c:pt>
                <c:pt idx="2">
                  <c:v>0.1857</c:v>
                </c:pt>
                <c:pt idx="3">
                  <c:v>0.18260000000000001</c:v>
                </c:pt>
                <c:pt idx="4">
                  <c:v>0.17949999999999999</c:v>
                </c:pt>
                <c:pt idx="5">
                  <c:v>0.1739</c:v>
                </c:pt>
                <c:pt idx="6">
                  <c:v>0.16880000000000001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25E-4D31-A115-59827EC4BB7C}"/>
            </c:ext>
          </c:extLst>
        </c:ser>
        <c:ser>
          <c:idx val="5"/>
          <c:order val="5"/>
          <c:tx>
            <c:strRef>
              <c:f>m_fuel!$G$3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m_fuel!$A$4:$A$10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m_fuel!$G$4:$G$10</c:f>
              <c:numCache>
                <c:formatCode>General</c:formatCode>
                <c:ptCount val="7"/>
                <c:pt idx="0">
                  <c:v>0.23330000000000001</c:v>
                </c:pt>
                <c:pt idx="1">
                  <c:v>0.22559999999999999</c:v>
                </c:pt>
                <c:pt idx="2">
                  <c:v>0.21870000000000001</c:v>
                </c:pt>
                <c:pt idx="3">
                  <c:v>0.2155</c:v>
                </c:pt>
                <c:pt idx="4">
                  <c:v>0.21240000000000001</c:v>
                </c:pt>
                <c:pt idx="5">
                  <c:v>0.20680000000000001</c:v>
                </c:pt>
                <c:pt idx="6">
                  <c:v>0.2016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25E-4D31-A115-59827EC4B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 val="autoZero"/>
        <c:crossBetween val="midCat"/>
      </c:valAx>
      <c:valAx>
        <c:axId val="1376640752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mfuel [kg/s]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T massima ciclo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Tmax!$B$3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Tmax!$B$4:$B$10</c:f>
              <c:numCache>
                <c:formatCode>General</c:formatCode>
                <c:ptCount val="7"/>
                <c:pt idx="0">
                  <c:v>1133.6849999999999</c:v>
                </c:pt>
                <c:pt idx="1">
                  <c:v>1129.8820000000001</c:v>
                </c:pt>
                <c:pt idx="2">
                  <c:v>1126.7370000000001</c:v>
                </c:pt>
                <c:pt idx="3">
                  <c:v>1125.4059999999999</c:v>
                </c:pt>
                <c:pt idx="4">
                  <c:v>1124.2170000000001</c:v>
                </c:pt>
                <c:pt idx="5">
                  <c:v>1122.309</c:v>
                </c:pt>
                <c:pt idx="6">
                  <c:v>1121.009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925-4205-9B86-BF64E26A1D46}"/>
            </c:ext>
          </c:extLst>
        </c:ser>
        <c:ser>
          <c:idx val="1"/>
          <c:order val="1"/>
          <c:tx>
            <c:strRef>
              <c:f>Tmax!$C$3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Tmax!$C$4:$C$10</c:f>
              <c:numCache>
                <c:formatCode>General</c:formatCode>
                <c:ptCount val="7"/>
                <c:pt idx="0">
                  <c:v>1207.095</c:v>
                </c:pt>
                <c:pt idx="1">
                  <c:v>1206.557</c:v>
                </c:pt>
                <c:pt idx="2">
                  <c:v>1206.7360000000001</c:v>
                </c:pt>
                <c:pt idx="3">
                  <c:v>1207.086</c:v>
                </c:pt>
                <c:pt idx="4">
                  <c:v>1207.615</c:v>
                </c:pt>
                <c:pt idx="5">
                  <c:v>1209.2159999999999</c:v>
                </c:pt>
                <c:pt idx="6">
                  <c:v>1211.5409999999999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925-4205-9B86-BF64E26A1D46}"/>
            </c:ext>
          </c:extLst>
        </c:ser>
        <c:ser>
          <c:idx val="2"/>
          <c:order val="2"/>
          <c:tx>
            <c:strRef>
              <c:f>Tmax!$D$3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Tmax!$D$4:$D$10</c:f>
              <c:numCache>
                <c:formatCode>General</c:formatCode>
                <c:ptCount val="7"/>
                <c:pt idx="0">
                  <c:v>1347.7560000000001</c:v>
                </c:pt>
                <c:pt idx="1">
                  <c:v>1354.4780000000001</c:v>
                </c:pt>
                <c:pt idx="2">
                  <c:v>1362.2739999999999</c:v>
                </c:pt>
                <c:pt idx="3">
                  <c:v>1366.5820000000001</c:v>
                </c:pt>
                <c:pt idx="4">
                  <c:v>1371.21</c:v>
                </c:pt>
                <c:pt idx="5">
                  <c:v>1381.4259999999999</c:v>
                </c:pt>
                <c:pt idx="6">
                  <c:v>1392.9549999999999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925-4205-9B86-BF64E26A1D46}"/>
            </c:ext>
          </c:extLst>
        </c:ser>
        <c:ser>
          <c:idx val="3"/>
          <c:order val="3"/>
          <c:tx>
            <c:strRef>
              <c:f>Tmax!$E$3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Tmax!$E$4:$E$10</c:f>
              <c:numCache>
                <c:formatCode>General</c:formatCode>
                <c:ptCount val="7"/>
                <c:pt idx="0">
                  <c:v>1490.857</c:v>
                </c:pt>
                <c:pt idx="1">
                  <c:v>1505.4680000000001</c:v>
                </c:pt>
                <c:pt idx="2">
                  <c:v>1521.501</c:v>
                </c:pt>
                <c:pt idx="3">
                  <c:v>1530.0650000000001</c:v>
                </c:pt>
                <c:pt idx="4">
                  <c:v>1539.1189999999999</c:v>
                </c:pt>
                <c:pt idx="5">
                  <c:v>1558.5550000000001</c:v>
                </c:pt>
                <c:pt idx="6">
                  <c:v>1579.6590000000001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925-4205-9B86-BF64E26A1D46}"/>
            </c:ext>
          </c:extLst>
        </c:ser>
        <c:ser>
          <c:idx val="4"/>
          <c:order val="4"/>
          <c:tx>
            <c:strRef>
              <c:f>Tmax!$F$3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Tmax!$F$4:$F$10</c:f>
              <c:numCache>
                <c:formatCode>General</c:formatCode>
                <c:ptCount val="7"/>
                <c:pt idx="0">
                  <c:v>1635.55</c:v>
                </c:pt>
                <c:pt idx="1">
                  <c:v>1658.056</c:v>
                </c:pt>
                <c:pt idx="2">
                  <c:v>1682.1949999999999</c:v>
                </c:pt>
                <c:pt idx="3">
                  <c:v>1694.944</c:v>
                </c:pt>
                <c:pt idx="4">
                  <c:v>1708.2619999999999</c:v>
                </c:pt>
                <c:pt idx="5">
                  <c:v>1736.4369999999999</c:v>
                </c:pt>
                <c:pt idx="6">
                  <c:v>1766.4880000000001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925-4205-9B86-BF64E26A1D46}"/>
            </c:ext>
          </c:extLst>
        </c:ser>
        <c:ser>
          <c:idx val="5"/>
          <c:order val="5"/>
          <c:tx>
            <c:strRef>
              <c:f>Tmax!$G$3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Tmax!$A$4:$A$10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Tmax!$G$4:$G$10</c:f>
              <c:numCache>
                <c:formatCode>General</c:formatCode>
                <c:ptCount val="7"/>
                <c:pt idx="0">
                  <c:v>1779.4269999999999</c:v>
                </c:pt>
                <c:pt idx="1">
                  <c:v>1809.165</c:v>
                </c:pt>
                <c:pt idx="2">
                  <c:v>1840.664</c:v>
                </c:pt>
                <c:pt idx="3">
                  <c:v>1857.182</c:v>
                </c:pt>
                <c:pt idx="4">
                  <c:v>1874.2729999999999</c:v>
                </c:pt>
                <c:pt idx="5">
                  <c:v>1910.1479999999999</c:v>
                </c:pt>
                <c:pt idx="6">
                  <c:v>1947.9749999999999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925-4205-9B86-BF64E26A1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Tmax 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Portata Fumi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m_fumi!$B$3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m_fumi!$B$4:$B$10</c:f>
              <c:numCache>
                <c:formatCode>General</c:formatCode>
                <c:ptCount val="7"/>
                <c:pt idx="0">
                  <c:v>23.749700000000001</c:v>
                </c:pt>
                <c:pt idx="1">
                  <c:v>22.504100000000001</c:v>
                </c:pt>
                <c:pt idx="2">
                  <c:v>21.348600000000001</c:v>
                </c:pt>
                <c:pt idx="3">
                  <c:v>20.8017</c:v>
                </c:pt>
                <c:pt idx="4">
                  <c:v>20.272200000000002</c:v>
                </c:pt>
                <c:pt idx="5">
                  <c:v>19.2608</c:v>
                </c:pt>
                <c:pt idx="6">
                  <c:v>18.308299999999999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35-491A-A4B3-A75BC52578EF}"/>
            </c:ext>
          </c:extLst>
        </c:ser>
        <c:ser>
          <c:idx val="1"/>
          <c:order val="1"/>
          <c:tx>
            <c:strRef>
              <c:f>m_fumi!$C$3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m_fumi!$C$4:$C$10</c:f>
              <c:numCache>
                <c:formatCode>General</c:formatCode>
                <c:ptCount val="7"/>
                <c:pt idx="0">
                  <c:v>23.748799999999999</c:v>
                </c:pt>
                <c:pt idx="1">
                  <c:v>22.5001</c:v>
                </c:pt>
                <c:pt idx="2">
                  <c:v>21.3415</c:v>
                </c:pt>
                <c:pt idx="3">
                  <c:v>20.7928</c:v>
                </c:pt>
                <c:pt idx="4">
                  <c:v>20.261399999999998</c:v>
                </c:pt>
                <c:pt idx="5">
                  <c:v>19.244800000000001</c:v>
                </c:pt>
                <c:pt idx="6">
                  <c:v>18.287099999999999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35-491A-A4B3-A75BC52578EF}"/>
            </c:ext>
          </c:extLst>
        </c:ser>
        <c:ser>
          <c:idx val="2"/>
          <c:order val="2"/>
          <c:tx>
            <c:strRef>
              <c:f>m_fumi!$D$3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m_fumi!$D$4:$D$10</c:f>
              <c:numCache>
                <c:formatCode>General</c:formatCode>
                <c:ptCount val="7"/>
                <c:pt idx="0">
                  <c:v>23.7486</c:v>
                </c:pt>
                <c:pt idx="1">
                  <c:v>22.494399999999999</c:v>
                </c:pt>
                <c:pt idx="2">
                  <c:v>21.329699999999999</c:v>
                </c:pt>
                <c:pt idx="3">
                  <c:v>20.777899999999999</c:v>
                </c:pt>
                <c:pt idx="4">
                  <c:v>20.241299999999999</c:v>
                </c:pt>
                <c:pt idx="5">
                  <c:v>19.214700000000001</c:v>
                </c:pt>
                <c:pt idx="6">
                  <c:v>18.246500000000001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35-491A-A4B3-A75BC52578EF}"/>
            </c:ext>
          </c:extLst>
        </c:ser>
        <c:ser>
          <c:idx val="3"/>
          <c:order val="3"/>
          <c:tx>
            <c:strRef>
              <c:f>m_fumi!$E$3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m_fumi!$E$4:$E$10</c:f>
              <c:numCache>
                <c:formatCode>General</c:formatCode>
                <c:ptCount val="7"/>
                <c:pt idx="0">
                  <c:v>23.749600000000001</c:v>
                </c:pt>
                <c:pt idx="1">
                  <c:v>22.490200000000002</c:v>
                </c:pt>
                <c:pt idx="2">
                  <c:v>21.319700000000001</c:v>
                </c:pt>
                <c:pt idx="3">
                  <c:v>20.764500000000002</c:v>
                </c:pt>
                <c:pt idx="4">
                  <c:v>20.221900000000002</c:v>
                </c:pt>
                <c:pt idx="5">
                  <c:v>19.182099999999998</c:v>
                </c:pt>
                <c:pt idx="6">
                  <c:v>18.205500000000001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C35-491A-A4B3-A75BC52578EF}"/>
            </c:ext>
          </c:extLst>
        </c:ser>
        <c:ser>
          <c:idx val="4"/>
          <c:order val="4"/>
          <c:tx>
            <c:strRef>
              <c:f>m_fumi!$F$3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m_fumi!$F$4:$F$10</c:f>
              <c:numCache>
                <c:formatCode>General</c:formatCode>
                <c:ptCount val="7"/>
                <c:pt idx="0">
                  <c:v>23.750499999999999</c:v>
                </c:pt>
                <c:pt idx="1">
                  <c:v>22.485700000000001</c:v>
                </c:pt>
                <c:pt idx="2">
                  <c:v>21.308900000000001</c:v>
                </c:pt>
                <c:pt idx="3">
                  <c:v>20.747699999999998</c:v>
                </c:pt>
                <c:pt idx="4">
                  <c:v>20.2</c:v>
                </c:pt>
                <c:pt idx="5">
                  <c:v>19.1495</c:v>
                </c:pt>
                <c:pt idx="6">
                  <c:v>18.161799999999999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35-491A-A4B3-A75BC52578EF}"/>
            </c:ext>
          </c:extLst>
        </c:ser>
        <c:ser>
          <c:idx val="5"/>
          <c:order val="5"/>
          <c:tx>
            <c:strRef>
              <c:f>m_fumi!$G$3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m_fumi!$A$4:$A$10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m_fumi!$G$4:$G$10</c:f>
              <c:numCache>
                <c:formatCode>General</c:formatCode>
                <c:ptCount val="7"/>
                <c:pt idx="0">
                  <c:v>23.752099999999999</c:v>
                </c:pt>
                <c:pt idx="1">
                  <c:v>22.481200000000001</c:v>
                </c:pt>
                <c:pt idx="2">
                  <c:v>21.296399999999998</c:v>
                </c:pt>
                <c:pt idx="3">
                  <c:v>20.7285</c:v>
                </c:pt>
                <c:pt idx="4">
                  <c:v>20.176300000000001</c:v>
                </c:pt>
                <c:pt idx="5">
                  <c:v>19.115100000000002</c:v>
                </c:pt>
                <c:pt idx="6">
                  <c:v>18.117100000000001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35-491A-A4B3-A75BC5257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ax val="24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mfumi [kg/s]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Portata refigerante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m_coolant!$B$3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m_coolant!$B$4:$B$10</c:f>
              <c:numCache>
                <c:formatCode>General</c:formatCode>
                <c:ptCount val="7"/>
                <c:pt idx="0">
                  <c:v>4.7603999999999997</c:v>
                </c:pt>
                <c:pt idx="1">
                  <c:v>4.4820000000000002</c:v>
                </c:pt>
                <c:pt idx="2">
                  <c:v>4.2268999999999997</c:v>
                </c:pt>
                <c:pt idx="3">
                  <c:v>4.1071999999999997</c:v>
                </c:pt>
                <c:pt idx="4">
                  <c:v>3.992</c:v>
                </c:pt>
                <c:pt idx="5">
                  <c:v>3.7738</c:v>
                </c:pt>
                <c:pt idx="6">
                  <c:v>3.5708000000000002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8F-4730-88A1-3716A5BF1B14}"/>
            </c:ext>
          </c:extLst>
        </c:ser>
        <c:ser>
          <c:idx val="1"/>
          <c:order val="1"/>
          <c:tx>
            <c:strRef>
              <c:f>m_coolant!$C$3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m_coolant!$C$4:$C$10</c:f>
              <c:numCache>
                <c:formatCode>General</c:formatCode>
                <c:ptCount val="7"/>
                <c:pt idx="0">
                  <c:v>4.8639999999999999</c:v>
                </c:pt>
                <c:pt idx="1">
                  <c:v>4.5837000000000003</c:v>
                </c:pt>
                <c:pt idx="2">
                  <c:v>4.3266</c:v>
                </c:pt>
                <c:pt idx="3">
                  <c:v>4.2058999999999997</c:v>
                </c:pt>
                <c:pt idx="4">
                  <c:v>4.0895999999999999</c:v>
                </c:pt>
                <c:pt idx="5">
                  <c:v>3.8692000000000002</c:v>
                </c:pt>
                <c:pt idx="6">
                  <c:v>3.6638000000000002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08F-4730-88A1-3716A5BF1B14}"/>
            </c:ext>
          </c:extLst>
        </c:ser>
        <c:ser>
          <c:idx val="2"/>
          <c:order val="2"/>
          <c:tx>
            <c:strRef>
              <c:f>m_coolant!$D$3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m_coolant!$D$4:$D$10</c:f>
              <c:numCache>
                <c:formatCode>General</c:formatCode>
                <c:ptCount val="7"/>
                <c:pt idx="0">
                  <c:v>5.0500999999999996</c:v>
                </c:pt>
                <c:pt idx="1">
                  <c:v>4.7667999999999999</c:v>
                </c:pt>
                <c:pt idx="2">
                  <c:v>4.5068000000000001</c:v>
                </c:pt>
                <c:pt idx="3">
                  <c:v>4.3846999999999996</c:v>
                </c:pt>
                <c:pt idx="4">
                  <c:v>4.2667000000000002</c:v>
                </c:pt>
                <c:pt idx="5">
                  <c:v>4.0430999999999999</c:v>
                </c:pt>
                <c:pt idx="6">
                  <c:v>3.8344999999999998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8F-4730-88A1-3716A5BF1B14}"/>
            </c:ext>
          </c:extLst>
        </c:ser>
        <c:ser>
          <c:idx val="3"/>
          <c:order val="3"/>
          <c:tx>
            <c:strRef>
              <c:f>m_coolant!$E$3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m_coolant!$E$4:$E$10</c:f>
              <c:numCache>
                <c:formatCode>General</c:formatCode>
                <c:ptCount val="7"/>
                <c:pt idx="0">
                  <c:v>5.2253999999999996</c:v>
                </c:pt>
                <c:pt idx="1">
                  <c:v>4.9393000000000002</c:v>
                </c:pt>
                <c:pt idx="2">
                  <c:v>4.6764000000000001</c:v>
                </c:pt>
                <c:pt idx="3">
                  <c:v>4.5528000000000004</c:v>
                </c:pt>
                <c:pt idx="4">
                  <c:v>4.4326999999999996</c:v>
                </c:pt>
                <c:pt idx="5">
                  <c:v>4.2046000000000001</c:v>
                </c:pt>
                <c:pt idx="6">
                  <c:v>3.9925999999999999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08F-4730-88A1-3716A5BF1B14}"/>
            </c:ext>
          </c:extLst>
        </c:ser>
        <c:ser>
          <c:idx val="4"/>
          <c:order val="4"/>
          <c:tx>
            <c:strRef>
              <c:f>m_coolant!$F$3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m_coolant!$F$4:$F$10</c:f>
              <c:numCache>
                <c:formatCode>General</c:formatCode>
                <c:ptCount val="7"/>
                <c:pt idx="0">
                  <c:v>5.3909000000000002</c:v>
                </c:pt>
                <c:pt idx="1">
                  <c:v>5.1013999999999999</c:v>
                </c:pt>
                <c:pt idx="2">
                  <c:v>4.8348000000000004</c:v>
                </c:pt>
                <c:pt idx="3">
                  <c:v>4.7087000000000003</c:v>
                </c:pt>
                <c:pt idx="4">
                  <c:v>4.5862999999999996</c:v>
                </c:pt>
                <c:pt idx="5">
                  <c:v>4.3533999999999997</c:v>
                </c:pt>
                <c:pt idx="6">
                  <c:v>4.1364999999999998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08F-4730-88A1-3716A5BF1B14}"/>
            </c:ext>
          </c:extLst>
        </c:ser>
        <c:ser>
          <c:idx val="5"/>
          <c:order val="5"/>
          <c:tx>
            <c:strRef>
              <c:f>m_coolant!$G$3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m_coolant!$A$4:$A$10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m_coolant!$G$4:$G$10</c:f>
              <c:numCache>
                <c:formatCode>General</c:formatCode>
                <c:ptCount val="7"/>
                <c:pt idx="0">
                  <c:v>5.5465</c:v>
                </c:pt>
                <c:pt idx="1">
                  <c:v>5.2526000000000002</c:v>
                </c:pt>
                <c:pt idx="2">
                  <c:v>4.9813000000000001</c:v>
                </c:pt>
                <c:pt idx="3">
                  <c:v>4.8520000000000003</c:v>
                </c:pt>
                <c:pt idx="4">
                  <c:v>4.7270000000000003</c:v>
                </c:pt>
                <c:pt idx="5">
                  <c:v>4.4885000000000002</c:v>
                </c:pt>
                <c:pt idx="6">
                  <c:v>4.266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08F-4730-88A1-3716A5BF1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ax val="6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mcoolant</a:t>
                </a:r>
                <a:r>
                  <a:rPr lang="it-IT" baseline="0"/>
                  <a:t> </a:t>
                </a:r>
                <a:r>
                  <a:rPr lang="it-IT"/>
                  <a:t>[kg/s]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Temperatura Esausti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T_exh!$B$3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T_exh!$B$4:$B$10</c:f>
              <c:numCache>
                <c:formatCode>General</c:formatCode>
                <c:ptCount val="7"/>
                <c:pt idx="0">
                  <c:v>599.077</c:v>
                </c:pt>
                <c:pt idx="1">
                  <c:v>605.09</c:v>
                </c:pt>
                <c:pt idx="2">
                  <c:v>611.298</c:v>
                </c:pt>
                <c:pt idx="3">
                  <c:v>614.47699999999998</c:v>
                </c:pt>
                <c:pt idx="4">
                  <c:v>617.71699999999998</c:v>
                </c:pt>
                <c:pt idx="5">
                  <c:v>624.40300000000002</c:v>
                </c:pt>
                <c:pt idx="6">
                  <c:v>631.37199999999996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958-4871-8413-CE3FEF29CA58}"/>
            </c:ext>
          </c:extLst>
        </c:ser>
        <c:ser>
          <c:idx val="1"/>
          <c:order val="1"/>
          <c:tx>
            <c:strRef>
              <c:f>T_exh!$C$3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T_exh!$C$4:$C$10</c:f>
              <c:numCache>
                <c:formatCode>General</c:formatCode>
                <c:ptCount val="7"/>
                <c:pt idx="0">
                  <c:v>635.08399999999995</c:v>
                </c:pt>
                <c:pt idx="1">
                  <c:v>643.00699999999995</c:v>
                </c:pt>
                <c:pt idx="2">
                  <c:v>651.18299999999999</c:v>
                </c:pt>
                <c:pt idx="3">
                  <c:v>655.36900000000003</c:v>
                </c:pt>
                <c:pt idx="4">
                  <c:v>659.63800000000003</c:v>
                </c:pt>
                <c:pt idx="5">
                  <c:v>668.45100000000002</c:v>
                </c:pt>
                <c:pt idx="6">
                  <c:v>677.63499999999999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958-4871-8413-CE3FEF29CA58}"/>
            </c:ext>
          </c:extLst>
        </c:ser>
        <c:ser>
          <c:idx val="2"/>
          <c:order val="2"/>
          <c:tx>
            <c:strRef>
              <c:f>T_exh!$D$3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T_exh!$D$4:$D$10</c:f>
              <c:numCache>
                <c:formatCode>General</c:formatCode>
                <c:ptCount val="7"/>
                <c:pt idx="0">
                  <c:v>705.274</c:v>
                </c:pt>
                <c:pt idx="1">
                  <c:v>717.45</c:v>
                </c:pt>
                <c:pt idx="2">
                  <c:v>730.12</c:v>
                </c:pt>
                <c:pt idx="3">
                  <c:v>736.65300000000002</c:v>
                </c:pt>
                <c:pt idx="4">
                  <c:v>743.37199999999996</c:v>
                </c:pt>
                <c:pt idx="5">
                  <c:v>757.35199999999998</c:v>
                </c:pt>
                <c:pt idx="6">
                  <c:v>772.09900000000005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958-4871-8413-CE3FEF29CA58}"/>
            </c:ext>
          </c:extLst>
        </c:ser>
        <c:ser>
          <c:idx val="3"/>
          <c:order val="3"/>
          <c:tx>
            <c:strRef>
              <c:f>T_exh!$E$3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T_exh!$E$4:$E$10</c:f>
              <c:numCache>
                <c:formatCode>General</c:formatCode>
                <c:ptCount val="7"/>
                <c:pt idx="0">
                  <c:v>778.26099999999997</c:v>
                </c:pt>
                <c:pt idx="1">
                  <c:v>795.13900000000001</c:v>
                </c:pt>
                <c:pt idx="2">
                  <c:v>812.76800000000003</c:v>
                </c:pt>
                <c:pt idx="3">
                  <c:v>821.88300000000004</c:v>
                </c:pt>
                <c:pt idx="4">
                  <c:v>831.31200000000001</c:v>
                </c:pt>
                <c:pt idx="5">
                  <c:v>850.98900000000003</c:v>
                </c:pt>
                <c:pt idx="6">
                  <c:v>871.66899999999998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958-4871-8413-CE3FEF29CA58}"/>
            </c:ext>
          </c:extLst>
        </c:ser>
        <c:ser>
          <c:idx val="4"/>
          <c:order val="4"/>
          <c:tx>
            <c:strRef>
              <c:f>T_exh!$F$3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T_exh!$F$4:$F$10</c:f>
              <c:numCache>
                <c:formatCode>General</c:formatCode>
                <c:ptCount val="7"/>
                <c:pt idx="0">
                  <c:v>853.61699999999996</c:v>
                </c:pt>
                <c:pt idx="1">
                  <c:v>875.35199999999998</c:v>
                </c:pt>
                <c:pt idx="2">
                  <c:v>898.02800000000002</c:v>
                </c:pt>
                <c:pt idx="3">
                  <c:v>909.79200000000003</c:v>
                </c:pt>
                <c:pt idx="4">
                  <c:v>921.928</c:v>
                </c:pt>
                <c:pt idx="5">
                  <c:v>947.21400000000006</c:v>
                </c:pt>
                <c:pt idx="6">
                  <c:v>973.72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958-4871-8413-CE3FEF29CA58}"/>
            </c:ext>
          </c:extLst>
        </c:ser>
        <c:ser>
          <c:idx val="5"/>
          <c:order val="5"/>
          <c:tx>
            <c:strRef>
              <c:f>T_exh!$G$3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T_exh!$A$4:$A$10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T_exh!$G$4:$G$10</c:f>
              <c:numCache>
                <c:formatCode>General</c:formatCode>
                <c:ptCount val="7"/>
                <c:pt idx="0">
                  <c:v>930.11199999999997</c:v>
                </c:pt>
                <c:pt idx="1">
                  <c:v>956.49900000000002</c:v>
                </c:pt>
                <c:pt idx="2">
                  <c:v>983.98099999999999</c:v>
                </c:pt>
                <c:pt idx="3">
                  <c:v>998.27099999999996</c:v>
                </c:pt>
                <c:pt idx="4">
                  <c:v>1012.933</c:v>
                </c:pt>
                <c:pt idx="5">
                  <c:v>1043.453</c:v>
                </c:pt>
                <c:pt idx="6">
                  <c:v>1075.3320000000001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958-4871-8413-CE3FEF29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Texh 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Potenza Termica Ingresso turbina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Wth_tag_in!$B$3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Wth_tag_in!$B$4:$B$10</c:f>
              <c:numCache>
                <c:formatCode>General</c:formatCode>
                <c:ptCount val="7"/>
                <c:pt idx="0">
                  <c:v>11542.85</c:v>
                </c:pt>
                <c:pt idx="1">
                  <c:v>10620.22</c:v>
                </c:pt>
                <c:pt idx="2">
                  <c:v>9791.2900000000009</c:v>
                </c:pt>
                <c:pt idx="3">
                  <c:v>9407.98</c:v>
                </c:pt>
                <c:pt idx="4">
                  <c:v>9043.7099999999991</c:v>
                </c:pt>
                <c:pt idx="5">
                  <c:v>8365.5300000000007</c:v>
                </c:pt>
                <c:pt idx="6">
                  <c:v>7749.06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7D-4330-A80B-C676282EB744}"/>
            </c:ext>
          </c:extLst>
        </c:ser>
        <c:ser>
          <c:idx val="1"/>
          <c:order val="1"/>
          <c:tx>
            <c:strRef>
              <c:f>Wth_tag_in!$C$3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Wth_tag_in!$C$4:$C$10</c:f>
              <c:numCache>
                <c:formatCode>General</c:formatCode>
                <c:ptCount val="7"/>
                <c:pt idx="0">
                  <c:v>13273.41</c:v>
                </c:pt>
                <c:pt idx="1">
                  <c:v>12331.27</c:v>
                </c:pt>
                <c:pt idx="2">
                  <c:v>11483.44</c:v>
                </c:pt>
                <c:pt idx="3">
                  <c:v>11091.08</c:v>
                </c:pt>
                <c:pt idx="4">
                  <c:v>10717.61</c:v>
                </c:pt>
                <c:pt idx="5">
                  <c:v>10021.27</c:v>
                </c:pt>
                <c:pt idx="6">
                  <c:v>9386.43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87D-4330-A80B-C676282EB744}"/>
            </c:ext>
          </c:extLst>
        </c:ser>
        <c:ser>
          <c:idx val="2"/>
          <c:order val="2"/>
          <c:tx>
            <c:strRef>
              <c:f>Wth_tag_in!$D$3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Wth_tag_in!$D$4:$D$10</c:f>
              <c:numCache>
                <c:formatCode>General</c:formatCode>
                <c:ptCount val="7"/>
                <c:pt idx="0">
                  <c:v>16695.79</c:v>
                </c:pt>
                <c:pt idx="1">
                  <c:v>15742.53</c:v>
                </c:pt>
                <c:pt idx="2">
                  <c:v>14887.8</c:v>
                </c:pt>
                <c:pt idx="3">
                  <c:v>14493.62</c:v>
                </c:pt>
                <c:pt idx="4">
                  <c:v>14118.06</c:v>
                </c:pt>
                <c:pt idx="5">
                  <c:v>13421.48</c:v>
                </c:pt>
                <c:pt idx="6">
                  <c:v>12791.44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87D-4330-A80B-C676282EB744}"/>
            </c:ext>
          </c:extLst>
        </c:ser>
        <c:ser>
          <c:idx val="3"/>
          <c:order val="3"/>
          <c:tx>
            <c:strRef>
              <c:f>Wth_tag_in!$E$3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Wth_tag_in!$E$4:$E$10</c:f>
              <c:numCache>
                <c:formatCode>General</c:formatCode>
                <c:ptCount val="7"/>
                <c:pt idx="0">
                  <c:v>20324.169999999998</c:v>
                </c:pt>
                <c:pt idx="1">
                  <c:v>19378.91</c:v>
                </c:pt>
                <c:pt idx="2">
                  <c:v>18534.2</c:v>
                </c:pt>
                <c:pt idx="3">
                  <c:v>18145.82</c:v>
                </c:pt>
                <c:pt idx="4">
                  <c:v>17775.02</c:v>
                </c:pt>
                <c:pt idx="5">
                  <c:v>17088.91</c:v>
                </c:pt>
                <c:pt idx="6">
                  <c:v>16473.95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87D-4330-A80B-C676282EB744}"/>
            </c:ext>
          </c:extLst>
        </c:ser>
        <c:ser>
          <c:idx val="4"/>
          <c:order val="4"/>
          <c:tx>
            <c:strRef>
              <c:f>Wth_tag_in!$F$3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Wth_tag_in!$F$4:$F$10</c:f>
              <c:numCache>
                <c:formatCode>General</c:formatCode>
                <c:ptCount val="7"/>
                <c:pt idx="0">
                  <c:v>24146.51</c:v>
                </c:pt>
                <c:pt idx="1">
                  <c:v>23214.7</c:v>
                </c:pt>
                <c:pt idx="2">
                  <c:v>22382.34</c:v>
                </c:pt>
                <c:pt idx="3">
                  <c:v>21998.31</c:v>
                </c:pt>
                <c:pt idx="4">
                  <c:v>21631.95</c:v>
                </c:pt>
                <c:pt idx="5">
                  <c:v>20953.78</c:v>
                </c:pt>
                <c:pt idx="6">
                  <c:v>20344.97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87D-4330-A80B-C676282EB744}"/>
            </c:ext>
          </c:extLst>
        </c:ser>
        <c:ser>
          <c:idx val="5"/>
          <c:order val="5"/>
          <c:tx>
            <c:strRef>
              <c:f>Wth_tag_in!$G$3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Wth_tag_in!$A$4:$A$10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Wth_tag_in!$G$4:$G$10</c:f>
              <c:numCache>
                <c:formatCode>General</c:formatCode>
                <c:ptCount val="7"/>
                <c:pt idx="0">
                  <c:v>28110.36</c:v>
                </c:pt>
                <c:pt idx="1">
                  <c:v>27182.62</c:v>
                </c:pt>
                <c:pt idx="2">
                  <c:v>26349.599999999999</c:v>
                </c:pt>
                <c:pt idx="3">
                  <c:v>25964.55</c:v>
                </c:pt>
                <c:pt idx="4">
                  <c:v>25597</c:v>
                </c:pt>
                <c:pt idx="5">
                  <c:v>24914.75</c:v>
                </c:pt>
                <c:pt idx="6">
                  <c:v>24298.44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87D-4330-A80B-C676282E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Wth_tag_in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u="none">
                <a:solidFill>
                  <a:schemeClr val="tx1"/>
                </a:solidFill>
              </a:rPr>
              <a:t>Potenza</a:t>
            </a:r>
            <a:r>
              <a:rPr lang="it-IT" sz="1800" b="1" u="none" baseline="0">
                <a:solidFill>
                  <a:schemeClr val="tx1"/>
                </a:solidFill>
              </a:rPr>
              <a:t> Elettrica out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Wtot!$B$3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Wtot!$B$4:$B$10</c:f>
              <c:numCache>
                <c:formatCode>General</c:formatCode>
                <c:ptCount val="7"/>
                <c:pt idx="0">
                  <c:v>3013.5859999999998</c:v>
                </c:pt>
                <c:pt idx="1">
                  <c:v>2625.6</c:v>
                </c:pt>
                <c:pt idx="2">
                  <c:v>2285.067</c:v>
                </c:pt>
                <c:pt idx="3">
                  <c:v>2130.4769999999999</c:v>
                </c:pt>
                <c:pt idx="4">
                  <c:v>1985.106</c:v>
                </c:pt>
                <c:pt idx="5">
                  <c:v>1718.817</c:v>
                </c:pt>
                <c:pt idx="6">
                  <c:v>1481.828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CBB-4C63-85EB-D46C213DACF5}"/>
            </c:ext>
          </c:extLst>
        </c:ser>
        <c:ser>
          <c:idx val="1"/>
          <c:order val="1"/>
          <c:tx>
            <c:strRef>
              <c:f>Wtot!$C$3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Wtot!$C$4:$C$10</c:f>
              <c:numCache>
                <c:formatCode>General</c:formatCode>
                <c:ptCount val="7"/>
                <c:pt idx="0">
                  <c:v>3750.4369999999999</c:v>
                </c:pt>
                <c:pt idx="1">
                  <c:v>3344.9540000000002</c:v>
                </c:pt>
                <c:pt idx="2">
                  <c:v>2987.5990000000002</c:v>
                </c:pt>
                <c:pt idx="3">
                  <c:v>2824.6529999999998</c:v>
                </c:pt>
                <c:pt idx="4">
                  <c:v>2671.1019999999999</c:v>
                </c:pt>
                <c:pt idx="5">
                  <c:v>2388.2869999999998</c:v>
                </c:pt>
                <c:pt idx="6">
                  <c:v>2135.1869999999999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CBB-4C63-85EB-D46C213DACF5}"/>
            </c:ext>
          </c:extLst>
        </c:ser>
        <c:ser>
          <c:idx val="2"/>
          <c:order val="2"/>
          <c:tx>
            <c:strRef>
              <c:f>Wtot!$D$3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Wtot!$D$4:$D$10</c:f>
              <c:numCache>
                <c:formatCode>General</c:formatCode>
                <c:ptCount val="7"/>
                <c:pt idx="0">
                  <c:v>5182.549</c:v>
                </c:pt>
                <c:pt idx="1">
                  <c:v>4753.6490000000003</c:v>
                </c:pt>
                <c:pt idx="2">
                  <c:v>4374.6090000000004</c:v>
                </c:pt>
                <c:pt idx="3">
                  <c:v>4201.5559999999996</c:v>
                </c:pt>
                <c:pt idx="4">
                  <c:v>4037.585</c:v>
                </c:pt>
                <c:pt idx="5">
                  <c:v>3735.5859999999998</c:v>
                </c:pt>
                <c:pt idx="6">
                  <c:v>3464.683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CBB-4C63-85EB-D46C213DACF5}"/>
            </c:ext>
          </c:extLst>
        </c:ser>
        <c:ser>
          <c:idx val="3"/>
          <c:order val="3"/>
          <c:tx>
            <c:strRef>
              <c:f>Wtot!$E$3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Wtot!$E$4:$E$10</c:f>
              <c:numCache>
                <c:formatCode>General</c:formatCode>
                <c:ptCount val="7"/>
                <c:pt idx="0">
                  <c:v>6665.7479999999996</c:v>
                </c:pt>
                <c:pt idx="1">
                  <c:v>6219.3779999999997</c:v>
                </c:pt>
                <c:pt idx="2">
                  <c:v>5823.2640000000001</c:v>
                </c:pt>
                <c:pt idx="3">
                  <c:v>5641.915</c:v>
                </c:pt>
                <c:pt idx="4">
                  <c:v>5468.6279999999997</c:v>
                </c:pt>
                <c:pt idx="5">
                  <c:v>5147.8270000000002</c:v>
                </c:pt>
                <c:pt idx="6">
                  <c:v>4860.7520000000004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CBB-4C63-85EB-D46C213DACF5}"/>
            </c:ext>
          </c:extLst>
        </c:ser>
        <c:ser>
          <c:idx val="4"/>
          <c:order val="4"/>
          <c:tx>
            <c:strRef>
              <c:f>Wtot!$F$3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Wtot!$F$4:$F$10</c:f>
              <c:numCache>
                <c:formatCode>General</c:formatCode>
                <c:ptCount val="7"/>
                <c:pt idx="0">
                  <c:v>8189.2209999999995</c:v>
                </c:pt>
                <c:pt idx="1">
                  <c:v>7724.6679999999997</c:v>
                </c:pt>
                <c:pt idx="2">
                  <c:v>7309.8180000000002</c:v>
                </c:pt>
                <c:pt idx="3">
                  <c:v>7117.2879999999996</c:v>
                </c:pt>
                <c:pt idx="4">
                  <c:v>6933.65</c:v>
                </c:pt>
                <c:pt idx="5">
                  <c:v>6591.1139999999996</c:v>
                </c:pt>
                <c:pt idx="6">
                  <c:v>6281.2950000000001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CBB-4C63-85EB-D46C213DACF5}"/>
            </c:ext>
          </c:extLst>
        </c:ser>
        <c:ser>
          <c:idx val="5"/>
          <c:order val="5"/>
          <c:tx>
            <c:strRef>
              <c:f>Wtot!$G$3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Wtot!$A$4:$A$10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Wtot!$G$4:$G$10</c:f>
              <c:numCache>
                <c:formatCode>General</c:formatCode>
                <c:ptCount val="7"/>
                <c:pt idx="0">
                  <c:v>9728.4580000000005</c:v>
                </c:pt>
                <c:pt idx="1">
                  <c:v>9239.7049999999999</c:v>
                </c:pt>
                <c:pt idx="2">
                  <c:v>8798.607</c:v>
                </c:pt>
                <c:pt idx="3">
                  <c:v>8592.3330000000005</c:v>
                </c:pt>
                <c:pt idx="4">
                  <c:v>8394.7540000000008</c:v>
                </c:pt>
                <c:pt idx="5">
                  <c:v>8022.9690000000001</c:v>
                </c:pt>
                <c:pt idx="6">
                  <c:v>7683.5379999999996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CBB-4C63-85EB-D46C213DA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Wth_tag_out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Qeva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Qeva!$B$3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Qeva!$B$4:$B$10</c:f>
              <c:numCache>
                <c:formatCode>General</c:formatCode>
                <c:ptCount val="7"/>
                <c:pt idx="0">
                  <c:v>2832.89</c:v>
                </c:pt>
                <c:pt idx="1">
                  <c:v>2832.895</c:v>
                </c:pt>
                <c:pt idx="2">
                  <c:v>2832.8957999999998</c:v>
                </c:pt>
                <c:pt idx="3">
                  <c:v>2832.8829999999998</c:v>
                </c:pt>
                <c:pt idx="4">
                  <c:v>2832.8966999999998</c:v>
                </c:pt>
                <c:pt idx="5">
                  <c:v>2832.8966999999998</c:v>
                </c:pt>
                <c:pt idx="6">
                  <c:v>2832.8957999999998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B99-424D-BA1A-85DD43B087DC}"/>
            </c:ext>
          </c:extLst>
        </c:ser>
        <c:ser>
          <c:idx val="1"/>
          <c:order val="1"/>
          <c:tx>
            <c:strRef>
              <c:f>Qeva!$C$3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Qeva!$C$4:$C$10</c:f>
              <c:numCache>
                <c:formatCode>General</c:formatCode>
                <c:ptCount val="7"/>
                <c:pt idx="0">
                  <c:v>3777.2995000000001</c:v>
                </c:pt>
                <c:pt idx="1">
                  <c:v>3777.3015</c:v>
                </c:pt>
                <c:pt idx="2">
                  <c:v>3777.3018000000002</c:v>
                </c:pt>
                <c:pt idx="3">
                  <c:v>3777.3004999999998</c:v>
                </c:pt>
                <c:pt idx="4">
                  <c:v>3777.3</c:v>
                </c:pt>
                <c:pt idx="5">
                  <c:v>3777.2842999999998</c:v>
                </c:pt>
                <c:pt idx="6">
                  <c:v>3777.3045000000002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B99-424D-BA1A-85DD43B087DC}"/>
            </c:ext>
          </c:extLst>
        </c:ser>
        <c:ser>
          <c:idx val="2"/>
          <c:order val="2"/>
          <c:tx>
            <c:strRef>
              <c:f>Qeva!$D$3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Qeva!$D$4:$D$10</c:f>
              <c:numCache>
                <c:formatCode>General</c:formatCode>
                <c:ptCount val="7"/>
                <c:pt idx="0">
                  <c:v>5668.6274999999996</c:v>
                </c:pt>
                <c:pt idx="1">
                  <c:v>5684.3635000000004</c:v>
                </c:pt>
                <c:pt idx="2">
                  <c:v>5702.0150000000003</c:v>
                </c:pt>
                <c:pt idx="3">
                  <c:v>5711.6080000000002</c:v>
                </c:pt>
                <c:pt idx="4">
                  <c:v>5721.8040000000001</c:v>
                </c:pt>
                <c:pt idx="5">
                  <c:v>5744.0625</c:v>
                </c:pt>
                <c:pt idx="6">
                  <c:v>5768.9534999999996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B99-424D-BA1A-85DD43B087DC}"/>
            </c:ext>
          </c:extLst>
        </c:ser>
        <c:ser>
          <c:idx val="3"/>
          <c:order val="3"/>
          <c:tx>
            <c:strRef>
              <c:f>Qeva!$E$3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Qeva!$E$4:$E$10</c:f>
              <c:numCache>
                <c:formatCode>General</c:formatCode>
                <c:ptCount val="7"/>
                <c:pt idx="0">
                  <c:v>7709.4904999999999</c:v>
                </c:pt>
                <c:pt idx="1">
                  <c:v>7753.4925000000003</c:v>
                </c:pt>
                <c:pt idx="2">
                  <c:v>7800.8665000000001</c:v>
                </c:pt>
                <c:pt idx="3">
                  <c:v>7825.7974999999997</c:v>
                </c:pt>
                <c:pt idx="4">
                  <c:v>7851.8379999999997</c:v>
                </c:pt>
                <c:pt idx="5">
                  <c:v>7906.7674999999999</c:v>
                </c:pt>
                <c:pt idx="6">
                  <c:v>7964.9740000000002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B99-424D-BA1A-85DD43B087DC}"/>
            </c:ext>
          </c:extLst>
        </c:ser>
        <c:ser>
          <c:idx val="4"/>
          <c:order val="4"/>
          <c:tx>
            <c:strRef>
              <c:f>Qeva!$F$3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Qeva!$F$4:$F$10</c:f>
              <c:numCache>
                <c:formatCode>General</c:formatCode>
                <c:ptCount val="7"/>
                <c:pt idx="0">
                  <c:v>9899.2139999999999</c:v>
                </c:pt>
                <c:pt idx="1">
                  <c:v>9977.52</c:v>
                </c:pt>
                <c:pt idx="2">
                  <c:v>10066.36</c:v>
                </c:pt>
                <c:pt idx="3">
                  <c:v>10100.553</c:v>
                </c:pt>
                <c:pt idx="4">
                  <c:v>10143.365</c:v>
                </c:pt>
                <c:pt idx="5">
                  <c:v>10231.272999999999</c:v>
                </c:pt>
                <c:pt idx="6">
                  <c:v>10321.257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B99-424D-BA1A-85DD43B087DC}"/>
            </c:ext>
          </c:extLst>
        </c:ser>
        <c:ser>
          <c:idx val="5"/>
          <c:order val="5"/>
          <c:tx>
            <c:strRef>
              <c:f>Qeva!$G$3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Qeva!$A$4:$A$10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Qeva!$G$4:$G$10</c:f>
              <c:numCache>
                <c:formatCode>General</c:formatCode>
                <c:ptCount val="7"/>
                <c:pt idx="0">
                  <c:v>12210.732</c:v>
                </c:pt>
                <c:pt idx="1">
                  <c:v>12320.843999999999</c:v>
                </c:pt>
                <c:pt idx="2">
                  <c:v>12432.226000000001</c:v>
                </c:pt>
                <c:pt idx="3">
                  <c:v>12488.796</c:v>
                </c:pt>
                <c:pt idx="4">
                  <c:v>12545.759</c:v>
                </c:pt>
                <c:pt idx="5">
                  <c:v>12660.888000000001</c:v>
                </c:pt>
                <c:pt idx="6">
                  <c:v>12776.075000000001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B99-424D-BA1A-85DD43B08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Qeva</a:t>
                </a:r>
                <a:r>
                  <a:rPr lang="it-IT" baseline="0"/>
                  <a:t> [kW</a:t>
                </a:r>
                <a:r>
                  <a:rPr lang="it-IT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u="none">
                <a:solidFill>
                  <a:schemeClr val="tx1"/>
                </a:solidFill>
              </a:rPr>
              <a:t>Qeco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Qeco!$B$3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Qeco!$B$4:$B$10</c:f>
              <c:numCache>
                <c:formatCode>General</c:formatCode>
                <c:ptCount val="7"/>
                <c:pt idx="0">
                  <c:v>1190930.6000000001</c:v>
                </c:pt>
                <c:pt idx="1">
                  <c:v>1189853</c:v>
                </c:pt>
                <c:pt idx="2">
                  <c:v>1188754.5</c:v>
                </c:pt>
                <c:pt idx="3">
                  <c:v>1188195.3999999999</c:v>
                </c:pt>
                <c:pt idx="4">
                  <c:v>1187625.1000000001</c:v>
                </c:pt>
                <c:pt idx="5">
                  <c:v>1186442</c:v>
                </c:pt>
                <c:pt idx="6">
                  <c:v>1185187.1000000001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91A-421E-8C00-9CD1027276F3}"/>
            </c:ext>
          </c:extLst>
        </c:ser>
        <c:ser>
          <c:idx val="1"/>
          <c:order val="1"/>
          <c:tx>
            <c:strRef>
              <c:f>Qeco!$C$3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Qeco!$C$4:$C$10</c:f>
              <c:numCache>
                <c:formatCode>General</c:formatCode>
                <c:ptCount val="7"/>
                <c:pt idx="0">
                  <c:v>1587683.2</c:v>
                </c:pt>
                <c:pt idx="1">
                  <c:v>1585039.1</c:v>
                </c:pt>
                <c:pt idx="2">
                  <c:v>1582145.8</c:v>
                </c:pt>
                <c:pt idx="3">
                  <c:v>1580587.4</c:v>
                </c:pt>
                <c:pt idx="4">
                  <c:v>1578939.8</c:v>
                </c:pt>
                <c:pt idx="5">
                  <c:v>1575326.1</c:v>
                </c:pt>
                <c:pt idx="6">
                  <c:v>1571217.9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91A-421E-8C00-9CD1027276F3}"/>
            </c:ext>
          </c:extLst>
        </c:ser>
        <c:ser>
          <c:idx val="2"/>
          <c:order val="2"/>
          <c:tx>
            <c:strRef>
              <c:f>Qeco!$D$3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Qeco!$D$4:$D$10</c:f>
              <c:numCache>
                <c:formatCode>General</c:formatCode>
                <c:ptCount val="7"/>
                <c:pt idx="0">
                  <c:v>2342134.5</c:v>
                </c:pt>
                <c:pt idx="1">
                  <c:v>2326385.2000000002</c:v>
                </c:pt>
                <c:pt idx="2">
                  <c:v>2308736.7999999998</c:v>
                </c:pt>
                <c:pt idx="3">
                  <c:v>2299148</c:v>
                </c:pt>
                <c:pt idx="4">
                  <c:v>2288948.5</c:v>
                </c:pt>
                <c:pt idx="5">
                  <c:v>2266689</c:v>
                </c:pt>
                <c:pt idx="6">
                  <c:v>2241797.7999999998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91A-421E-8C00-9CD1027276F3}"/>
            </c:ext>
          </c:extLst>
        </c:ser>
        <c:ser>
          <c:idx val="3"/>
          <c:order val="3"/>
          <c:tx>
            <c:strRef>
              <c:f>Qeco!$E$3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Qeco!$E$4:$E$10</c:f>
              <c:numCache>
                <c:formatCode>General</c:formatCode>
                <c:ptCount val="7"/>
                <c:pt idx="0">
                  <c:v>2971395.5</c:v>
                </c:pt>
                <c:pt idx="1">
                  <c:v>2927390.2</c:v>
                </c:pt>
                <c:pt idx="2">
                  <c:v>2880019.2</c:v>
                </c:pt>
                <c:pt idx="3">
                  <c:v>2855087</c:v>
                </c:pt>
                <c:pt idx="4">
                  <c:v>2829045</c:v>
                </c:pt>
                <c:pt idx="5">
                  <c:v>2774118.2</c:v>
                </c:pt>
                <c:pt idx="6">
                  <c:v>2715909.2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91A-421E-8C00-9CD1027276F3}"/>
            </c:ext>
          </c:extLst>
        </c:ser>
        <c:ser>
          <c:idx val="4"/>
          <c:order val="4"/>
          <c:tx>
            <c:strRef>
              <c:f>Qeco!$F$3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Qeco!$F$4:$F$10</c:f>
              <c:numCache>
                <c:formatCode>General</c:formatCode>
                <c:ptCount val="7"/>
                <c:pt idx="0">
                  <c:v>3451803.2</c:v>
                </c:pt>
                <c:pt idx="1">
                  <c:v>3373501</c:v>
                </c:pt>
                <c:pt idx="2">
                  <c:v>3293485.8</c:v>
                </c:pt>
                <c:pt idx="3">
                  <c:v>3250477.8</c:v>
                </c:pt>
                <c:pt idx="4">
                  <c:v>3207659.5</c:v>
                </c:pt>
                <c:pt idx="5">
                  <c:v>3119756.2</c:v>
                </c:pt>
                <c:pt idx="6">
                  <c:v>3029775.8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91A-421E-8C00-9CD1027276F3}"/>
            </c:ext>
          </c:extLst>
        </c:ser>
        <c:ser>
          <c:idx val="5"/>
          <c:order val="5"/>
          <c:tx>
            <c:strRef>
              <c:f>Qeco!$G$3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Qeco!$A$4:$A$10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Qeco!$G$4:$G$10</c:f>
              <c:numCache>
                <c:formatCode>General</c:formatCode>
                <c:ptCount val="7"/>
                <c:pt idx="0">
                  <c:v>3810299</c:v>
                </c:pt>
                <c:pt idx="1">
                  <c:v>3700191.8</c:v>
                </c:pt>
                <c:pt idx="2">
                  <c:v>3588803</c:v>
                </c:pt>
                <c:pt idx="3">
                  <c:v>3532247.2</c:v>
                </c:pt>
                <c:pt idx="4">
                  <c:v>3475284.8</c:v>
                </c:pt>
                <c:pt idx="5">
                  <c:v>3360171.8</c:v>
                </c:pt>
                <c:pt idx="6">
                  <c:v>3244992.2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91A-421E-8C00-9CD10272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Qeva</a:t>
                </a:r>
                <a:r>
                  <a:rPr lang="it-IT" baseline="0"/>
                  <a:t> [W</a:t>
                </a:r>
                <a:r>
                  <a:rPr lang="it-IT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Temperature</a:t>
            </a:r>
            <a:r>
              <a:rPr lang="it-IT" sz="1800" b="1" baseline="0">
                <a:solidFill>
                  <a:schemeClr val="tx1"/>
                </a:solidFill>
              </a:rPr>
              <a:t> at Stack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Tstack!$B$3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Tstack!$B$4:$B$10</c:f>
              <c:numCache>
                <c:formatCode>General</c:formatCode>
                <c:ptCount val="7"/>
                <c:pt idx="0">
                  <c:v>441.37099999999998</c:v>
                </c:pt>
                <c:pt idx="1">
                  <c:v>438.60199999999998</c:v>
                </c:pt>
                <c:pt idx="2">
                  <c:v>435.75599999999997</c:v>
                </c:pt>
                <c:pt idx="3">
                  <c:v>434.303</c:v>
                </c:pt>
                <c:pt idx="4">
                  <c:v>432.82499999999999</c:v>
                </c:pt>
                <c:pt idx="5">
                  <c:v>429.78500000000003</c:v>
                </c:pt>
                <c:pt idx="6">
                  <c:v>426.63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6B-4F51-9FEE-E4451756DC63}"/>
            </c:ext>
          </c:extLst>
        </c:ser>
        <c:ser>
          <c:idx val="1"/>
          <c:order val="1"/>
          <c:tx>
            <c:strRef>
              <c:f>Tstack!$C$3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Tstack!$C$4:$C$10</c:f>
              <c:numCache>
                <c:formatCode>General</c:formatCode>
                <c:ptCount val="7"/>
                <c:pt idx="0">
                  <c:v>426.34399999999999</c:v>
                </c:pt>
                <c:pt idx="1">
                  <c:v>422.74400000000003</c:v>
                </c:pt>
                <c:pt idx="2">
                  <c:v>419.05599999999998</c:v>
                </c:pt>
                <c:pt idx="3">
                  <c:v>417.17700000000002</c:v>
                </c:pt>
                <c:pt idx="4">
                  <c:v>415.27</c:v>
                </c:pt>
                <c:pt idx="5">
                  <c:v>411.35700000000003</c:v>
                </c:pt>
                <c:pt idx="6">
                  <c:v>407.32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26B-4F51-9FEE-E4451756DC63}"/>
            </c:ext>
          </c:extLst>
        </c:ser>
        <c:ser>
          <c:idx val="2"/>
          <c:order val="2"/>
          <c:tx>
            <c:strRef>
              <c:f>Tstack!$D$3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Tstack!$D$4:$D$10</c:f>
              <c:numCache>
                <c:formatCode>General</c:formatCode>
                <c:ptCount val="7"/>
                <c:pt idx="0">
                  <c:v>398.15600000000001</c:v>
                </c:pt>
                <c:pt idx="1">
                  <c:v>393.43599999999998</c:v>
                </c:pt>
                <c:pt idx="2">
                  <c:v>388.70699999999999</c:v>
                </c:pt>
                <c:pt idx="3">
                  <c:v>386.34300000000002</c:v>
                </c:pt>
                <c:pt idx="4">
                  <c:v>383.96699999999998</c:v>
                </c:pt>
                <c:pt idx="5">
                  <c:v>379.2</c:v>
                </c:pt>
                <c:pt idx="6">
                  <c:v>374.435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26B-4F51-9FEE-E4451756DC63}"/>
            </c:ext>
          </c:extLst>
        </c:ser>
        <c:ser>
          <c:idx val="3"/>
          <c:order val="3"/>
          <c:tx>
            <c:strRef>
              <c:f>Tstack!$E$3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Tstack!$E$4:$E$10</c:f>
              <c:numCache>
                <c:formatCode>General</c:formatCode>
                <c:ptCount val="7"/>
                <c:pt idx="0">
                  <c:v>375.41899999999998</c:v>
                </c:pt>
                <c:pt idx="1">
                  <c:v>370.53</c:v>
                </c:pt>
                <c:pt idx="2">
                  <c:v>365.779</c:v>
                </c:pt>
                <c:pt idx="3">
                  <c:v>363.46</c:v>
                </c:pt>
                <c:pt idx="4">
                  <c:v>361.15499999999997</c:v>
                </c:pt>
                <c:pt idx="5">
                  <c:v>356.642</c:v>
                </c:pt>
                <c:pt idx="6">
                  <c:v>352.30500000000001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26B-4F51-9FEE-E4451756DC63}"/>
            </c:ext>
          </c:extLst>
        </c:ser>
        <c:ser>
          <c:idx val="4"/>
          <c:order val="4"/>
          <c:tx>
            <c:strRef>
              <c:f>Tstack!$F$3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Tstack!$F$4:$F$10</c:f>
              <c:numCache>
                <c:formatCode>General</c:formatCode>
                <c:ptCount val="7"/>
                <c:pt idx="0">
                  <c:v>358.96</c:v>
                </c:pt>
                <c:pt idx="1">
                  <c:v>354.495</c:v>
                </c:pt>
                <c:pt idx="2">
                  <c:v>350.291</c:v>
                </c:pt>
                <c:pt idx="3">
                  <c:v>348.22899999999998</c:v>
                </c:pt>
                <c:pt idx="4">
                  <c:v>346.233</c:v>
                </c:pt>
                <c:pt idx="5">
                  <c:v>342.39600000000002</c:v>
                </c:pt>
                <c:pt idx="6">
                  <c:v>338.79599999999999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26B-4F51-9FEE-E4451756DC63}"/>
            </c:ext>
          </c:extLst>
        </c:ser>
        <c:ser>
          <c:idx val="5"/>
          <c:order val="5"/>
          <c:tx>
            <c:strRef>
              <c:f>Tstack!$G$3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Tstack!$A$4:$A$10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Tstack!$G$4:$G$10</c:f>
              <c:numCache>
                <c:formatCode>General</c:formatCode>
                <c:ptCount val="7"/>
                <c:pt idx="0">
                  <c:v>347.57499999999999</c:v>
                </c:pt>
                <c:pt idx="1">
                  <c:v>343.68900000000002</c:v>
                </c:pt>
                <c:pt idx="2">
                  <c:v>340.065</c:v>
                </c:pt>
                <c:pt idx="3">
                  <c:v>338.334</c:v>
                </c:pt>
                <c:pt idx="4">
                  <c:v>336.65899999999999</c:v>
                </c:pt>
                <c:pt idx="5">
                  <c:v>333.47</c:v>
                </c:pt>
                <c:pt idx="6">
                  <c:v>330.52300000000002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26B-4F51-9FEE-E4451756D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Tstack [kW</a:t>
                </a:r>
                <a:r>
                  <a:rPr lang="it-IT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Delta</a:t>
            </a:r>
            <a:r>
              <a:rPr lang="it-IT" sz="1800" b="1" baseline="0">
                <a:solidFill>
                  <a:schemeClr val="tx1"/>
                </a:solidFill>
              </a:rPr>
              <a:t> T Pinch Point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'∆Tpp'!$B$4:$B$10</c:f>
              <c:numCache>
                <c:formatCode>General</c:formatCode>
                <c:ptCount val="7"/>
                <c:pt idx="0">
                  <c:v>3.29</c:v>
                </c:pt>
                <c:pt idx="1">
                  <c:v>3.14</c:v>
                </c:pt>
                <c:pt idx="2">
                  <c:v>3.01</c:v>
                </c:pt>
                <c:pt idx="3">
                  <c:v>2.94</c:v>
                </c:pt>
                <c:pt idx="4">
                  <c:v>2.87</c:v>
                </c:pt>
                <c:pt idx="5">
                  <c:v>2.74</c:v>
                </c:pt>
                <c:pt idx="6">
                  <c:v>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8FB3-42A8-856E-5D875E0A93B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'∆Tpp'!$C$4:$C$10</c:f>
              <c:numCache>
                <c:formatCode>General</c:formatCode>
                <c:ptCount val="7"/>
                <c:pt idx="0">
                  <c:v>3.76</c:v>
                </c:pt>
                <c:pt idx="1">
                  <c:v>3.59</c:v>
                </c:pt>
                <c:pt idx="2">
                  <c:v>3.43</c:v>
                </c:pt>
                <c:pt idx="3">
                  <c:v>3.35</c:v>
                </c:pt>
                <c:pt idx="4">
                  <c:v>3.28</c:v>
                </c:pt>
                <c:pt idx="5">
                  <c:v>3.12</c:v>
                </c:pt>
                <c:pt idx="6">
                  <c:v>2.98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8FB3-42A8-856E-5D875E0A93B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'∆Tpp'!$D$4:$D$10</c:f>
              <c:numCache>
                <c:formatCode>General</c:formatCode>
                <c:ptCount val="7"/>
                <c:pt idx="0">
                  <c:v>4.6900000000000004</c:v>
                </c:pt>
                <c:pt idx="1">
                  <c:v>4.49</c:v>
                </c:pt>
                <c:pt idx="2">
                  <c:v>4.29</c:v>
                </c:pt>
                <c:pt idx="3">
                  <c:v>4.2</c:v>
                </c:pt>
                <c:pt idx="4">
                  <c:v>4.0999999999999996</c:v>
                </c:pt>
                <c:pt idx="5">
                  <c:v>3.92</c:v>
                </c:pt>
                <c:pt idx="6">
                  <c:v>3.73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8FB3-42A8-856E-5D875E0A93B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'∆Tpp'!$E$4:$E$10</c:f>
              <c:numCache>
                <c:formatCode>General</c:formatCode>
                <c:ptCount val="7"/>
                <c:pt idx="0">
                  <c:v>5.65</c:v>
                </c:pt>
                <c:pt idx="1">
                  <c:v>5.42</c:v>
                </c:pt>
                <c:pt idx="2">
                  <c:v>5.19</c:v>
                </c:pt>
                <c:pt idx="3">
                  <c:v>5.08</c:v>
                </c:pt>
                <c:pt idx="4">
                  <c:v>4.96</c:v>
                </c:pt>
                <c:pt idx="5">
                  <c:v>4.74</c:v>
                </c:pt>
                <c:pt idx="6">
                  <c:v>4.5199999999999996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8FB3-42A8-856E-5D875E0A93B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'∆Tpp'!$F$4:$F$10</c:f>
              <c:numCache>
                <c:formatCode>General</c:formatCode>
                <c:ptCount val="7"/>
                <c:pt idx="0">
                  <c:v>6.64</c:v>
                </c:pt>
                <c:pt idx="1">
                  <c:v>6.37</c:v>
                </c:pt>
                <c:pt idx="2">
                  <c:v>6.11</c:v>
                </c:pt>
                <c:pt idx="3">
                  <c:v>5.97</c:v>
                </c:pt>
                <c:pt idx="4">
                  <c:v>5.84</c:v>
                </c:pt>
                <c:pt idx="5">
                  <c:v>5.57</c:v>
                </c:pt>
                <c:pt idx="6">
                  <c:v>5.31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8FB3-42A8-856E-5D875E0A93B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'∆Tpp'!$A$4:$A$10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'∆Tpp'!$G$4:$G$10</c:f>
              <c:numCache>
                <c:formatCode>General</c:formatCode>
                <c:ptCount val="7"/>
                <c:pt idx="0">
                  <c:v>7.64</c:v>
                </c:pt>
                <c:pt idx="1">
                  <c:v>7.32</c:v>
                </c:pt>
                <c:pt idx="2">
                  <c:v>7.01</c:v>
                </c:pt>
                <c:pt idx="3">
                  <c:v>6.85</c:v>
                </c:pt>
                <c:pt idx="4">
                  <c:v>6.7</c:v>
                </c:pt>
                <c:pt idx="5">
                  <c:v>6.38</c:v>
                </c:pt>
                <c:pt idx="6">
                  <c:v>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8FB3-42A8-856E-5D875E0A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∆Tpp [kW</a:t>
                </a:r>
                <a:r>
                  <a:rPr lang="it-IT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>
                <a:solidFill>
                  <a:schemeClr val="tx1"/>
                </a:solidFill>
              </a:rPr>
              <a:t>Delta T sub</a:t>
            </a:r>
            <a:r>
              <a:rPr lang="it-IT" sz="1800" b="1" baseline="0">
                <a:solidFill>
                  <a:schemeClr val="tx1"/>
                </a:solidFill>
              </a:rPr>
              <a:t>cooling</a:t>
            </a:r>
            <a:endParaRPr lang="it-IT" sz="1800" b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'∆Tsub'!$B$4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'∆Tsub'!$B$5:$B$11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75-423F-8EE1-F320784C98A4}"/>
            </c:ext>
          </c:extLst>
        </c:ser>
        <c:ser>
          <c:idx val="1"/>
          <c:order val="1"/>
          <c:tx>
            <c:strRef>
              <c:f>'∆Tsub'!$C$4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'∆Tsub'!$C$5:$C$11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075-423F-8EE1-F320784C98A4}"/>
            </c:ext>
          </c:extLst>
        </c:ser>
        <c:ser>
          <c:idx val="2"/>
          <c:order val="2"/>
          <c:tx>
            <c:strRef>
              <c:f>'∆Tsub'!$D$4</c:f>
              <c:strCache>
                <c:ptCount val="1"/>
                <c:pt idx="0">
                  <c:v>3</c:v>
                </c:pt>
              </c:strCache>
            </c:strRef>
          </c:tx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'∆Tsub'!$D$5:$D$11</c:f>
              <c:numCache>
                <c:formatCode>General</c:formatCode>
                <c:ptCount val="7"/>
                <c:pt idx="0">
                  <c:v>0.16600000000000001</c:v>
                </c:pt>
                <c:pt idx="1">
                  <c:v>1.3169999999999999</c:v>
                </c:pt>
                <c:pt idx="2">
                  <c:v>2.61</c:v>
                </c:pt>
                <c:pt idx="3">
                  <c:v>3.3130000000000002</c:v>
                </c:pt>
                <c:pt idx="4">
                  <c:v>4.0609999999999999</c:v>
                </c:pt>
                <c:pt idx="5">
                  <c:v>5.6980000000000004</c:v>
                </c:pt>
                <c:pt idx="6">
                  <c:v>7.5309999999999997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075-423F-8EE1-F320784C98A4}"/>
            </c:ext>
          </c:extLst>
        </c:ser>
        <c:ser>
          <c:idx val="3"/>
          <c:order val="3"/>
          <c:tx>
            <c:strRef>
              <c:f>'∆Tsub'!$E$4</c:f>
              <c:strCache>
                <c:ptCount val="1"/>
                <c:pt idx="0">
                  <c:v>4</c:v>
                </c:pt>
              </c:strCache>
            </c:strRef>
          </c:tx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'∆Tsub'!$E$5:$E$11</c:f>
              <c:numCache>
                <c:formatCode>General</c:formatCode>
                <c:ptCount val="7"/>
                <c:pt idx="0">
                  <c:v>8.4640000000000004</c:v>
                </c:pt>
                <c:pt idx="1">
                  <c:v>10.904</c:v>
                </c:pt>
                <c:pt idx="2">
                  <c:v>13.539</c:v>
                </c:pt>
                <c:pt idx="3">
                  <c:v>14.929</c:v>
                </c:pt>
                <c:pt idx="4">
                  <c:v>16.382999999999999</c:v>
                </c:pt>
                <c:pt idx="5">
                  <c:v>19.457999999999998</c:v>
                </c:pt>
                <c:pt idx="6">
                  <c:v>22.728000000000002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075-423F-8EE1-F320784C98A4}"/>
            </c:ext>
          </c:extLst>
        </c:ser>
        <c:ser>
          <c:idx val="4"/>
          <c:order val="4"/>
          <c:tx>
            <c:strRef>
              <c:f>'∆Tsub'!$F$4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'∆Tsub'!$F$5:$F$11</c:f>
              <c:numCache>
                <c:formatCode>General</c:formatCode>
                <c:ptCount val="7"/>
                <c:pt idx="0">
                  <c:v>20.111000000000001</c:v>
                </c:pt>
                <c:pt idx="1">
                  <c:v>23.632999999999999</c:v>
                </c:pt>
                <c:pt idx="2">
                  <c:v>27.350999999999999</c:v>
                </c:pt>
                <c:pt idx="3">
                  <c:v>29.190999999999999</c:v>
                </c:pt>
                <c:pt idx="4">
                  <c:v>31.132000000000001</c:v>
                </c:pt>
                <c:pt idx="5">
                  <c:v>35.128</c:v>
                </c:pt>
                <c:pt idx="6">
                  <c:v>39.232999999999997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075-423F-8EE1-F320784C98A4}"/>
            </c:ext>
          </c:extLst>
        </c:ser>
        <c:ser>
          <c:idx val="5"/>
          <c:order val="5"/>
          <c:tx>
            <c:strRef>
              <c:f>'∆Tsub'!$G$4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'∆Tsub'!$A$5:$A$11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'∆Tsub'!$G$5:$G$11</c:f>
              <c:numCache>
                <c:formatCode>General</c:formatCode>
                <c:ptCount val="7"/>
                <c:pt idx="0">
                  <c:v>32.533000000000001</c:v>
                </c:pt>
                <c:pt idx="1">
                  <c:v>36.709000000000003</c:v>
                </c:pt>
                <c:pt idx="2">
                  <c:v>40.950000000000003</c:v>
                </c:pt>
                <c:pt idx="3">
                  <c:v>43.109000000000002</c:v>
                </c:pt>
                <c:pt idx="4">
                  <c:v>45.286999999999999</c:v>
                </c:pt>
                <c:pt idx="5">
                  <c:v>49.698999999999998</c:v>
                </c:pt>
                <c:pt idx="6">
                  <c:v>54.128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075-423F-8EE1-F320784C9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638672"/>
        <c:axId val="1376640752"/>
      </c:scatterChart>
      <c:valAx>
        <c:axId val="1376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40752"/>
        <c:crossesAt val="0.2"/>
        <c:crossBetween val="midCat"/>
      </c:valAx>
      <c:valAx>
        <c:axId val="13766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∆Tpp [kW</a:t>
                </a:r>
                <a:r>
                  <a:rPr lang="it-IT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6638672"/>
        <c:crossesAt val="-20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Vincoli Operatività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Boundaries'!$B$5:$B$11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'System Boundaries'!$C$5:$C$11</c:f>
              <c:numCache>
                <c:formatCode>General</c:formatCode>
                <c:ptCount val="7"/>
                <c:pt idx="0">
                  <c:v>4.2711100000000002</c:v>
                </c:pt>
                <c:pt idx="1">
                  <c:v>4.1615120000000001</c:v>
                </c:pt>
                <c:pt idx="2">
                  <c:v>4.0533590000000004</c:v>
                </c:pt>
                <c:pt idx="3">
                  <c:v>4.0000169999999997</c:v>
                </c:pt>
                <c:pt idx="4">
                  <c:v>3.9465189999999999</c:v>
                </c:pt>
                <c:pt idx="5">
                  <c:v>3.840255</c:v>
                </c:pt>
                <c:pt idx="6">
                  <c:v>3.735884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03-407A-B002-67B4839FC5B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Boundaries'!$B$5:$B$11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'System Boundaries'!$D$5:$D$11</c:f>
              <c:numCache>
                <c:formatCode>General</c:formatCode>
                <c:ptCount val="7"/>
                <c:pt idx="0">
                  <c:v>1.6043940000000001</c:v>
                </c:pt>
                <c:pt idx="1">
                  <c:v>1.7357020000000001</c:v>
                </c:pt>
                <c:pt idx="2">
                  <c:v>1.984559</c:v>
                </c:pt>
                <c:pt idx="3">
                  <c:v>2.1030709999999999</c:v>
                </c:pt>
                <c:pt idx="4">
                  <c:v>2.218353</c:v>
                </c:pt>
                <c:pt idx="5">
                  <c:v>1.4766170000000001</c:v>
                </c:pt>
                <c:pt idx="6">
                  <c:v>2.6307830000000001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03-407A-B002-67B4839F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87183"/>
        <c:axId val="1843488847"/>
      </c:scatterChart>
      <c:valAx>
        <c:axId val="184348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3488847"/>
        <c:crossesAt val="-10"/>
        <c:crossBetween val="midCat"/>
      </c:valAx>
      <c:valAx>
        <c:axId val="184348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3487183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Vincoli di funzionamento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'System Boundaries'!$C$16</c:f>
              <c:strCache>
                <c:ptCount val="1"/>
                <c:pt idx="0">
                  <c:v>Wmax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8143561536585384"/>
                  <c:y val="-6.4378900992452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'System Boundaries'!$C$17:$C$23</c:f>
              <c:numCache>
                <c:formatCode>General</c:formatCode>
                <c:ptCount val="7"/>
                <c:pt idx="0">
                  <c:v>4.0690656631877067</c:v>
                </c:pt>
                <c:pt idx="1">
                  <c:v>4.3660611207685882</c:v>
                </c:pt>
                <c:pt idx="2">
                  <c:v>4.6367966676744263</c:v>
                </c:pt>
                <c:pt idx="3">
                  <c:v>4.764322846158012</c:v>
                </c:pt>
                <c:pt idx="4">
                  <c:v>4.8878943637008154</c:v>
                </c:pt>
                <c:pt idx="5">
                  <c:v>5.0618558849580575</c:v>
                </c:pt>
                <c:pt idx="6">
                  <c:v>5.1726072759048893</c:v>
                </c:pt>
              </c:numCache>
            </c:numRef>
          </c:xVal>
          <c:yVal>
            <c:numRef>
              <c:f>'System Boundaries'!$B$17:$B$23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8-49A0-A34C-499BB48ABD4A}"/>
            </c:ext>
          </c:extLst>
        </c:ser>
        <c:ser>
          <c:idx val="1"/>
          <c:order val="1"/>
          <c:tx>
            <c:strRef>
              <c:f>'System Boundaries'!$D$16</c:f>
              <c:strCache>
                <c:ptCount val="1"/>
                <c:pt idx="0">
                  <c:v>Tmax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Boundaries'!$D$17:$D$23</c:f>
              <c:numCache>
                <c:formatCode>General</c:formatCode>
                <c:ptCount val="7"/>
                <c:pt idx="0">
                  <c:v>4.2710082726876903</c:v>
                </c:pt>
                <c:pt idx="1">
                  <c:v>4.1612315516292231</c:v>
                </c:pt>
                <c:pt idx="2">
                  <c:v>4.0533249530162916</c:v>
                </c:pt>
                <c:pt idx="3">
                  <c:v>4.000030325268833</c:v>
                </c:pt>
                <c:pt idx="4">
                  <c:v>3.9461077131065041</c:v>
                </c:pt>
                <c:pt idx="5">
                  <c:v>3.8391850007621557</c:v>
                </c:pt>
                <c:pt idx="6">
                  <c:v>3.7343977633044814</c:v>
                </c:pt>
              </c:numCache>
            </c:numRef>
          </c:xVal>
          <c:yVal>
            <c:numRef>
              <c:f>'System Boundaries'!$B$17:$B$23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78-49A0-A34C-499BB48ABD4A}"/>
            </c:ext>
          </c:extLst>
        </c:ser>
        <c:ser>
          <c:idx val="2"/>
          <c:order val="2"/>
          <c:tx>
            <c:strRef>
              <c:f>'System Boundaries'!$F$16</c:f>
              <c:strCache>
                <c:ptCount val="1"/>
                <c:pt idx="0">
                  <c:v>Wmin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'System Boundaries'!$F$17:$F$23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1.5</c:v>
                </c:pt>
                <c:pt idx="6">
                  <c:v>1.66048448723827</c:v>
                </c:pt>
              </c:numCache>
            </c:numRef>
          </c:xVal>
          <c:yVal>
            <c:numRef>
              <c:f>'System Boundaries'!$B$17:$B$23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78-49A0-A34C-499BB48ABD4A}"/>
            </c:ext>
          </c:extLst>
        </c:ser>
        <c:ser>
          <c:idx val="3"/>
          <c:order val="3"/>
          <c:tx>
            <c:strRef>
              <c:f>'System Boundaries'!$E$16</c:f>
              <c:strCache>
                <c:ptCount val="1"/>
                <c:pt idx="0">
                  <c:v>Tstack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'System Boundaries'!$E$17:$E$23</c:f>
              <c:numCache>
                <c:formatCode>General</c:formatCode>
                <c:ptCount val="7"/>
                <c:pt idx="0">
                  <c:v>4.7545415881888315</c:v>
                </c:pt>
                <c:pt idx="1">
                  <c:v>4.4695977549111312</c:v>
                </c:pt>
                <c:pt idx="2">
                  <c:v>4.1794292355371896</c:v>
                </c:pt>
                <c:pt idx="3">
                  <c:v>4.0302015626025858</c:v>
                </c:pt>
                <c:pt idx="4">
                  <c:v>3.9191215149921081</c:v>
                </c:pt>
                <c:pt idx="5">
                  <c:v>3.7181487720542599</c:v>
                </c:pt>
                <c:pt idx="6">
                  <c:v>3.5167193854496164</c:v>
                </c:pt>
              </c:numCache>
            </c:numRef>
          </c:xVal>
          <c:yVal>
            <c:numRef>
              <c:f>'System Boundaries'!$B$17:$B$23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73-478E-AABF-2589ECDD5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928639"/>
        <c:axId val="2013927807"/>
      </c:scatterChart>
      <c:valAx>
        <c:axId val="2013928639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mvap [kg/s]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927807"/>
        <c:crossesAt val="-20"/>
        <c:crossBetween val="midCat"/>
      </c:valAx>
      <c:valAx>
        <c:axId val="20139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Tamb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928639"/>
        <c:crossesAt val="-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447674</xdr:colOff>
      <xdr:row>1</xdr:row>
      <xdr:rowOff>95250</xdr:rowOff>
    </xdr:from>
    <xdr:to>
      <xdr:col>19</xdr:col>
      <xdr:colOff>552449</xdr:colOff>
      <xdr:row>15</xdr:row>
      <xdr:rowOff>95249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8D4CA0A-09C9-07E7-0358-0D1744F55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290511</xdr:colOff>
      <xdr:row>11</xdr:row>
      <xdr:rowOff>33336</xdr:rowOff>
    </xdr:from>
    <xdr:to>
      <xdr:col>13</xdr:col>
      <xdr:colOff>295274</xdr:colOff>
      <xdr:row>29</xdr:row>
      <xdr:rowOff>152399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44D21E9-9F21-1426-9007-CE4401D8E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252412</xdr:colOff>
      <xdr:row>12</xdr:row>
      <xdr:rowOff>61911</xdr:rowOff>
    </xdr:from>
    <xdr:to>
      <xdr:col>11</xdr:col>
      <xdr:colOff>133350</xdr:colOff>
      <xdr:row>30</xdr:row>
      <xdr:rowOff>47624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18DB918-E7BD-FD88-7DBE-6C7FFFDED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12</xdr:row>
      <xdr:rowOff>42862</xdr:rowOff>
    </xdr:from>
    <xdr:to>
      <xdr:col>10</xdr:col>
      <xdr:colOff>214312</xdr:colOff>
      <xdr:row>26</xdr:row>
      <xdr:rowOff>119062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64EFCE-EAC2-9153-37AC-C7EA9ECC0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12</xdr:row>
      <xdr:rowOff>138112</xdr:rowOff>
    </xdr:from>
    <xdr:to>
      <xdr:col>11</xdr:col>
      <xdr:colOff>147637</xdr:colOff>
      <xdr:row>27</xdr:row>
      <xdr:rowOff>23812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655C74C-D55B-D2C4-29B4-56842CBB9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547686</xdr:colOff>
      <xdr:row>12</xdr:row>
      <xdr:rowOff>33337</xdr:rowOff>
    </xdr:from>
    <xdr:to>
      <xdr:col>9</xdr:col>
      <xdr:colOff>666749</xdr:colOff>
      <xdr:row>30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8BECD6-F695-880C-2129-4F9F07245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100011</xdr:colOff>
      <xdr:row>11</xdr:row>
      <xdr:rowOff>42862</xdr:rowOff>
    </xdr:from>
    <xdr:to>
      <xdr:col>11</xdr:col>
      <xdr:colOff>66675</xdr:colOff>
      <xdr:row>30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0A914F1-DB5A-5CC4-6A62-1D2F187DF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12</xdr:row>
      <xdr:rowOff>176212</xdr:rowOff>
    </xdr:from>
    <xdr:to>
      <xdr:col>9</xdr:col>
      <xdr:colOff>481012</xdr:colOff>
      <xdr:row>27</xdr:row>
      <xdr:rowOff>61912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52D7093-4E4D-320A-F9EA-0566D16B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14</xdr:row>
      <xdr:rowOff>42862</xdr:rowOff>
    </xdr:from>
    <xdr:to>
      <xdr:col>9</xdr:col>
      <xdr:colOff>1547812</xdr:colOff>
      <xdr:row>28</xdr:row>
      <xdr:rowOff>119062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4FF7BB-BEAF-7ECA-EE61-7A14A9246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68580</xdr:rowOff>
    </xdr:from>
    <xdr:to>
      <xdr:col>15</xdr:col>
      <xdr:colOff>388620</xdr:colOff>
      <xdr:row>25</xdr:row>
      <xdr:rowOff>68580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B952AC0-72D6-CE1A-08E2-EA5E51767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10</xdr:row>
      <xdr:rowOff>144780</xdr:rowOff>
    </xdr:from>
    <xdr:to>
      <xdr:col>13</xdr:col>
      <xdr:colOff>99060</xdr:colOff>
      <xdr:row>25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708E1FC-F9B3-2A8F-3660-2077F5A8F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10</xdr:row>
      <xdr:rowOff>68580</xdr:rowOff>
    </xdr:from>
    <xdr:to>
      <xdr:col>14</xdr:col>
      <xdr:colOff>15240</xdr:colOff>
      <xdr:row>25</xdr:row>
      <xdr:rowOff>68580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D15B2D7-AD21-4B20-EF13-366745A25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432435</xdr:colOff>
      <xdr:row>11</xdr:row>
      <xdr:rowOff>156210</xdr:rowOff>
    </xdr:from>
    <xdr:to>
      <xdr:col>19</xdr:col>
      <xdr:colOff>102870</xdr:colOff>
      <xdr:row>26</xdr:row>
      <xdr:rowOff>156210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BC3D63-7D5F-54BA-61E9-6978D9E59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60960</xdr:rowOff>
    </xdr:from>
    <xdr:to>
      <xdr:col>12</xdr:col>
      <xdr:colOff>304800</xdr:colOff>
      <xdr:row>25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8D8DDE-E3B5-6D00-CA0C-ED58B656E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12</xdr:row>
      <xdr:rowOff>185737</xdr:rowOff>
    </xdr:from>
    <xdr:to>
      <xdr:col>11</xdr:col>
      <xdr:colOff>314325</xdr:colOff>
      <xdr:row>27</xdr:row>
      <xdr:rowOff>71437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D866A6-AF3F-A139-36B0-80B927B9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1</xdr:row>
      <xdr:rowOff>7620</xdr:rowOff>
    </xdr:from>
    <xdr:to>
      <xdr:col>9</xdr:col>
      <xdr:colOff>99060</xdr:colOff>
      <xdr:row>12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2A0CF6-19BC-60AE-F052-07778B2FA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13</xdr:row>
      <xdr:rowOff>38100</xdr:rowOff>
    </xdr:from>
    <xdr:to>
      <xdr:col>20</xdr:col>
      <xdr:colOff>133349</xdr:colOff>
      <xdr:row>35</xdr:row>
      <xdr:rowOff>133349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E2AF18-27FE-94F1-96DE-97C9E7B89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263/EstraiDati_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73/EstraiDati_Fil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83/EstraiDati_Fil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288/EstraiDati_Fil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93/EstraiDati_File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303/EstraiDati_File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313/EstraiDati_File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max/EstraiDati_File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Wmin/EstraiDati_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0.26133000000000001</v>
          </cell>
          <cell r="D2">
            <v>0.28283999999999998</v>
          </cell>
          <cell r="E2">
            <v>0.31075999999999998</v>
          </cell>
          <cell r="F2">
            <v>0.32834999999999998</v>
          </cell>
          <cell r="G2">
            <v>0.33954000000000001</v>
          </cell>
          <cell r="H2">
            <v>0.34649000000000002</v>
          </cell>
        </row>
        <row r="3">
          <cell r="C3">
            <v>3016.47</v>
          </cell>
          <cell r="D3">
            <v>3754.26</v>
          </cell>
          <cell r="E3">
            <v>5188.37</v>
          </cell>
          <cell r="F3">
            <v>6673.45</v>
          </cell>
          <cell r="G3">
            <v>8198.81</v>
          </cell>
          <cell r="H3">
            <v>9739.9599999999991</v>
          </cell>
        </row>
        <row r="4">
          <cell r="C4">
            <v>15.941850000000001</v>
          </cell>
          <cell r="D4">
            <v>16.302849999999999</v>
          </cell>
          <cell r="E4">
            <v>16.945430000000002</v>
          </cell>
          <cell r="F4">
            <v>17.546610000000001</v>
          </cell>
          <cell r="G4">
            <v>18.10905</v>
          </cell>
          <cell r="H4">
            <v>18.631640000000001</v>
          </cell>
        </row>
        <row r="5">
          <cell r="C5">
            <v>9.5799999999999996E-2</v>
          </cell>
          <cell r="D5">
            <v>0.11020000000000001</v>
          </cell>
          <cell r="E5">
            <v>0.1386</v>
          </cell>
          <cell r="F5">
            <v>0.16869999999999999</v>
          </cell>
          <cell r="G5">
            <v>0.20039999999999999</v>
          </cell>
          <cell r="H5">
            <v>0.23330000000000001</v>
          </cell>
        </row>
        <row r="6">
          <cell r="C6">
            <v>1133.6849999999999</v>
          </cell>
          <cell r="D6">
            <v>1207.095</v>
          </cell>
          <cell r="E6">
            <v>1347.7560000000001</v>
          </cell>
          <cell r="F6">
            <v>1490.857</v>
          </cell>
          <cell r="G6">
            <v>1635.55</v>
          </cell>
          <cell r="H6">
            <v>1779.4269999999999</v>
          </cell>
        </row>
        <row r="7">
          <cell r="C7">
            <v>23.749700000000001</v>
          </cell>
          <cell r="D7">
            <v>23.748799999999999</v>
          </cell>
          <cell r="E7">
            <v>23.7486</v>
          </cell>
          <cell r="F7">
            <v>23.749600000000001</v>
          </cell>
          <cell r="G7">
            <v>23.750499999999999</v>
          </cell>
          <cell r="H7">
            <v>23.752099999999999</v>
          </cell>
        </row>
        <row r="8">
          <cell r="C8">
            <v>4.7603999999999997</v>
          </cell>
          <cell r="D8">
            <v>4.8639999999999999</v>
          </cell>
          <cell r="E8">
            <v>5.0500999999999996</v>
          </cell>
          <cell r="F8">
            <v>5.2253999999999996</v>
          </cell>
          <cell r="G8">
            <v>5.3909000000000002</v>
          </cell>
          <cell r="H8">
            <v>5.5465</v>
          </cell>
        </row>
        <row r="9">
          <cell r="C9">
            <v>599.077</v>
          </cell>
          <cell r="D9">
            <v>635.08399999999995</v>
          </cell>
          <cell r="E9">
            <v>705.274</v>
          </cell>
          <cell r="F9">
            <v>778.26099999999997</v>
          </cell>
          <cell r="G9">
            <v>853.61699999999996</v>
          </cell>
          <cell r="H9">
            <v>930.11199999999997</v>
          </cell>
        </row>
        <row r="10">
          <cell r="C10">
            <v>11542.85</v>
          </cell>
          <cell r="D10">
            <v>13273.41</v>
          </cell>
          <cell r="E10">
            <v>16695.79</v>
          </cell>
          <cell r="F10">
            <v>20324.169999999998</v>
          </cell>
          <cell r="G10">
            <v>24146.51</v>
          </cell>
          <cell r="H10">
            <v>28110.36</v>
          </cell>
        </row>
        <row r="11">
          <cell r="C11">
            <v>3013.5859999999998</v>
          </cell>
          <cell r="D11">
            <v>3750.4369999999999</v>
          </cell>
          <cell r="E11">
            <v>5182.549</v>
          </cell>
          <cell r="F11">
            <v>6665.7479999999996</v>
          </cell>
          <cell r="G11">
            <v>8189.2209999999995</v>
          </cell>
          <cell r="H11">
            <v>9728.4580000000005</v>
          </cell>
        </row>
        <row r="12">
          <cell r="C12">
            <v>2832.89</v>
          </cell>
          <cell r="D12">
            <v>3777.2995000000001</v>
          </cell>
          <cell r="E12">
            <v>5668.6274999999996</v>
          </cell>
          <cell r="F12">
            <v>7709.4904999999999</v>
          </cell>
          <cell r="G12">
            <v>9899.2139999999999</v>
          </cell>
          <cell r="H12">
            <v>12210.732</v>
          </cell>
        </row>
        <row r="13">
          <cell r="C13">
            <v>1190930.6000000001</v>
          </cell>
          <cell r="D13">
            <v>1587683.2</v>
          </cell>
          <cell r="E13">
            <v>2342134.5</v>
          </cell>
          <cell r="F13">
            <v>2971395.5</v>
          </cell>
          <cell r="G13">
            <v>3451803.2</v>
          </cell>
          <cell r="H13">
            <v>3810299</v>
          </cell>
        </row>
        <row r="14">
          <cell r="C14">
            <v>441.37099999999998</v>
          </cell>
          <cell r="D14">
            <v>426.34399999999999</v>
          </cell>
          <cell r="E14">
            <v>398.15600000000001</v>
          </cell>
          <cell r="F14">
            <v>375.41899999999998</v>
          </cell>
          <cell r="G14">
            <v>358.96</v>
          </cell>
          <cell r="H14">
            <v>347.57499999999999</v>
          </cell>
        </row>
        <row r="15">
          <cell r="C15">
            <v>3.29</v>
          </cell>
          <cell r="D15">
            <v>3.76</v>
          </cell>
          <cell r="E15">
            <v>4.6900000000000004</v>
          </cell>
          <cell r="F15">
            <v>5.65</v>
          </cell>
          <cell r="G15">
            <v>6.64</v>
          </cell>
          <cell r="H15">
            <v>7.64</v>
          </cell>
        </row>
        <row r="16">
          <cell r="C16">
            <v>0.01</v>
          </cell>
          <cell r="D16">
            <v>0.01</v>
          </cell>
          <cell r="E16">
            <v>0.16600000000000001</v>
          </cell>
          <cell r="F16">
            <v>8.4640000000000004</v>
          </cell>
          <cell r="G16">
            <v>20.111000000000001</v>
          </cell>
          <cell r="H16">
            <v>32.533000000000001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0.2475</v>
          </cell>
          <cell r="D2">
            <v>0.27156999999999998</v>
          </cell>
          <cell r="E2">
            <v>0.30232999999999999</v>
          </cell>
          <cell r="F2">
            <v>0.32133</v>
          </cell>
          <cell r="G2">
            <v>0.33316000000000001</v>
          </cell>
          <cell r="H2">
            <v>0.34033999999999998</v>
          </cell>
        </row>
        <row r="3">
          <cell r="C3">
            <v>2628.46</v>
          </cell>
          <cell r="D3">
            <v>3348.8</v>
          </cell>
          <cell r="E3">
            <v>4759.43</v>
          </cell>
          <cell r="F3">
            <v>6227.08</v>
          </cell>
          <cell r="G3">
            <v>7734.26</v>
          </cell>
          <cell r="H3">
            <v>9251.2199999999993</v>
          </cell>
        </row>
        <row r="4">
          <cell r="C4">
            <v>15.143940000000001</v>
          </cell>
          <cell r="D4">
            <v>15.50034</v>
          </cell>
          <cell r="E4">
            <v>16.139800000000001</v>
          </cell>
          <cell r="F4">
            <v>16.7348</v>
          </cell>
          <cell r="G4">
            <v>17.289300000000001</v>
          </cell>
          <cell r="H4">
            <v>17.80078</v>
          </cell>
        </row>
        <row r="5">
          <cell r="C5">
            <v>8.8099999999999998E-2</v>
          </cell>
          <cell r="D5">
            <v>0.1023</v>
          </cell>
          <cell r="E5">
            <v>0.13059999999999999</v>
          </cell>
          <cell r="F5">
            <v>0.1608</v>
          </cell>
          <cell r="G5">
            <v>0.19270000000000001</v>
          </cell>
          <cell r="H5">
            <v>0.22559999999999999</v>
          </cell>
        </row>
        <row r="6">
          <cell r="C6">
            <v>1129.8820000000001</v>
          </cell>
          <cell r="D6">
            <v>1206.557</v>
          </cell>
          <cell r="E6">
            <v>1354.4780000000001</v>
          </cell>
          <cell r="F6">
            <v>1505.4680000000001</v>
          </cell>
          <cell r="G6">
            <v>1658.056</v>
          </cell>
          <cell r="H6">
            <v>1809.165</v>
          </cell>
        </row>
        <row r="7">
          <cell r="C7">
            <v>22.504100000000001</v>
          </cell>
          <cell r="D7">
            <v>22.5001</v>
          </cell>
          <cell r="E7">
            <v>22.494399999999999</v>
          </cell>
          <cell r="F7">
            <v>22.490200000000002</v>
          </cell>
          <cell r="G7">
            <v>22.485700000000001</v>
          </cell>
          <cell r="H7">
            <v>22.481200000000001</v>
          </cell>
        </row>
        <row r="8">
          <cell r="C8">
            <v>4.4820000000000002</v>
          </cell>
          <cell r="D8">
            <v>4.5837000000000003</v>
          </cell>
          <cell r="E8">
            <v>4.7667999999999999</v>
          </cell>
          <cell r="F8">
            <v>4.9393000000000002</v>
          </cell>
          <cell r="G8">
            <v>5.1013999999999999</v>
          </cell>
          <cell r="H8">
            <v>5.2526000000000002</v>
          </cell>
        </row>
        <row r="9">
          <cell r="C9">
            <v>605.09</v>
          </cell>
          <cell r="D9">
            <v>643.00699999999995</v>
          </cell>
          <cell r="E9">
            <v>717.45</v>
          </cell>
          <cell r="F9">
            <v>795.13900000000001</v>
          </cell>
          <cell r="G9">
            <v>875.35199999999998</v>
          </cell>
          <cell r="H9">
            <v>956.49900000000002</v>
          </cell>
        </row>
        <row r="10">
          <cell r="C10">
            <v>10620.22</v>
          </cell>
          <cell r="D10">
            <v>12331.27</v>
          </cell>
          <cell r="E10">
            <v>15742.53</v>
          </cell>
          <cell r="F10">
            <v>19378.91</v>
          </cell>
          <cell r="G10">
            <v>23214.7</v>
          </cell>
          <cell r="H10">
            <v>27182.62</v>
          </cell>
        </row>
        <row r="11">
          <cell r="C11">
            <v>2625.6</v>
          </cell>
          <cell r="D11">
            <v>3344.9540000000002</v>
          </cell>
          <cell r="E11">
            <v>4753.6490000000003</v>
          </cell>
          <cell r="F11">
            <v>6219.3779999999997</v>
          </cell>
          <cell r="G11">
            <v>7724.6679999999997</v>
          </cell>
          <cell r="H11">
            <v>9239.7049999999999</v>
          </cell>
        </row>
        <row r="12">
          <cell r="C12">
            <v>2832.895</v>
          </cell>
          <cell r="D12">
            <v>3777.3015</v>
          </cell>
          <cell r="E12">
            <v>5684.3635000000004</v>
          </cell>
          <cell r="F12">
            <v>7753.4925000000003</v>
          </cell>
          <cell r="G12">
            <v>9977.52</v>
          </cell>
          <cell r="H12">
            <v>12320.843999999999</v>
          </cell>
        </row>
        <row r="13">
          <cell r="C13">
            <v>1189853</v>
          </cell>
          <cell r="D13">
            <v>1585039.1</v>
          </cell>
          <cell r="E13">
            <v>2326385.2000000002</v>
          </cell>
          <cell r="F13">
            <v>2927390.2</v>
          </cell>
          <cell r="G13">
            <v>3373501</v>
          </cell>
          <cell r="H13">
            <v>3700191.8</v>
          </cell>
        </row>
        <row r="14">
          <cell r="C14">
            <v>438.60199999999998</v>
          </cell>
          <cell r="D14">
            <v>422.74400000000003</v>
          </cell>
          <cell r="E14">
            <v>393.43599999999998</v>
          </cell>
          <cell r="F14">
            <v>370.53</v>
          </cell>
          <cell r="G14">
            <v>354.495</v>
          </cell>
          <cell r="H14">
            <v>343.68900000000002</v>
          </cell>
        </row>
        <row r="15">
          <cell r="C15">
            <v>3.14</v>
          </cell>
          <cell r="D15">
            <v>3.59</v>
          </cell>
          <cell r="E15">
            <v>4.49</v>
          </cell>
          <cell r="F15">
            <v>5.42</v>
          </cell>
          <cell r="G15">
            <v>6.37</v>
          </cell>
          <cell r="H15">
            <v>7.32</v>
          </cell>
        </row>
        <row r="16">
          <cell r="C16">
            <v>0.01</v>
          </cell>
          <cell r="D16">
            <v>0.01</v>
          </cell>
          <cell r="E16">
            <v>1.3169999999999999</v>
          </cell>
          <cell r="F16">
            <v>10.904</v>
          </cell>
          <cell r="G16">
            <v>23.632999999999999</v>
          </cell>
          <cell r="H16">
            <v>36.709000000000003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0.23366999999999999</v>
          </cell>
          <cell r="D2">
            <v>0.26050000000000001</v>
          </cell>
          <cell r="E2">
            <v>0.29422999999999999</v>
          </cell>
          <cell r="F2">
            <v>0.31461</v>
          </cell>
          <cell r="G2">
            <v>0.32701999999999998</v>
          </cell>
          <cell r="H2">
            <v>0.33435999999999999</v>
          </cell>
        </row>
        <row r="3">
          <cell r="C3">
            <v>2287.94</v>
          </cell>
          <cell r="D3">
            <v>2991.42</v>
          </cell>
          <cell r="E3">
            <v>4380.3999999999996</v>
          </cell>
          <cell r="F3">
            <v>5830.96</v>
          </cell>
          <cell r="G3">
            <v>7319.41</v>
          </cell>
          <cell r="H3">
            <v>8810.25</v>
          </cell>
        </row>
        <row r="4">
          <cell r="C4">
            <v>14.40488</v>
          </cell>
          <cell r="D4">
            <v>14.758559999999999</v>
          </cell>
          <cell r="E4">
            <v>15.39237</v>
          </cell>
          <cell r="F4">
            <v>15.98147</v>
          </cell>
          <cell r="G4">
            <v>16.351279999999999</v>
          </cell>
          <cell r="H4">
            <v>17.023129999999998</v>
          </cell>
        </row>
        <row r="5">
          <cell r="C5">
            <v>8.1299999999999997E-2</v>
          </cell>
          <cell r="D5">
            <v>9.5299999999999996E-2</v>
          </cell>
          <cell r="E5">
            <v>0.1236</v>
          </cell>
          <cell r="F5">
            <v>0.15379999999999999</v>
          </cell>
          <cell r="G5">
            <v>0.1857</v>
          </cell>
          <cell r="H5">
            <v>0.21870000000000001</v>
          </cell>
        </row>
        <row r="6">
          <cell r="C6">
            <v>1126.7370000000001</v>
          </cell>
          <cell r="D6">
            <v>1206.7360000000001</v>
          </cell>
          <cell r="E6">
            <v>1362.2739999999999</v>
          </cell>
          <cell r="F6">
            <v>1521.501</v>
          </cell>
          <cell r="G6">
            <v>1682.1949999999999</v>
          </cell>
          <cell r="H6">
            <v>1840.664</v>
          </cell>
        </row>
        <row r="7">
          <cell r="C7">
            <v>21.348600000000001</v>
          </cell>
          <cell r="D7">
            <v>21.3415</v>
          </cell>
          <cell r="E7">
            <v>21.329699999999999</v>
          </cell>
          <cell r="F7">
            <v>21.319700000000001</v>
          </cell>
          <cell r="G7">
            <v>21.308900000000001</v>
          </cell>
          <cell r="H7">
            <v>21.296399999999998</v>
          </cell>
        </row>
        <row r="8">
          <cell r="C8">
            <v>4.2268999999999997</v>
          </cell>
          <cell r="D8">
            <v>4.3266</v>
          </cell>
          <cell r="E8">
            <v>4.5068000000000001</v>
          </cell>
          <cell r="F8">
            <v>4.6764000000000001</v>
          </cell>
          <cell r="G8">
            <v>4.8348000000000004</v>
          </cell>
          <cell r="H8">
            <v>4.9813000000000001</v>
          </cell>
        </row>
        <row r="9">
          <cell r="C9">
            <v>611.298</v>
          </cell>
          <cell r="D9">
            <v>651.18299999999999</v>
          </cell>
          <cell r="E9">
            <v>730.12</v>
          </cell>
          <cell r="F9">
            <v>812.76800000000003</v>
          </cell>
          <cell r="G9">
            <v>898.02800000000002</v>
          </cell>
          <cell r="H9">
            <v>983.98099999999999</v>
          </cell>
        </row>
        <row r="10">
          <cell r="C10">
            <v>9791.2900000000009</v>
          </cell>
          <cell r="D10">
            <v>11483.44</v>
          </cell>
          <cell r="E10">
            <v>14887.8</v>
          </cell>
          <cell r="F10">
            <v>18534.2</v>
          </cell>
          <cell r="G10">
            <v>22382.34</v>
          </cell>
          <cell r="H10">
            <v>26349.599999999999</v>
          </cell>
        </row>
        <row r="11">
          <cell r="C11">
            <v>2285.067</v>
          </cell>
          <cell r="D11">
            <v>2987.5990000000002</v>
          </cell>
          <cell r="E11">
            <v>4374.6090000000004</v>
          </cell>
          <cell r="F11">
            <v>5823.2640000000001</v>
          </cell>
          <cell r="G11">
            <v>7309.8180000000002</v>
          </cell>
          <cell r="H11">
            <v>8798.607</v>
          </cell>
        </row>
        <row r="12">
          <cell r="C12">
            <v>2832.8957999999998</v>
          </cell>
          <cell r="D12">
            <v>3777.3018000000002</v>
          </cell>
          <cell r="E12">
            <v>5702.0150000000003</v>
          </cell>
          <cell r="F12">
            <v>7800.8665000000001</v>
          </cell>
          <cell r="G12">
            <v>10066.36</v>
          </cell>
          <cell r="H12">
            <v>12432.226000000001</v>
          </cell>
        </row>
        <row r="13">
          <cell r="C13">
            <v>1188754.5</v>
          </cell>
          <cell r="D13">
            <v>1582145.8</v>
          </cell>
          <cell r="E13">
            <v>2308736.7999999998</v>
          </cell>
          <cell r="F13">
            <v>2880019.2</v>
          </cell>
          <cell r="G13">
            <v>3293485.8</v>
          </cell>
          <cell r="H13">
            <v>3588803</v>
          </cell>
        </row>
        <row r="14">
          <cell r="C14">
            <v>435.75599999999997</v>
          </cell>
          <cell r="D14">
            <v>419.05599999999998</v>
          </cell>
          <cell r="E14">
            <v>388.70699999999999</v>
          </cell>
          <cell r="F14">
            <v>365.779</v>
          </cell>
          <cell r="G14">
            <v>350.291</v>
          </cell>
          <cell r="H14">
            <v>340.065</v>
          </cell>
        </row>
        <row r="15">
          <cell r="C15">
            <v>3.01</v>
          </cell>
          <cell r="D15">
            <v>3.43</v>
          </cell>
          <cell r="E15">
            <v>4.29</v>
          </cell>
          <cell r="F15">
            <v>5.19</v>
          </cell>
          <cell r="G15">
            <v>6.11</v>
          </cell>
          <cell r="H15">
            <v>7.01</v>
          </cell>
        </row>
        <row r="16">
          <cell r="C16">
            <v>0.01</v>
          </cell>
          <cell r="D16">
            <v>0.01</v>
          </cell>
          <cell r="E16">
            <v>2.61</v>
          </cell>
          <cell r="F16">
            <v>13.539</v>
          </cell>
          <cell r="G16">
            <v>27.350999999999999</v>
          </cell>
          <cell r="H16">
            <v>40.950000000000003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0.22675999999999999</v>
          </cell>
          <cell r="D2">
            <v>0.25502000000000002</v>
          </cell>
          <cell r="E2">
            <v>0.29028999999999999</v>
          </cell>
          <cell r="F2">
            <v>0.31135000000000002</v>
          </cell>
          <cell r="G2">
            <v>0.32397999999999999</v>
          </cell>
          <cell r="H2">
            <v>0.33137</v>
          </cell>
        </row>
        <row r="3">
          <cell r="C3">
            <v>2133.34</v>
          </cell>
          <cell r="D3">
            <v>2828.47</v>
          </cell>
          <cell r="E3">
            <v>4207.34</v>
          </cell>
          <cell r="F3">
            <v>5649.62</v>
          </cell>
          <cell r="G3">
            <v>7126.98</v>
          </cell>
          <cell r="H3">
            <v>8603.85</v>
          </cell>
        </row>
        <row r="4">
          <cell r="C4">
            <v>14.055630000000001</v>
          </cell>
          <cell r="D4">
            <v>14.4077</v>
          </cell>
          <cell r="E4">
            <v>15.039009999999999</v>
          </cell>
          <cell r="F4">
            <v>15.6248</v>
          </cell>
          <cell r="G4">
            <v>16.161819999999999</v>
          </cell>
          <cell r="H4">
            <v>16.652889999999999</v>
          </cell>
        </row>
        <row r="5">
          <cell r="C5">
            <v>7.8100000000000003E-2</v>
          </cell>
          <cell r="D5">
            <v>9.1999999999999998E-2</v>
          </cell>
          <cell r="E5">
            <v>0.1203</v>
          </cell>
          <cell r="F5">
            <v>0.15060000000000001</v>
          </cell>
          <cell r="G5">
            <v>0.18260000000000001</v>
          </cell>
          <cell r="H5">
            <v>0.2155</v>
          </cell>
        </row>
        <row r="6">
          <cell r="C6">
            <v>1125.4059999999999</v>
          </cell>
          <cell r="D6">
            <v>1207.086</v>
          </cell>
          <cell r="E6">
            <v>1366.5820000000001</v>
          </cell>
          <cell r="F6">
            <v>1530.0650000000001</v>
          </cell>
          <cell r="G6">
            <v>1694.944</v>
          </cell>
          <cell r="H6">
            <v>1857.182</v>
          </cell>
        </row>
        <row r="7">
          <cell r="C7">
            <v>20.8017</v>
          </cell>
          <cell r="D7">
            <v>20.7928</v>
          </cell>
          <cell r="E7">
            <v>20.777899999999999</v>
          </cell>
          <cell r="F7">
            <v>20.764500000000002</v>
          </cell>
          <cell r="G7">
            <v>20.747699999999998</v>
          </cell>
          <cell r="H7">
            <v>20.7285</v>
          </cell>
        </row>
        <row r="8">
          <cell r="C8">
            <v>4.1071999999999997</v>
          </cell>
          <cell r="D8">
            <v>4.2058999999999997</v>
          </cell>
          <cell r="E8">
            <v>4.3846999999999996</v>
          </cell>
          <cell r="F8">
            <v>4.5528000000000004</v>
          </cell>
          <cell r="G8">
            <v>4.7087000000000003</v>
          </cell>
          <cell r="H8">
            <v>4.8520000000000003</v>
          </cell>
        </row>
        <row r="9">
          <cell r="C9">
            <v>614.47699999999998</v>
          </cell>
          <cell r="D9">
            <v>655.36900000000003</v>
          </cell>
          <cell r="E9">
            <v>736.65300000000002</v>
          </cell>
          <cell r="F9">
            <v>821.88300000000004</v>
          </cell>
          <cell r="G9">
            <v>909.79200000000003</v>
          </cell>
          <cell r="H9">
            <v>998.27099999999996</v>
          </cell>
        </row>
        <row r="10">
          <cell r="C10">
            <v>9407.98</v>
          </cell>
          <cell r="D10">
            <v>11091.08</v>
          </cell>
          <cell r="E10">
            <v>14493.62</v>
          </cell>
          <cell r="F10">
            <v>18145.82</v>
          </cell>
          <cell r="G10">
            <v>21998.31</v>
          </cell>
          <cell r="H10">
            <v>25964.55</v>
          </cell>
        </row>
        <row r="11">
          <cell r="C11">
            <v>2130.4769999999999</v>
          </cell>
          <cell r="D11">
            <v>2824.6529999999998</v>
          </cell>
          <cell r="E11">
            <v>4201.5559999999996</v>
          </cell>
          <cell r="F11">
            <v>5641.915</v>
          </cell>
          <cell r="G11">
            <v>7117.2879999999996</v>
          </cell>
          <cell r="H11">
            <v>8592.3330000000005</v>
          </cell>
        </row>
        <row r="12">
          <cell r="C12">
            <v>2832.8829999999998</v>
          </cell>
          <cell r="D12">
            <v>3777.3004999999998</v>
          </cell>
          <cell r="E12">
            <v>5711.6080000000002</v>
          </cell>
          <cell r="F12">
            <v>7825.7974999999997</v>
          </cell>
          <cell r="G12">
            <v>10100.553</v>
          </cell>
          <cell r="H12">
            <v>12488.796</v>
          </cell>
        </row>
        <row r="13">
          <cell r="C13">
            <v>1188195.3999999999</v>
          </cell>
          <cell r="D13">
            <v>1580587.4</v>
          </cell>
          <cell r="E13">
            <v>2299148</v>
          </cell>
          <cell r="F13">
            <v>2855087</v>
          </cell>
          <cell r="G13">
            <v>3250477.8</v>
          </cell>
          <cell r="H13">
            <v>3532247.2</v>
          </cell>
        </row>
        <row r="14">
          <cell r="C14">
            <v>434.303</v>
          </cell>
          <cell r="D14">
            <v>417.17700000000002</v>
          </cell>
          <cell r="E14">
            <v>386.34300000000002</v>
          </cell>
          <cell r="F14">
            <v>363.46</v>
          </cell>
          <cell r="G14">
            <v>348.22899999999998</v>
          </cell>
          <cell r="H14">
            <v>338.334</v>
          </cell>
        </row>
        <row r="15">
          <cell r="C15">
            <v>2.94</v>
          </cell>
          <cell r="D15">
            <v>3.35</v>
          </cell>
          <cell r="E15">
            <v>4.2</v>
          </cell>
          <cell r="F15">
            <v>5.08</v>
          </cell>
          <cell r="G15">
            <v>5.97</v>
          </cell>
          <cell r="H15">
            <v>6.85</v>
          </cell>
        </row>
        <row r="16">
          <cell r="C16">
            <v>0.01</v>
          </cell>
          <cell r="D16">
            <v>0.01</v>
          </cell>
          <cell r="E16">
            <v>3.3130000000000002</v>
          </cell>
          <cell r="F16">
            <v>14.929</v>
          </cell>
          <cell r="G16">
            <v>29.190999999999999</v>
          </cell>
          <cell r="H16">
            <v>43.109000000000002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0.21981999999999999</v>
          </cell>
          <cell r="D2">
            <v>0.24958</v>
          </cell>
          <cell r="E2">
            <v>0.28639999999999999</v>
          </cell>
          <cell r="F2">
            <v>0.30808999999999997</v>
          </cell>
          <cell r="G2">
            <v>0.32096999999999998</v>
          </cell>
          <cell r="H2">
            <v>0.32840999999999998</v>
          </cell>
        </row>
        <row r="3">
          <cell r="C3">
            <v>1987.96</v>
          </cell>
          <cell r="D3">
            <v>2674.92</v>
          </cell>
          <cell r="E3">
            <v>4043.36</v>
          </cell>
          <cell r="F3">
            <v>5476.33</v>
          </cell>
          <cell r="G3">
            <v>6943.25</v>
          </cell>
          <cell r="H3">
            <v>8406.27</v>
          </cell>
        </row>
        <row r="4">
          <cell r="C4">
            <v>13.71832</v>
          </cell>
          <cell r="D4">
            <v>14.06779</v>
          </cell>
          <cell r="E4">
            <v>14.695690000000001</v>
          </cell>
          <cell r="F4">
            <v>15.27646</v>
          </cell>
          <cell r="G4">
            <v>15.808719999999999</v>
          </cell>
          <cell r="H4">
            <v>16.290710000000001</v>
          </cell>
        </row>
        <row r="5">
          <cell r="C5">
            <v>7.51E-2</v>
          </cell>
          <cell r="D5">
            <v>8.8900000000000007E-2</v>
          </cell>
          <cell r="E5">
            <v>0.1172</v>
          </cell>
          <cell r="F5">
            <v>0.14749999999999999</v>
          </cell>
          <cell r="G5">
            <v>0.17949999999999999</v>
          </cell>
          <cell r="H5">
            <v>0.21240000000000001</v>
          </cell>
        </row>
        <row r="6">
          <cell r="C6">
            <v>1124.2170000000001</v>
          </cell>
          <cell r="D6">
            <v>1207.615</v>
          </cell>
          <cell r="E6">
            <v>1371.21</v>
          </cell>
          <cell r="F6">
            <v>1539.1189999999999</v>
          </cell>
          <cell r="G6">
            <v>1708.2619999999999</v>
          </cell>
          <cell r="H6">
            <v>1874.2729999999999</v>
          </cell>
        </row>
        <row r="7">
          <cell r="C7">
            <v>20.272200000000002</v>
          </cell>
          <cell r="D7">
            <v>20.261399999999998</v>
          </cell>
          <cell r="E7">
            <v>20.241299999999999</v>
          </cell>
          <cell r="F7">
            <v>20.221900000000002</v>
          </cell>
          <cell r="G7">
            <v>20.2</v>
          </cell>
          <cell r="H7">
            <v>20.176300000000001</v>
          </cell>
        </row>
        <row r="8">
          <cell r="C8">
            <v>3.992</v>
          </cell>
          <cell r="D8">
            <v>4.0895999999999999</v>
          </cell>
          <cell r="E8">
            <v>4.2667000000000002</v>
          </cell>
          <cell r="F8">
            <v>4.4326999999999996</v>
          </cell>
          <cell r="G8">
            <v>4.5862999999999996</v>
          </cell>
          <cell r="H8">
            <v>4.7270000000000003</v>
          </cell>
        </row>
        <row r="9">
          <cell r="C9">
            <v>617.71699999999998</v>
          </cell>
          <cell r="D9">
            <v>659.63800000000003</v>
          </cell>
          <cell r="E9">
            <v>743.37199999999996</v>
          </cell>
          <cell r="F9">
            <v>831.31200000000001</v>
          </cell>
          <cell r="G9">
            <v>921.928</v>
          </cell>
          <cell r="H9">
            <v>1012.933</v>
          </cell>
        </row>
        <row r="10">
          <cell r="C10">
            <v>9043.7099999999991</v>
          </cell>
          <cell r="D10">
            <v>10717.61</v>
          </cell>
          <cell r="E10">
            <v>14118.06</v>
          </cell>
          <cell r="F10">
            <v>17775.02</v>
          </cell>
          <cell r="G10">
            <v>21631.95</v>
          </cell>
          <cell r="H10">
            <v>25597</v>
          </cell>
        </row>
        <row r="11">
          <cell r="C11">
            <v>1985.106</v>
          </cell>
          <cell r="D11">
            <v>2671.1019999999999</v>
          </cell>
          <cell r="E11">
            <v>4037.585</v>
          </cell>
          <cell r="F11">
            <v>5468.6279999999997</v>
          </cell>
          <cell r="G11">
            <v>6933.65</v>
          </cell>
          <cell r="H11">
            <v>8394.7540000000008</v>
          </cell>
        </row>
        <row r="12">
          <cell r="C12">
            <v>2832.8966999999998</v>
          </cell>
          <cell r="D12">
            <v>3777.3</v>
          </cell>
          <cell r="E12">
            <v>5721.8040000000001</v>
          </cell>
          <cell r="F12">
            <v>7851.8379999999997</v>
          </cell>
          <cell r="G12">
            <v>10143.365</v>
          </cell>
          <cell r="H12">
            <v>12545.759</v>
          </cell>
        </row>
        <row r="13">
          <cell r="C13">
            <v>1187625.1000000001</v>
          </cell>
          <cell r="D13">
            <v>1578939.8</v>
          </cell>
          <cell r="E13">
            <v>2288948.5</v>
          </cell>
          <cell r="F13">
            <v>2829045</v>
          </cell>
          <cell r="G13">
            <v>3207659.5</v>
          </cell>
          <cell r="H13">
            <v>3475284.8</v>
          </cell>
        </row>
        <row r="14">
          <cell r="C14">
            <v>432.82499999999999</v>
          </cell>
          <cell r="D14">
            <v>415.27</v>
          </cell>
          <cell r="E14">
            <v>383.96699999999998</v>
          </cell>
          <cell r="F14">
            <v>361.15499999999997</v>
          </cell>
          <cell r="G14">
            <v>346.233</v>
          </cell>
          <cell r="H14">
            <v>336.65899999999999</v>
          </cell>
        </row>
        <row r="15">
          <cell r="C15">
            <v>2.87</v>
          </cell>
          <cell r="D15">
            <v>3.28</v>
          </cell>
          <cell r="E15">
            <v>4.0999999999999996</v>
          </cell>
          <cell r="F15">
            <v>4.96</v>
          </cell>
          <cell r="G15">
            <v>5.84</v>
          </cell>
          <cell r="H15">
            <v>6.7</v>
          </cell>
        </row>
        <row r="16">
          <cell r="C16">
            <v>0.01</v>
          </cell>
          <cell r="D16">
            <v>0.01</v>
          </cell>
          <cell r="E16">
            <v>4.0609999999999999</v>
          </cell>
          <cell r="F16">
            <v>16.382999999999999</v>
          </cell>
          <cell r="G16">
            <v>31.132000000000001</v>
          </cell>
          <cell r="H16">
            <v>45.286999999999999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0.20580999999999999</v>
          </cell>
          <cell r="D2">
            <v>0.23871000000000001</v>
          </cell>
          <cell r="E2">
            <v>0.27876000000000001</v>
          </cell>
          <cell r="F2">
            <v>0.30169000000000001</v>
          </cell>
          <cell r="G2">
            <v>0.31501000000000001</v>
          </cell>
          <cell r="H2">
            <v>0.32247999999999999</v>
          </cell>
        </row>
        <row r="3">
          <cell r="C3">
            <v>1721.68</v>
          </cell>
          <cell r="D3">
            <v>2392.13</v>
          </cell>
          <cell r="E3">
            <v>3741.37</v>
          </cell>
          <cell r="F3">
            <v>5155.53</v>
          </cell>
          <cell r="G3">
            <v>6600.72</v>
          </cell>
          <cell r="H3">
            <v>8034.48</v>
          </cell>
        </row>
        <row r="4">
          <cell r="C4">
            <v>13.07432</v>
          </cell>
          <cell r="D4">
            <v>13.418710000000001</v>
          </cell>
          <cell r="E4">
            <v>14.039580000000001</v>
          </cell>
          <cell r="F4">
            <v>14.60909</v>
          </cell>
          <cell r="G4">
            <v>15.128220000000001</v>
          </cell>
          <cell r="H4">
            <v>15.593590000000001</v>
          </cell>
        </row>
        <row r="5">
          <cell r="C5">
            <v>6.9400000000000003E-2</v>
          </cell>
          <cell r="D5">
            <v>8.3199999999999996E-2</v>
          </cell>
          <cell r="E5">
            <v>0.1114</v>
          </cell>
          <cell r="F5">
            <v>0.14180000000000001</v>
          </cell>
          <cell r="G5">
            <v>0.1739</v>
          </cell>
          <cell r="H5">
            <v>0.20680000000000001</v>
          </cell>
        </row>
        <row r="6">
          <cell r="C6">
            <v>1122.309</v>
          </cell>
          <cell r="D6">
            <v>1209.2159999999999</v>
          </cell>
          <cell r="E6">
            <v>1381.4259999999999</v>
          </cell>
          <cell r="F6">
            <v>1558.5550000000001</v>
          </cell>
          <cell r="G6">
            <v>1736.4369999999999</v>
          </cell>
          <cell r="H6">
            <v>1910.1479999999999</v>
          </cell>
        </row>
        <row r="7">
          <cell r="C7">
            <v>19.2608</v>
          </cell>
          <cell r="D7">
            <v>19.244800000000001</v>
          </cell>
          <cell r="E7">
            <v>19.214700000000001</v>
          </cell>
          <cell r="F7">
            <v>19.182099999999998</v>
          </cell>
          <cell r="G7">
            <v>19.1495</v>
          </cell>
          <cell r="H7">
            <v>19.115100000000002</v>
          </cell>
        </row>
        <row r="8">
          <cell r="C8">
            <v>3.7738</v>
          </cell>
          <cell r="D8">
            <v>3.8692000000000002</v>
          </cell>
          <cell r="E8">
            <v>4.0430999999999999</v>
          </cell>
          <cell r="F8">
            <v>4.2046000000000001</v>
          </cell>
          <cell r="G8">
            <v>4.3533999999999997</v>
          </cell>
          <cell r="H8">
            <v>4.4885000000000002</v>
          </cell>
        </row>
        <row r="9">
          <cell r="C9">
            <v>624.40300000000002</v>
          </cell>
          <cell r="D9">
            <v>668.45100000000002</v>
          </cell>
          <cell r="E9">
            <v>757.35199999999998</v>
          </cell>
          <cell r="F9">
            <v>850.98900000000003</v>
          </cell>
          <cell r="G9">
            <v>947.21400000000006</v>
          </cell>
          <cell r="H9">
            <v>1043.453</v>
          </cell>
        </row>
        <row r="10">
          <cell r="C10">
            <v>8365.5300000000007</v>
          </cell>
          <cell r="D10">
            <v>10021.27</v>
          </cell>
          <cell r="E10">
            <v>13421.48</v>
          </cell>
          <cell r="F10">
            <v>17088.91</v>
          </cell>
          <cell r="G10">
            <v>20953.78</v>
          </cell>
          <cell r="H10">
            <v>24914.75</v>
          </cell>
        </row>
        <row r="11">
          <cell r="C11">
            <v>1718.817</v>
          </cell>
          <cell r="D11">
            <v>2388.2869999999998</v>
          </cell>
          <cell r="E11">
            <v>3735.5859999999998</v>
          </cell>
          <cell r="F11">
            <v>5147.8270000000002</v>
          </cell>
          <cell r="G11">
            <v>6591.1139999999996</v>
          </cell>
          <cell r="H11">
            <v>8022.9690000000001</v>
          </cell>
        </row>
        <row r="12">
          <cell r="C12">
            <v>2832.8966999999998</v>
          </cell>
          <cell r="D12">
            <v>3777.2842999999998</v>
          </cell>
          <cell r="E12">
            <v>5744.0625</v>
          </cell>
          <cell r="F12">
            <v>7906.7674999999999</v>
          </cell>
          <cell r="G12">
            <v>10231.272999999999</v>
          </cell>
          <cell r="H12">
            <v>12660.888000000001</v>
          </cell>
        </row>
        <row r="13">
          <cell r="C13">
            <v>1186442</v>
          </cell>
          <cell r="D13">
            <v>1575326.1</v>
          </cell>
          <cell r="E13">
            <v>2266689</v>
          </cell>
          <cell r="F13">
            <v>2774118.2</v>
          </cell>
          <cell r="G13">
            <v>3119756.2</v>
          </cell>
          <cell r="H13">
            <v>3360171.8</v>
          </cell>
        </row>
        <row r="14">
          <cell r="C14">
            <v>429.78500000000003</v>
          </cell>
          <cell r="D14">
            <v>411.35700000000003</v>
          </cell>
          <cell r="E14">
            <v>379.2</v>
          </cell>
          <cell r="F14">
            <v>356.642</v>
          </cell>
          <cell r="G14">
            <v>342.39600000000002</v>
          </cell>
          <cell r="H14">
            <v>333.47</v>
          </cell>
        </row>
        <row r="15">
          <cell r="C15">
            <v>2.74</v>
          </cell>
          <cell r="D15">
            <v>3.12</v>
          </cell>
          <cell r="E15">
            <v>3.92</v>
          </cell>
          <cell r="F15">
            <v>4.74</v>
          </cell>
          <cell r="G15">
            <v>5.57</v>
          </cell>
          <cell r="H15">
            <v>6.38</v>
          </cell>
        </row>
        <row r="16">
          <cell r="C16">
            <v>0.01</v>
          </cell>
          <cell r="D16">
            <v>0.01</v>
          </cell>
          <cell r="E16">
            <v>5.6980000000000004</v>
          </cell>
          <cell r="F16">
            <v>19.457999999999998</v>
          </cell>
          <cell r="G16">
            <v>35.128</v>
          </cell>
          <cell r="H16">
            <v>49.698999999999998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/>
      <sheetData sheetId="2">
        <row r="2">
          <cell r="C2">
            <v>0.19159999999999999</v>
          </cell>
          <cell r="D2">
            <v>0.22788</v>
          </cell>
          <cell r="E2">
            <v>0.27131</v>
          </cell>
          <cell r="F2">
            <v>0.29552</v>
          </cell>
          <cell r="G2">
            <v>0.30920999999999998</v>
          </cell>
          <cell r="H2">
            <v>0.31669000000000003</v>
          </cell>
        </row>
        <row r="3">
          <cell r="C3">
            <v>1484.69</v>
          </cell>
          <cell r="D3">
            <v>2138.9899999999998</v>
          </cell>
          <cell r="E3">
            <v>3470.45</v>
          </cell>
          <cell r="F3">
            <v>4868.46</v>
          </cell>
          <cell r="G3">
            <v>6290.91</v>
          </cell>
          <cell r="H3">
            <v>7695.05</v>
          </cell>
        </row>
        <row r="4">
          <cell r="C4">
            <v>12.46916</v>
          </cell>
          <cell r="D4">
            <v>12.8079</v>
          </cell>
          <cell r="E4">
            <v>13.42253</v>
          </cell>
          <cell r="F4">
            <v>13.983320000000001</v>
          </cell>
          <cell r="G4">
            <v>14.48828</v>
          </cell>
          <cell r="H4">
            <v>14.936529999999999</v>
          </cell>
        </row>
        <row r="5">
          <cell r="C5">
            <v>6.4299999999999996E-2</v>
          </cell>
          <cell r="D5">
            <v>7.7899999999999997E-2</v>
          </cell>
          <cell r="E5">
            <v>0.1062</v>
          </cell>
          <cell r="F5">
            <v>0.13669999999999999</v>
          </cell>
          <cell r="G5">
            <v>0.16880000000000001</v>
          </cell>
          <cell r="H5">
            <v>0.2016</v>
          </cell>
        </row>
        <row r="6">
          <cell r="C6">
            <v>1121.009</v>
          </cell>
          <cell r="D6">
            <v>1211.5409999999999</v>
          </cell>
          <cell r="E6">
            <v>1392.9549999999999</v>
          </cell>
          <cell r="F6">
            <v>1579.6590000000001</v>
          </cell>
          <cell r="G6">
            <v>1766.4880000000001</v>
          </cell>
          <cell r="H6">
            <v>1947.9749999999999</v>
          </cell>
        </row>
        <row r="7">
          <cell r="C7">
            <v>18.308299999999999</v>
          </cell>
          <cell r="D7">
            <v>18.287099999999999</v>
          </cell>
          <cell r="E7">
            <v>18.246500000000001</v>
          </cell>
          <cell r="F7">
            <v>18.205500000000001</v>
          </cell>
          <cell r="G7">
            <v>18.161799999999999</v>
          </cell>
          <cell r="H7">
            <v>18.117100000000001</v>
          </cell>
        </row>
        <row r="8">
          <cell r="C8">
            <v>3.5708000000000002</v>
          </cell>
          <cell r="D8">
            <v>3.6638000000000002</v>
          </cell>
          <cell r="E8">
            <v>3.8344999999999998</v>
          </cell>
          <cell r="F8">
            <v>3.9925999999999999</v>
          </cell>
          <cell r="G8">
            <v>4.1364999999999998</v>
          </cell>
          <cell r="H8">
            <v>4.266</v>
          </cell>
        </row>
        <row r="9">
          <cell r="C9">
            <v>631.37199999999996</v>
          </cell>
          <cell r="D9">
            <v>677.63499999999999</v>
          </cell>
          <cell r="E9">
            <v>772.09900000000005</v>
          </cell>
          <cell r="F9">
            <v>871.66899999999998</v>
          </cell>
          <cell r="G9">
            <v>973.72</v>
          </cell>
          <cell r="H9">
            <v>1075.3320000000001</v>
          </cell>
        </row>
        <row r="10">
          <cell r="C10">
            <v>7749.06</v>
          </cell>
          <cell r="D10">
            <v>9386.43</v>
          </cell>
          <cell r="E10">
            <v>12791.44</v>
          </cell>
          <cell r="F10">
            <v>16473.95</v>
          </cell>
          <cell r="G10">
            <v>20344.97</v>
          </cell>
          <cell r="H10">
            <v>24298.44</v>
          </cell>
        </row>
        <row r="11">
          <cell r="C11">
            <v>1481.828</v>
          </cell>
          <cell r="D11">
            <v>2135.1869999999999</v>
          </cell>
          <cell r="E11">
            <v>3464.683</v>
          </cell>
          <cell r="F11">
            <v>4860.7520000000004</v>
          </cell>
          <cell r="G11">
            <v>6281.2950000000001</v>
          </cell>
          <cell r="H11">
            <v>7683.5379999999996</v>
          </cell>
        </row>
        <row r="12">
          <cell r="C12">
            <v>2832.8957999999998</v>
          </cell>
          <cell r="D12">
            <v>3777.3045000000002</v>
          </cell>
          <cell r="E12">
            <v>5768.9534999999996</v>
          </cell>
          <cell r="F12">
            <v>7964.9740000000002</v>
          </cell>
          <cell r="G12">
            <v>10321.257</v>
          </cell>
          <cell r="H12">
            <v>12776.075000000001</v>
          </cell>
        </row>
        <row r="13">
          <cell r="C13">
            <v>1185187.1000000001</v>
          </cell>
          <cell r="D13">
            <v>1571217.9</v>
          </cell>
          <cell r="E13">
            <v>2241797.7999999998</v>
          </cell>
          <cell r="F13">
            <v>2715909.2</v>
          </cell>
          <cell r="G13">
            <v>3029775.8</v>
          </cell>
          <cell r="H13">
            <v>3244992.2</v>
          </cell>
        </row>
        <row r="14">
          <cell r="C14">
            <v>426.63</v>
          </cell>
          <cell r="D14">
            <v>407.32</v>
          </cell>
          <cell r="E14">
            <v>374.435</v>
          </cell>
          <cell r="F14">
            <v>352.30500000000001</v>
          </cell>
          <cell r="G14">
            <v>338.79599999999999</v>
          </cell>
          <cell r="H14">
            <v>330.52300000000002</v>
          </cell>
        </row>
        <row r="15">
          <cell r="C15">
            <v>2.61</v>
          </cell>
          <cell r="D15">
            <v>2.98</v>
          </cell>
          <cell r="E15">
            <v>3.73</v>
          </cell>
          <cell r="F15">
            <v>4.5199999999999996</v>
          </cell>
          <cell r="G15">
            <v>5.31</v>
          </cell>
          <cell r="H15">
            <v>6.07</v>
          </cell>
        </row>
        <row r="16">
          <cell r="C16">
            <v>0.01</v>
          </cell>
          <cell r="D16">
            <v>0.01</v>
          </cell>
          <cell r="E16">
            <v>7.5309999999999997</v>
          </cell>
          <cell r="F16">
            <v>22.728000000000002</v>
          </cell>
          <cell r="G16">
            <v>39.232999999999997</v>
          </cell>
          <cell r="H16">
            <v>54.128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/>
      <sheetData sheetId="1">
        <row r="3">
          <cell r="P3">
            <v>4.2711100000000002</v>
          </cell>
        </row>
        <row r="4">
          <cell r="P4">
            <v>4.1615120000000001</v>
          </cell>
        </row>
        <row r="5">
          <cell r="P5">
            <v>4.0533590000000004</v>
          </cell>
        </row>
        <row r="6">
          <cell r="P6">
            <v>4.0000169999999997</v>
          </cell>
        </row>
        <row r="7">
          <cell r="P7">
            <v>3.9465189999999999</v>
          </cell>
        </row>
        <row r="8">
          <cell r="P8">
            <v>3.840255</v>
          </cell>
        </row>
        <row r="9">
          <cell r="P9">
            <v>3.735884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Risultati"/>
      <sheetName val="RisultatiTrasp"/>
      <sheetName val="Foglio1"/>
    </sheetNames>
    <sheetDataSet>
      <sheetData sheetId="0" refreshError="1"/>
      <sheetData sheetId="1">
        <row r="3">
          <cell r="P3">
            <v>1.6043940000000001</v>
          </cell>
        </row>
        <row r="4">
          <cell r="P4">
            <v>1.7357020000000001</v>
          </cell>
        </row>
        <row r="5">
          <cell r="P5">
            <v>1.984559</v>
          </cell>
        </row>
        <row r="6">
          <cell r="P6">
            <v>2.1030709999999999</v>
          </cell>
        </row>
        <row r="7">
          <cell r="P7">
            <v>2.218353</v>
          </cell>
        </row>
        <row r="8">
          <cell r="P8">
            <v>1.4766170000000001</v>
          </cell>
        </row>
        <row r="9">
          <cell r="P9">
            <v>2.6307830000000001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8EAE-5DF7-40A3-B67B-623782CEB8B3}">
  <dimension ref="A2:L22"/>
  <sheetViews>
    <sheetView workbookViewId="0">
      <selection activeCell="H16" sqref="H16"/>
    </sheetView>
  </sheetViews>
  <sheetFormatPr defaultRowHeight="14.4" x14ac:dyDescent="0.3"/>
  <cols>
    <col min="8" max="9" width="20.88671875" customWidth="1"/>
    <col min="11" max="11" width="17.109375" customWidth="1"/>
  </cols>
  <sheetData>
    <row r="2" spans="1:12" x14ac:dyDescent="0.3">
      <c r="B2" s="66" t="s">
        <v>2</v>
      </c>
      <c r="C2" s="66"/>
      <c r="D2" s="66"/>
      <c r="E2" s="66"/>
      <c r="F2" s="66"/>
      <c r="G2" s="66"/>
      <c r="H2" s="82" t="s">
        <v>32</v>
      </c>
      <c r="I2" s="83"/>
    </row>
    <row r="3" spans="1:12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44" t="s">
        <v>30</v>
      </c>
      <c r="I3" s="44" t="s">
        <v>31</v>
      </c>
    </row>
    <row r="4" spans="1:12" ht="14.25" customHeight="1" x14ac:dyDescent="0.3">
      <c r="A4" s="11">
        <v>-10</v>
      </c>
      <c r="B4" s="2" cm="1">
        <f t="array" ref="B4:G4">[1]RisultatiTrasp!$C$3:$H$3</f>
        <v>3016.47</v>
      </c>
      <c r="C4" s="3">
        <v>3754.26</v>
      </c>
      <c r="D4" s="3">
        <v>5188.37</v>
      </c>
      <c r="E4" s="3">
        <v>6673.45</v>
      </c>
      <c r="F4" s="3">
        <v>8198.81</v>
      </c>
      <c r="G4" s="4">
        <v>9739.9599999999991</v>
      </c>
      <c r="H4" s="52" t="e">
        <f>IF(B4&gt;$K$15,#N/A,IF(C4&gt;$K$15,(($K$15-B4)/(C4-B4)*(C$3-B$3)+B$3),(($K$15-C4)/(D4-C4)*(D$3-C$3)+C$3)))</f>
        <v>#N/A</v>
      </c>
      <c r="I4" s="50">
        <f>($K$14-E4)/(F4-E4)*(F$3-E$3)+E$3</f>
        <v>4.0690656631877067</v>
      </c>
      <c r="J4" s="67" t="s">
        <v>0</v>
      </c>
      <c r="K4" s="68"/>
    </row>
    <row r="5" spans="1:12" ht="15" customHeight="1" x14ac:dyDescent="0.3">
      <c r="A5" s="11">
        <v>0</v>
      </c>
      <c r="B5" s="5" cm="1">
        <f t="array" ref="B5:G5">[2]RisultatiTrasp!$C$3:$H$3</f>
        <v>2628.46</v>
      </c>
      <c r="C5" s="6">
        <v>3348.8</v>
      </c>
      <c r="D5" s="6">
        <v>4759.43</v>
      </c>
      <c r="E5" s="6">
        <v>6227.08</v>
      </c>
      <c r="F5" s="6">
        <v>7734.26</v>
      </c>
      <c r="G5" s="7">
        <v>9251.2199999999993</v>
      </c>
      <c r="H5" s="57" t="e">
        <f t="shared" ref="H5:H10" si="0">IF(B5&gt;$K$15,#N/A,IF(C5&gt;$K$15,(($K$15-B5)/(C5-B5)*(C$3-B$3)+B$3),(($K$15-C5)/(D5-C5)*(D$3-C$3)+C$3)))</f>
        <v>#N/A</v>
      </c>
      <c r="I5" s="50">
        <f>($K$14-E5)/(F5-E5)*(F$3-E$3)+E$3</f>
        <v>4.3660611207685882</v>
      </c>
      <c r="J5" s="69"/>
      <c r="K5" s="70"/>
    </row>
    <row r="6" spans="1:12" ht="15" customHeight="1" x14ac:dyDescent="0.3">
      <c r="A6" s="11">
        <v>10</v>
      </c>
      <c r="B6" s="5" cm="1">
        <f t="array" ref="B6:G6">[3]RisultatiTrasp!$C$3:$H$3</f>
        <v>2287.94</v>
      </c>
      <c r="C6" s="6">
        <v>2991.42</v>
      </c>
      <c r="D6" s="6">
        <v>4380.3999999999996</v>
      </c>
      <c r="E6" s="6">
        <v>5830.96</v>
      </c>
      <c r="F6" s="6">
        <v>7319.41</v>
      </c>
      <c r="G6" s="7">
        <v>8810.25</v>
      </c>
      <c r="H6" s="61" t="e">
        <f t="shared" si="0"/>
        <v>#N/A</v>
      </c>
      <c r="I6" s="50">
        <f>($K$14-E6)/(F6-E6)*(F$3-E$3)+E$3</f>
        <v>4.6367966676744263</v>
      </c>
      <c r="J6" s="69"/>
      <c r="K6" s="70"/>
    </row>
    <row r="7" spans="1:12" ht="15" customHeight="1" x14ac:dyDescent="0.3">
      <c r="A7" s="11">
        <v>15</v>
      </c>
      <c r="B7" s="5" cm="1">
        <f t="array" ref="B7:G7">[4]RisultatiTrasp!$C$3:$H$3</f>
        <v>2133.34</v>
      </c>
      <c r="C7" s="6">
        <v>2828.47</v>
      </c>
      <c r="D7" s="6">
        <v>4207.34</v>
      </c>
      <c r="E7" s="6">
        <v>5649.62</v>
      </c>
      <c r="F7" s="6">
        <v>7126.98</v>
      </c>
      <c r="G7" s="7">
        <v>8603.85</v>
      </c>
      <c r="H7" s="61" t="e">
        <f t="shared" si="0"/>
        <v>#N/A</v>
      </c>
      <c r="I7" s="50">
        <f>($K$14-E7)/(F7-E7)*(F$3-E$3)+E$3</f>
        <v>4.764322846158012</v>
      </c>
      <c r="J7" s="71"/>
      <c r="K7" s="72"/>
    </row>
    <row r="8" spans="1:12" ht="15" customHeight="1" x14ac:dyDescent="0.3">
      <c r="A8" s="11">
        <v>20</v>
      </c>
      <c r="B8" s="5" cm="1">
        <f t="array" ref="B8:G8">[5]RisultatiTrasp!$C$3:$H$3</f>
        <v>1987.96</v>
      </c>
      <c r="C8" s="6">
        <v>2674.92</v>
      </c>
      <c r="D8" s="6">
        <v>4043.36</v>
      </c>
      <c r="E8" s="6">
        <v>5476.33</v>
      </c>
      <c r="F8" s="6">
        <v>6943.25</v>
      </c>
      <c r="G8" s="7">
        <v>8406.27</v>
      </c>
      <c r="H8" s="61" t="e">
        <f t="shared" si="0"/>
        <v>#N/A</v>
      </c>
      <c r="I8" s="50">
        <f>($K$14-E8)/(F8-E8)*(F$3-E$3)+E$3</f>
        <v>4.8878943637008154</v>
      </c>
      <c r="J8" s="62" t="s">
        <v>3</v>
      </c>
      <c r="K8" s="63"/>
    </row>
    <row r="9" spans="1:12" ht="15" customHeight="1" x14ac:dyDescent="0.3">
      <c r="A9" s="11">
        <v>30</v>
      </c>
      <c r="B9" s="5" cm="1">
        <f t="array" ref="B9:G9">[6]RisultatiTrasp!$C$3:$H$3</f>
        <v>1721.68</v>
      </c>
      <c r="C9" s="6">
        <v>2392.13</v>
      </c>
      <c r="D9" s="6">
        <v>3741.37</v>
      </c>
      <c r="E9" s="6">
        <v>5155.53</v>
      </c>
      <c r="F9" s="6">
        <v>6600.72</v>
      </c>
      <c r="G9" s="7">
        <v>8034.48</v>
      </c>
      <c r="H9" s="57">
        <f>IF(B9&gt;$K$15,1.5,IF(C9&gt;$K$15,(($K$15-B9)/(C9-B9)*(C$3-B$3)+B$3),(($K$15-C9)/(D9-C9)*(D$3-C$3)+C$3)))</f>
        <v>1.5</v>
      </c>
      <c r="I9" s="50">
        <f>($K$14-F9)/(G9-E9)*(G$3-F$3)+F$3</f>
        <v>5.0618558849580575</v>
      </c>
      <c r="J9" s="64"/>
      <c r="K9" s="65"/>
    </row>
    <row r="10" spans="1:12" x14ac:dyDescent="0.3">
      <c r="A10" s="11">
        <v>40</v>
      </c>
      <c r="B10" s="8" cm="1">
        <f t="array" ref="B10:G10">[7]RisultatiTrasp!$C$3:$H$3</f>
        <v>1484.69</v>
      </c>
      <c r="C10" s="9">
        <v>2138.9899999999998</v>
      </c>
      <c r="D10" s="9">
        <v>3470.45</v>
      </c>
      <c r="E10" s="9">
        <v>4868.46</v>
      </c>
      <c r="F10" s="9">
        <v>6290.91</v>
      </c>
      <c r="G10" s="10">
        <v>7695.05</v>
      </c>
      <c r="H10" s="57">
        <f t="shared" si="0"/>
        <v>1.66048448723827</v>
      </c>
      <c r="I10" s="50">
        <f>($K$14-F10)/(G10-E10)*(G$3-F$3)+F$3</f>
        <v>5.1726072759048893</v>
      </c>
    </row>
    <row r="11" spans="1:12" x14ac:dyDescent="0.3">
      <c r="L11" s="60"/>
    </row>
    <row r="12" spans="1:12" x14ac:dyDescent="0.3">
      <c r="H12" s="59"/>
    </row>
    <row r="13" spans="1:12" x14ac:dyDescent="0.3">
      <c r="H13" s="51"/>
      <c r="J13" s="45" t="s">
        <v>25</v>
      </c>
      <c r="K13" s="46">
        <v>5649</v>
      </c>
      <c r="L13" s="47" t="s">
        <v>3</v>
      </c>
    </row>
    <row r="14" spans="1:12" x14ac:dyDescent="0.3">
      <c r="B14" s="73" t="s">
        <v>2</v>
      </c>
      <c r="C14" s="74"/>
      <c r="D14" s="74"/>
      <c r="E14" s="74"/>
      <c r="F14" s="74"/>
      <c r="G14" s="75"/>
      <c r="H14" s="51"/>
      <c r="J14" t="s">
        <v>33</v>
      </c>
      <c r="K14">
        <f>K13*1.2</f>
        <v>6778.8</v>
      </c>
    </row>
    <row r="15" spans="1:12" x14ac:dyDescent="0.3">
      <c r="A15" s="32" t="s">
        <v>1</v>
      </c>
      <c r="B15" s="34">
        <v>1.5</v>
      </c>
      <c r="C15" s="34">
        <v>2</v>
      </c>
      <c r="D15" s="34">
        <v>3</v>
      </c>
      <c r="E15" s="34">
        <v>4</v>
      </c>
      <c r="F15" s="34">
        <v>5</v>
      </c>
      <c r="G15" s="34">
        <v>6</v>
      </c>
      <c r="H15" s="51"/>
      <c r="J15" t="s">
        <v>34</v>
      </c>
      <c r="K15">
        <f>K13*0.3</f>
        <v>1694.7</v>
      </c>
    </row>
    <row r="16" spans="1:12" x14ac:dyDescent="0.3">
      <c r="A16" s="33">
        <v>-10</v>
      </c>
      <c r="B16" s="35">
        <f>B4/$K$13</f>
        <v>0.53398300584174185</v>
      </c>
      <c r="C16" s="36">
        <f t="shared" ref="C16:G16" si="1">C4/$K$13</f>
        <v>0.66458842272968666</v>
      </c>
      <c r="D16" s="36">
        <f t="shared" si="1"/>
        <v>0.91845813418304123</v>
      </c>
      <c r="E16" s="36">
        <f t="shared" si="1"/>
        <v>1.1813506815365551</v>
      </c>
      <c r="F16" s="36">
        <f t="shared" si="1"/>
        <v>1.4513736944591962</v>
      </c>
      <c r="G16" s="37">
        <f t="shared" si="1"/>
        <v>1.7241918923703308</v>
      </c>
      <c r="H16" s="51"/>
      <c r="J16" s="76" t="s">
        <v>27</v>
      </c>
      <c r="K16" s="77"/>
    </row>
    <row r="17" spans="1:11" x14ac:dyDescent="0.3">
      <c r="A17" s="33">
        <v>0</v>
      </c>
      <c r="B17" s="38">
        <f t="shared" ref="B17:G22" si="2">B5/$K$13</f>
        <v>0.46529651265710747</v>
      </c>
      <c r="C17" s="39">
        <f t="shared" si="2"/>
        <v>0.59281288723667913</v>
      </c>
      <c r="D17" s="39">
        <f t="shared" si="2"/>
        <v>0.84252611081607365</v>
      </c>
      <c r="E17" s="39">
        <f t="shared" si="2"/>
        <v>1.1023331563108514</v>
      </c>
      <c r="F17" s="39">
        <f t="shared" si="2"/>
        <v>1.3691379005133653</v>
      </c>
      <c r="G17" s="40">
        <f t="shared" si="2"/>
        <v>1.6376739245884226</v>
      </c>
      <c r="H17" s="51"/>
      <c r="J17" s="78"/>
      <c r="K17" s="79"/>
    </row>
    <row r="18" spans="1:11" x14ac:dyDescent="0.3">
      <c r="A18" s="33">
        <v>10</v>
      </c>
      <c r="B18" s="38">
        <f t="shared" si="2"/>
        <v>0.40501681713577625</v>
      </c>
      <c r="C18" s="39">
        <f t="shared" si="2"/>
        <v>0.5295485926712693</v>
      </c>
      <c r="D18" s="39">
        <f t="shared" si="2"/>
        <v>0.77542927951849883</v>
      </c>
      <c r="E18" s="39">
        <f t="shared" si="2"/>
        <v>1.0322110107983713</v>
      </c>
      <c r="F18" s="39">
        <f t="shared" si="2"/>
        <v>1.2957001239157373</v>
      </c>
      <c r="G18" s="40">
        <f t="shared" si="2"/>
        <v>1.5596123207647372</v>
      </c>
      <c r="H18" s="51"/>
      <c r="J18" s="78"/>
      <c r="K18" s="79"/>
    </row>
    <row r="19" spans="1:11" x14ac:dyDescent="0.3">
      <c r="A19" s="33">
        <v>15</v>
      </c>
      <c r="B19" s="38">
        <f t="shared" si="2"/>
        <v>0.37764914144096301</v>
      </c>
      <c r="C19" s="39">
        <f t="shared" si="2"/>
        <v>0.50070277925296514</v>
      </c>
      <c r="D19" s="39">
        <f t="shared" si="2"/>
        <v>0.74479376880863868</v>
      </c>
      <c r="E19" s="39">
        <f t="shared" si="2"/>
        <v>1.0001097539387502</v>
      </c>
      <c r="F19" s="39">
        <f t="shared" si="2"/>
        <v>1.261635687732342</v>
      </c>
      <c r="G19" s="40">
        <f t="shared" si="2"/>
        <v>1.5230748805098249</v>
      </c>
      <c r="J19" s="80"/>
      <c r="K19" s="81"/>
    </row>
    <row r="20" spans="1:11" x14ac:dyDescent="0.3">
      <c r="A20" s="33">
        <v>20</v>
      </c>
      <c r="B20" s="38">
        <f t="shared" si="2"/>
        <v>0.35191361302885465</v>
      </c>
      <c r="C20" s="39">
        <f t="shared" si="2"/>
        <v>0.47352097716409985</v>
      </c>
      <c r="D20" s="39">
        <f t="shared" si="2"/>
        <v>0.71576562223402374</v>
      </c>
      <c r="E20" s="39">
        <f t="shared" si="2"/>
        <v>0.96943352805806338</v>
      </c>
      <c r="F20" s="39">
        <f t="shared" si="2"/>
        <v>1.2291113471410868</v>
      </c>
      <c r="G20" s="40">
        <f t="shared" si="2"/>
        <v>1.4880987785448754</v>
      </c>
      <c r="J20" s="62" t="s">
        <v>26</v>
      </c>
      <c r="K20" s="63"/>
    </row>
    <row r="21" spans="1:11" x14ac:dyDescent="0.3">
      <c r="A21" s="33">
        <v>30</v>
      </c>
      <c r="B21" s="38">
        <f t="shared" si="2"/>
        <v>0.3047760665604532</v>
      </c>
      <c r="C21" s="39">
        <f t="shared" si="2"/>
        <v>0.42346078952026911</v>
      </c>
      <c r="D21" s="39">
        <f t="shared" si="2"/>
        <v>0.66230660293857313</v>
      </c>
      <c r="E21" s="39">
        <f t="shared" si="2"/>
        <v>0.9126447158789166</v>
      </c>
      <c r="F21" s="39">
        <f t="shared" si="2"/>
        <v>1.1684758364312269</v>
      </c>
      <c r="G21" s="40">
        <f t="shared" si="2"/>
        <v>1.4222835900159319</v>
      </c>
      <c r="H21" s="53"/>
      <c r="J21" s="64"/>
      <c r="K21" s="65"/>
    </row>
    <row r="22" spans="1:11" x14ac:dyDescent="0.3">
      <c r="A22" s="33">
        <v>40</v>
      </c>
      <c r="B22" s="41">
        <f t="shared" si="2"/>
        <v>0.26282350858559039</v>
      </c>
      <c r="C22" s="42">
        <f t="shared" si="2"/>
        <v>0.3786493184634448</v>
      </c>
      <c r="D22" s="42">
        <f t="shared" si="2"/>
        <v>0.61434767215436359</v>
      </c>
      <c r="E22" s="42">
        <f t="shared" si="2"/>
        <v>0.86182687201274566</v>
      </c>
      <c r="F22" s="42">
        <f t="shared" si="2"/>
        <v>1.1136325013276687</v>
      </c>
      <c r="G22" s="43">
        <f t="shared" si="2"/>
        <v>1.3621968489998231</v>
      </c>
    </row>
  </sheetData>
  <mergeCells count="7">
    <mergeCell ref="J20:K21"/>
    <mergeCell ref="J8:K9"/>
    <mergeCell ref="B2:G2"/>
    <mergeCell ref="J4:K7"/>
    <mergeCell ref="B14:G14"/>
    <mergeCell ref="J16:K19"/>
    <mergeCell ref="H2:I2"/>
  </mergeCells>
  <conditionalFormatting sqref="B4:G10">
    <cfRule type="cellIs" dxfId="4" priority="1" stopIfTrue="1" operator="lessThan">
      <formula>$K$15</formula>
    </cfRule>
    <cfRule type="cellIs" dxfId="3" priority="3" stopIfTrue="1" operator="greaterThan">
      <formula>$K$14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479E-69C4-4AC3-89A0-5AEE062F367E}">
  <dimension ref="A2:J10"/>
  <sheetViews>
    <sheetView tabSelected="1" topLeftCell="A6" zoomScaleNormal="100" workbookViewId="0">
      <selection activeCell="P14" sqref="P14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ht="15" customHeight="1" x14ac:dyDescent="0.3">
      <c r="A4" s="11">
        <v>-10</v>
      </c>
      <c r="B4" s="2" cm="1">
        <f t="array" ref="B4:G4">[1]RisultatiTrasp!$C$2:$H$2</f>
        <v>0.26133000000000001</v>
      </c>
      <c r="C4" s="3">
        <v>0.28283999999999998</v>
      </c>
      <c r="D4" s="3">
        <v>0.31075999999999998</v>
      </c>
      <c r="E4" s="3">
        <v>0.32834999999999998</v>
      </c>
      <c r="F4" s="3">
        <v>0.33954000000000001</v>
      </c>
      <c r="G4" s="4">
        <v>0.34649000000000002</v>
      </c>
      <c r="I4" s="67" t="s">
        <v>4</v>
      </c>
      <c r="J4" s="68"/>
    </row>
    <row r="5" spans="1:10" x14ac:dyDescent="0.3">
      <c r="A5" s="11">
        <v>0</v>
      </c>
      <c r="B5" s="5" cm="1">
        <f t="array" ref="B5:G5">[2]RisultatiTrasp!$C$2:$H$2</f>
        <v>0.2475</v>
      </c>
      <c r="C5" s="6">
        <v>0.27156999999999998</v>
      </c>
      <c r="D5" s="6">
        <v>0.30232999999999999</v>
      </c>
      <c r="E5" s="6">
        <v>0.32133</v>
      </c>
      <c r="F5" s="6">
        <v>0.33316000000000001</v>
      </c>
      <c r="G5" s="7">
        <v>0.34033999999999998</v>
      </c>
      <c r="I5" s="69"/>
      <c r="J5" s="70"/>
    </row>
    <row r="6" spans="1:10" x14ac:dyDescent="0.3">
      <c r="A6" s="11">
        <v>10</v>
      </c>
      <c r="B6" s="5" cm="1">
        <f t="array" ref="B6:G6">[3]RisultatiTrasp!$C$2:$H$2</f>
        <v>0.23366999999999999</v>
      </c>
      <c r="C6" s="6">
        <v>0.26050000000000001</v>
      </c>
      <c r="D6" s="6">
        <v>0.29422999999999999</v>
      </c>
      <c r="E6" s="6">
        <v>0.31461</v>
      </c>
      <c r="F6" s="6">
        <v>0.32701999999999998</v>
      </c>
      <c r="G6" s="7">
        <v>0.33435999999999999</v>
      </c>
      <c r="I6" s="69"/>
      <c r="J6" s="70"/>
    </row>
    <row r="7" spans="1:10" x14ac:dyDescent="0.3">
      <c r="A7" s="11">
        <v>15</v>
      </c>
      <c r="B7" s="5" cm="1">
        <f t="array" ref="B7:G7">[4]RisultatiTrasp!$C$2:$H$2</f>
        <v>0.22675999999999999</v>
      </c>
      <c r="C7" s="6">
        <v>0.25502000000000002</v>
      </c>
      <c r="D7" s="6">
        <v>0.29028999999999999</v>
      </c>
      <c r="E7" s="6">
        <v>0.31135000000000002</v>
      </c>
      <c r="F7" s="6">
        <v>0.32397999999999999</v>
      </c>
      <c r="G7" s="7">
        <v>0.33137</v>
      </c>
      <c r="I7" s="71"/>
      <c r="J7" s="72"/>
    </row>
    <row r="8" spans="1:10" x14ac:dyDescent="0.3">
      <c r="A8" s="11">
        <v>20</v>
      </c>
      <c r="B8" s="5" cm="1">
        <f t="array" ref="B8:G8">[5]RisultatiTrasp!$C$2:$H$2</f>
        <v>0.21981999999999999</v>
      </c>
      <c r="C8" s="6">
        <v>0.24958</v>
      </c>
      <c r="D8" s="6">
        <v>0.28639999999999999</v>
      </c>
      <c r="E8" s="6">
        <v>0.30808999999999997</v>
      </c>
      <c r="F8" s="6">
        <v>0.32096999999999998</v>
      </c>
      <c r="G8" s="7">
        <v>0.32840999999999998</v>
      </c>
      <c r="I8" s="62" t="s">
        <v>5</v>
      </c>
      <c r="J8" s="63"/>
    </row>
    <row r="9" spans="1:10" x14ac:dyDescent="0.3">
      <c r="A9" s="11">
        <v>30</v>
      </c>
      <c r="B9" s="5" cm="1">
        <f t="array" ref="B9:G9">[6]RisultatiTrasp!$C$2:$H$2</f>
        <v>0.20580999999999999</v>
      </c>
      <c r="C9" s="6">
        <v>0.23871000000000001</v>
      </c>
      <c r="D9" s="6">
        <v>0.27876000000000001</v>
      </c>
      <c r="E9" s="6">
        <v>0.30169000000000001</v>
      </c>
      <c r="F9" s="6">
        <v>0.31501000000000001</v>
      </c>
      <c r="G9" s="7">
        <v>0.32247999999999999</v>
      </c>
      <c r="I9" s="64"/>
      <c r="J9" s="65"/>
    </row>
    <row r="10" spans="1:10" x14ac:dyDescent="0.3">
      <c r="A10" s="11">
        <v>40</v>
      </c>
      <c r="B10" s="8" cm="1">
        <f t="array" ref="B10:G10">[7]RisultatiTrasp!$C$2:$H$2</f>
        <v>0.19159999999999999</v>
      </c>
      <c r="C10" s="9">
        <v>0.22788</v>
      </c>
      <c r="D10" s="9">
        <v>0.27131</v>
      </c>
      <c r="E10" s="9">
        <v>0.29552</v>
      </c>
      <c r="F10" s="9">
        <v>0.30920999999999998</v>
      </c>
      <c r="G10" s="10">
        <v>0.31669000000000003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D5E2-035C-44EC-88B8-E5E9B1A631F0}">
  <dimension ref="A2:J10"/>
  <sheetViews>
    <sheetView topLeftCell="A4" workbookViewId="0">
      <selection activeCell="H11" sqref="H11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[1]RisultatiTrasp!$C$4:$H$4</f>
        <v>15.941850000000001</v>
      </c>
      <c r="C4" s="3">
        <v>16.302849999999999</v>
      </c>
      <c r="D4" s="3">
        <v>16.945430000000002</v>
      </c>
      <c r="E4" s="3">
        <v>17.546610000000001</v>
      </c>
      <c r="F4" s="3">
        <v>18.10905</v>
      </c>
      <c r="G4" s="4">
        <v>18.631640000000001</v>
      </c>
      <c r="I4" s="67" t="s">
        <v>6</v>
      </c>
      <c r="J4" s="68"/>
    </row>
    <row r="5" spans="1:10" x14ac:dyDescent="0.3">
      <c r="A5" s="11">
        <v>0</v>
      </c>
      <c r="B5" s="5" cm="1">
        <f t="array" ref="B5:G5">[2]RisultatiTrasp!$C$4:$H$4</f>
        <v>15.143940000000001</v>
      </c>
      <c r="C5" s="6">
        <v>15.50034</v>
      </c>
      <c r="D5" s="6">
        <v>16.139800000000001</v>
      </c>
      <c r="E5" s="6">
        <v>16.7348</v>
      </c>
      <c r="F5" s="6">
        <v>17.289300000000001</v>
      </c>
      <c r="G5" s="7">
        <v>17.80078</v>
      </c>
      <c r="I5" s="69"/>
      <c r="J5" s="70"/>
    </row>
    <row r="6" spans="1:10" x14ac:dyDescent="0.3">
      <c r="A6" s="11">
        <v>10</v>
      </c>
      <c r="B6" s="5" cm="1">
        <f t="array" ref="B6:G6">[3]RisultatiTrasp!$C$4:$H$4</f>
        <v>14.40488</v>
      </c>
      <c r="C6" s="6">
        <v>14.758559999999999</v>
      </c>
      <c r="D6" s="6">
        <v>15.39237</v>
      </c>
      <c r="E6" s="6">
        <v>15.98147</v>
      </c>
      <c r="F6" s="6">
        <v>16.351279999999999</v>
      </c>
      <c r="G6" s="7">
        <v>17.023129999999998</v>
      </c>
      <c r="I6" s="69"/>
      <c r="J6" s="70"/>
    </row>
    <row r="7" spans="1:10" x14ac:dyDescent="0.3">
      <c r="A7" s="11">
        <v>15</v>
      </c>
      <c r="B7" s="5" cm="1">
        <f t="array" ref="B7:G7">[4]RisultatiTrasp!$C$4:$H$4</f>
        <v>14.055630000000001</v>
      </c>
      <c r="C7" s="6">
        <v>14.4077</v>
      </c>
      <c r="D7" s="6">
        <v>15.039009999999999</v>
      </c>
      <c r="E7" s="6">
        <v>15.6248</v>
      </c>
      <c r="F7" s="6">
        <v>16.161819999999999</v>
      </c>
      <c r="G7" s="7">
        <v>16.652889999999999</v>
      </c>
      <c r="I7" s="71"/>
      <c r="J7" s="72"/>
    </row>
    <row r="8" spans="1:10" x14ac:dyDescent="0.3">
      <c r="A8" s="11">
        <v>20</v>
      </c>
      <c r="B8" s="5" cm="1">
        <f t="array" ref="B8:G8">[5]RisultatiTrasp!$C$4:$H$4</f>
        <v>13.71832</v>
      </c>
      <c r="C8" s="6">
        <v>14.06779</v>
      </c>
      <c r="D8" s="6">
        <v>14.695690000000001</v>
      </c>
      <c r="E8" s="6">
        <v>15.27646</v>
      </c>
      <c r="F8" s="6">
        <v>15.808719999999999</v>
      </c>
      <c r="G8" s="7">
        <v>16.290710000000001</v>
      </c>
      <c r="I8" s="62" t="s">
        <v>5</v>
      </c>
      <c r="J8" s="63"/>
    </row>
    <row r="9" spans="1:10" x14ac:dyDescent="0.3">
      <c r="A9" s="11">
        <v>30</v>
      </c>
      <c r="B9" s="5" cm="1">
        <f t="array" ref="B9:G9">[6]RisultatiTrasp!$C$4:$H$4</f>
        <v>13.07432</v>
      </c>
      <c r="C9" s="6">
        <v>13.418710000000001</v>
      </c>
      <c r="D9" s="6">
        <v>14.039580000000001</v>
      </c>
      <c r="E9" s="6">
        <v>14.60909</v>
      </c>
      <c r="F9" s="6">
        <v>15.128220000000001</v>
      </c>
      <c r="G9" s="7">
        <v>15.593590000000001</v>
      </c>
      <c r="I9" s="64"/>
      <c r="J9" s="65"/>
    </row>
    <row r="10" spans="1:10" x14ac:dyDescent="0.3">
      <c r="A10" s="11">
        <v>40</v>
      </c>
      <c r="B10" s="8" cm="1">
        <f t="array" ref="B10:G10">[7]RisultatiTrasp!$C$4:$H$4</f>
        <v>12.46916</v>
      </c>
      <c r="C10" s="9">
        <v>12.8079</v>
      </c>
      <c r="D10" s="9">
        <v>13.42253</v>
      </c>
      <c r="E10" s="9">
        <v>13.983320000000001</v>
      </c>
      <c r="F10" s="9">
        <v>14.48828</v>
      </c>
      <c r="G10" s="10">
        <v>14.936529999999999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BA3B-392E-4DF2-9E8B-B7F98207B39B}">
  <dimension ref="A2:J10"/>
  <sheetViews>
    <sheetView topLeftCell="A7" workbookViewId="0">
      <selection activeCell="F4" sqref="F4"/>
    </sheetView>
  </sheetViews>
  <sheetFormatPr defaultRowHeight="14.4" x14ac:dyDescent="0.3"/>
  <cols>
    <col min="10" max="10" width="11.5546875" customWidth="1"/>
  </cols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[1]RisultatiTrasp!$C$5:$H$5</f>
        <v>9.5799999999999996E-2</v>
      </c>
      <c r="C4" s="3">
        <v>0.11020000000000001</v>
      </c>
      <c r="D4" s="3">
        <v>0.1386</v>
      </c>
      <c r="E4" s="3">
        <v>0.16869999999999999</v>
      </c>
      <c r="F4" s="3">
        <v>0.20039999999999999</v>
      </c>
      <c r="G4" s="4">
        <v>0.23330000000000001</v>
      </c>
      <c r="I4" s="67" t="s">
        <v>7</v>
      </c>
      <c r="J4" s="68"/>
    </row>
    <row r="5" spans="1:10" x14ac:dyDescent="0.3">
      <c r="A5" s="11">
        <v>0</v>
      </c>
      <c r="B5" s="5" cm="1">
        <f t="array" ref="B5:G5">[2]RisultatiTrasp!$C$5:$H$5</f>
        <v>8.8099999999999998E-2</v>
      </c>
      <c r="C5" s="6">
        <v>0.1023</v>
      </c>
      <c r="D5" s="6">
        <v>0.13059999999999999</v>
      </c>
      <c r="E5" s="6">
        <v>0.1608</v>
      </c>
      <c r="F5" s="6">
        <v>0.19270000000000001</v>
      </c>
      <c r="G5" s="7">
        <v>0.22559999999999999</v>
      </c>
      <c r="I5" s="69"/>
      <c r="J5" s="70"/>
    </row>
    <row r="6" spans="1:10" x14ac:dyDescent="0.3">
      <c r="A6" s="11">
        <v>10</v>
      </c>
      <c r="B6" s="5" cm="1">
        <f t="array" ref="B6:G6">[3]RisultatiTrasp!$C$5:$H$5</f>
        <v>8.1299999999999997E-2</v>
      </c>
      <c r="C6" s="6">
        <v>9.5299999999999996E-2</v>
      </c>
      <c r="D6" s="6">
        <v>0.1236</v>
      </c>
      <c r="E6" s="6">
        <v>0.15379999999999999</v>
      </c>
      <c r="F6" s="6">
        <v>0.1857</v>
      </c>
      <c r="G6" s="7">
        <v>0.21870000000000001</v>
      </c>
      <c r="I6" s="69"/>
      <c r="J6" s="70"/>
    </row>
    <row r="7" spans="1:10" x14ac:dyDescent="0.3">
      <c r="A7" s="11">
        <v>15</v>
      </c>
      <c r="B7" s="5" cm="1">
        <f t="array" ref="B7:G7">[4]RisultatiTrasp!$C$5:$H$5</f>
        <v>7.8100000000000003E-2</v>
      </c>
      <c r="C7" s="6">
        <v>9.1999999999999998E-2</v>
      </c>
      <c r="D7" s="6">
        <v>0.1203</v>
      </c>
      <c r="E7" s="6">
        <v>0.15060000000000001</v>
      </c>
      <c r="F7" s="6">
        <v>0.18260000000000001</v>
      </c>
      <c r="G7" s="7">
        <v>0.2155</v>
      </c>
      <c r="I7" s="71"/>
      <c r="J7" s="72"/>
    </row>
    <row r="8" spans="1:10" x14ac:dyDescent="0.3">
      <c r="A8" s="11">
        <v>20</v>
      </c>
      <c r="B8" s="5" cm="1">
        <f t="array" ref="B8:G8">[5]RisultatiTrasp!$C$5:$H$5</f>
        <v>7.51E-2</v>
      </c>
      <c r="C8" s="6">
        <v>8.8900000000000007E-2</v>
      </c>
      <c r="D8" s="6">
        <v>0.1172</v>
      </c>
      <c r="E8" s="6">
        <v>0.14749999999999999</v>
      </c>
      <c r="F8" s="6">
        <v>0.17949999999999999</v>
      </c>
      <c r="G8" s="7">
        <v>0.21240000000000001</v>
      </c>
      <c r="I8" s="62" t="s">
        <v>10</v>
      </c>
      <c r="J8" s="63"/>
    </row>
    <row r="9" spans="1:10" x14ac:dyDescent="0.3">
      <c r="A9" s="11">
        <v>30</v>
      </c>
      <c r="B9" s="5" cm="1">
        <f t="array" ref="B9:G9">[6]RisultatiTrasp!$C$5:$H$5</f>
        <v>6.9400000000000003E-2</v>
      </c>
      <c r="C9" s="6">
        <v>8.3199999999999996E-2</v>
      </c>
      <c r="D9" s="6">
        <v>0.1114</v>
      </c>
      <c r="E9" s="6">
        <v>0.14180000000000001</v>
      </c>
      <c r="F9" s="6">
        <v>0.1739</v>
      </c>
      <c r="G9" s="7">
        <v>0.20680000000000001</v>
      </c>
      <c r="I9" s="64"/>
      <c r="J9" s="65"/>
    </row>
    <row r="10" spans="1:10" x14ac:dyDescent="0.3">
      <c r="A10" s="11">
        <v>40</v>
      </c>
      <c r="B10" s="8" cm="1">
        <f t="array" ref="B10:G10">[7]RisultatiTrasp!$C$5:$H$5</f>
        <v>6.4299999999999996E-2</v>
      </c>
      <c r="C10" s="9">
        <v>7.7899999999999997E-2</v>
      </c>
      <c r="D10" s="9">
        <v>0.1062</v>
      </c>
      <c r="E10" s="9">
        <v>0.13669999999999999</v>
      </c>
      <c r="F10" s="9">
        <v>0.16880000000000001</v>
      </c>
      <c r="G10" s="10">
        <v>0.2016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E73E-F049-4561-90C0-C92219574280}">
  <dimension ref="A1:J10"/>
  <sheetViews>
    <sheetView topLeftCell="B10" workbookViewId="0">
      <selection activeCell="L6" sqref="L6"/>
    </sheetView>
  </sheetViews>
  <sheetFormatPr defaultRowHeight="14.4" x14ac:dyDescent="0.3"/>
  <cols>
    <col min="8" max="8" width="11.5546875" customWidth="1"/>
  </cols>
  <sheetData>
    <row r="1" spans="1:10" x14ac:dyDescent="0.3">
      <c r="H1">
        <v>1530.07</v>
      </c>
    </row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48" t="s">
        <v>37</v>
      </c>
    </row>
    <row r="4" spans="1:10" x14ac:dyDescent="0.3">
      <c r="A4" s="11">
        <v>-10</v>
      </c>
      <c r="B4" s="2" cm="1">
        <f t="array" ref="B4:G4">[1]RisultatiTrasp!$C$6:$H$6</f>
        <v>1133.6849999999999</v>
      </c>
      <c r="C4" s="3">
        <v>1207.095</v>
      </c>
      <c r="D4" s="3">
        <v>1347.7560000000001</v>
      </c>
      <c r="E4" s="3">
        <v>1490.857</v>
      </c>
      <c r="F4" s="3">
        <v>1635.55</v>
      </c>
      <c r="G4" s="4">
        <v>1779.4269999999999</v>
      </c>
      <c r="H4">
        <f>($H$1-E4)/(F4-E4)*(F$3-E$3)+E$3</f>
        <v>4.2710082726876903</v>
      </c>
      <c r="I4" s="67" t="s">
        <v>8</v>
      </c>
      <c r="J4" s="68"/>
    </row>
    <row r="5" spans="1:10" x14ac:dyDescent="0.3">
      <c r="A5" s="11">
        <v>0</v>
      </c>
      <c r="B5" s="5" cm="1">
        <f t="array" ref="B5:G5">[2]RisultatiTrasp!$C$6:$H$6</f>
        <v>1129.8820000000001</v>
      </c>
      <c r="C5" s="6">
        <v>1206.557</v>
      </c>
      <c r="D5" s="6">
        <v>1354.4780000000001</v>
      </c>
      <c r="E5" s="6">
        <v>1505.4680000000001</v>
      </c>
      <c r="F5" s="6">
        <v>1658.056</v>
      </c>
      <c r="G5" s="7">
        <v>1809.165</v>
      </c>
      <c r="H5">
        <f>($H$1-E5)/(F5-E5)*(F$3-E$3)+E$3</f>
        <v>4.1612315516292231</v>
      </c>
      <c r="I5" s="69"/>
      <c r="J5" s="70"/>
    </row>
    <row r="6" spans="1:10" x14ac:dyDescent="0.3">
      <c r="A6" s="11">
        <v>10</v>
      </c>
      <c r="B6" s="5" cm="1">
        <f t="array" ref="B6:G6">[3]RisultatiTrasp!$C$6:$H$6</f>
        <v>1126.7370000000001</v>
      </c>
      <c r="C6" s="6">
        <v>1206.7360000000001</v>
      </c>
      <c r="D6" s="6">
        <v>1362.2739999999999</v>
      </c>
      <c r="E6" s="6">
        <v>1521.501</v>
      </c>
      <c r="F6" s="6">
        <v>1682.1949999999999</v>
      </c>
      <c r="G6" s="7">
        <v>1840.664</v>
      </c>
      <c r="H6">
        <f>($H$1-E6)/(F6-E6)*(F$3-E$3)+E$3</f>
        <v>4.0533249530162916</v>
      </c>
      <c r="I6" s="69"/>
      <c r="J6" s="70"/>
    </row>
    <row r="7" spans="1:10" x14ac:dyDescent="0.3">
      <c r="A7" s="11">
        <v>15</v>
      </c>
      <c r="B7" s="5" cm="1">
        <f t="array" ref="B7:G7">[4]RisultatiTrasp!$C$6:$H$6</f>
        <v>1125.4059999999999</v>
      </c>
      <c r="C7" s="6">
        <v>1207.086</v>
      </c>
      <c r="D7" s="6">
        <v>1366.5820000000001</v>
      </c>
      <c r="E7" s="6">
        <v>1530.0650000000001</v>
      </c>
      <c r="F7" s="6">
        <v>1694.944</v>
      </c>
      <c r="G7" s="7">
        <v>1857.182</v>
      </c>
      <c r="H7">
        <f>($H$1-E7)/(F7-E7)*(F$3-E$3)+E$3</f>
        <v>4.000030325268833</v>
      </c>
      <c r="I7" s="71"/>
      <c r="J7" s="72"/>
    </row>
    <row r="8" spans="1:10" x14ac:dyDescent="0.3">
      <c r="A8" s="11">
        <v>20</v>
      </c>
      <c r="B8" s="5" cm="1">
        <f t="array" ref="B8:G8">[5]RisultatiTrasp!$C$6:$H$6</f>
        <v>1124.2170000000001</v>
      </c>
      <c r="C8" s="6">
        <v>1207.615</v>
      </c>
      <c r="D8" s="6">
        <v>1371.21</v>
      </c>
      <c r="E8" s="6">
        <v>1539.1189999999999</v>
      </c>
      <c r="F8" s="6">
        <v>1708.2619999999999</v>
      </c>
      <c r="G8" s="7">
        <v>1874.2729999999999</v>
      </c>
      <c r="H8">
        <f>($H$1-D8)/(E8-D8)*(E$3-D$3)+D$3</f>
        <v>3.9461077131065041</v>
      </c>
      <c r="I8" s="62" t="s">
        <v>11</v>
      </c>
      <c r="J8" s="63"/>
    </row>
    <row r="9" spans="1:10" x14ac:dyDescent="0.3">
      <c r="A9" s="11">
        <v>30</v>
      </c>
      <c r="B9" s="5" cm="1">
        <f t="array" ref="B9:G9">[6]RisultatiTrasp!$C$6:$H$6</f>
        <v>1122.309</v>
      </c>
      <c r="C9" s="6">
        <v>1209.2159999999999</v>
      </c>
      <c r="D9" s="6">
        <v>1381.4259999999999</v>
      </c>
      <c r="E9" s="6">
        <v>1558.5550000000001</v>
      </c>
      <c r="F9" s="6">
        <v>1736.4369999999999</v>
      </c>
      <c r="G9" s="7">
        <v>1910.1479999999999</v>
      </c>
      <c r="H9">
        <f>($H$1-D9)/(E9-D9)*(E$3-D$3)+D$3</f>
        <v>3.8391850007621557</v>
      </c>
      <c r="I9" s="64"/>
      <c r="J9" s="65"/>
    </row>
    <row r="10" spans="1:10" x14ac:dyDescent="0.3">
      <c r="A10" s="11">
        <v>40</v>
      </c>
      <c r="B10" s="8" cm="1">
        <f t="array" ref="B10:G10">[7]RisultatiTrasp!$C$6:$H$6</f>
        <v>1121.009</v>
      </c>
      <c r="C10" s="9">
        <v>1211.5409999999999</v>
      </c>
      <c r="D10" s="9">
        <v>1392.9549999999999</v>
      </c>
      <c r="E10" s="9">
        <v>1579.6590000000001</v>
      </c>
      <c r="F10" s="9">
        <v>1766.4880000000001</v>
      </c>
      <c r="G10" s="10">
        <v>1947.9749999999999</v>
      </c>
      <c r="H10">
        <f>($H$1-D10)/(E10-D10)*(E$3-D$3)+D$3</f>
        <v>3.7343977633044814</v>
      </c>
    </row>
  </sheetData>
  <mergeCells count="3">
    <mergeCell ref="B2:G2"/>
    <mergeCell ref="I4:J7"/>
    <mergeCell ref="I8:J9"/>
  </mergeCells>
  <conditionalFormatting sqref="B4:G10">
    <cfRule type="cellIs" dxfId="2" priority="1" operator="greaterThan">
      <formula>$E$7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B6FF-A6B4-4DC2-A7AC-62A7139767EF}">
  <dimension ref="A2:J10"/>
  <sheetViews>
    <sheetView topLeftCell="A16" workbookViewId="0">
      <selection activeCell="B3" sqref="B3"/>
    </sheetView>
  </sheetViews>
  <sheetFormatPr defaultRowHeight="14.4" x14ac:dyDescent="0.3"/>
  <cols>
    <col min="10" max="10" width="15" customWidth="1"/>
  </cols>
  <sheetData>
    <row r="2" spans="1:10" x14ac:dyDescent="0.3">
      <c r="B2" s="85" t="s">
        <v>2</v>
      </c>
      <c r="C2" s="86"/>
      <c r="D2" s="86"/>
      <c r="E2" s="86"/>
      <c r="F2" s="86"/>
      <c r="G2" s="87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[1]RisultatiTrasp!$C$7:$H$7</f>
        <v>23.749700000000001</v>
      </c>
      <c r="C4" s="3">
        <v>23.748799999999999</v>
      </c>
      <c r="D4" s="3">
        <v>23.7486</v>
      </c>
      <c r="E4" s="3">
        <v>23.749600000000001</v>
      </c>
      <c r="F4" s="3">
        <v>23.750499999999999</v>
      </c>
      <c r="G4" s="4">
        <v>23.752099999999999</v>
      </c>
      <c r="I4" s="67" t="s">
        <v>9</v>
      </c>
      <c r="J4" s="68"/>
    </row>
    <row r="5" spans="1:10" x14ac:dyDescent="0.3">
      <c r="A5" s="11">
        <v>0</v>
      </c>
      <c r="B5" s="5" cm="1">
        <f t="array" ref="B5:G5">[2]RisultatiTrasp!$C$7:$H$7</f>
        <v>22.504100000000001</v>
      </c>
      <c r="C5" s="6">
        <v>22.5001</v>
      </c>
      <c r="D5" s="6">
        <v>22.494399999999999</v>
      </c>
      <c r="E5" s="6">
        <v>22.490200000000002</v>
      </c>
      <c r="F5" s="6">
        <v>22.485700000000001</v>
      </c>
      <c r="G5" s="7">
        <v>22.481200000000001</v>
      </c>
      <c r="I5" s="69"/>
      <c r="J5" s="70"/>
    </row>
    <row r="6" spans="1:10" x14ac:dyDescent="0.3">
      <c r="A6" s="11">
        <v>10</v>
      </c>
      <c r="B6" s="5" cm="1">
        <f t="array" ref="B6:G6">[3]RisultatiTrasp!$C$7:$H$7</f>
        <v>21.348600000000001</v>
      </c>
      <c r="C6" s="6">
        <v>21.3415</v>
      </c>
      <c r="D6" s="6">
        <v>21.329699999999999</v>
      </c>
      <c r="E6" s="6">
        <v>21.319700000000001</v>
      </c>
      <c r="F6" s="6">
        <v>21.308900000000001</v>
      </c>
      <c r="G6" s="7">
        <v>21.296399999999998</v>
      </c>
      <c r="I6" s="69"/>
      <c r="J6" s="70"/>
    </row>
    <row r="7" spans="1:10" x14ac:dyDescent="0.3">
      <c r="A7" s="11">
        <v>15</v>
      </c>
      <c r="B7" s="5" cm="1">
        <f t="array" ref="B7:G7">[4]RisultatiTrasp!$C$7:$H$7</f>
        <v>20.8017</v>
      </c>
      <c r="C7" s="6">
        <v>20.7928</v>
      </c>
      <c r="D7" s="6">
        <v>20.777899999999999</v>
      </c>
      <c r="E7" s="6">
        <v>20.764500000000002</v>
      </c>
      <c r="F7" s="6">
        <v>20.747699999999998</v>
      </c>
      <c r="G7" s="7">
        <v>20.7285</v>
      </c>
      <c r="I7" s="71"/>
      <c r="J7" s="72"/>
    </row>
    <row r="8" spans="1:10" x14ac:dyDescent="0.3">
      <c r="A8" s="11">
        <v>20</v>
      </c>
      <c r="B8" s="5" cm="1">
        <f t="array" ref="B8:G8">[5]RisultatiTrasp!$C$7:$H$7</f>
        <v>20.272200000000002</v>
      </c>
      <c r="C8" s="6">
        <v>20.261399999999998</v>
      </c>
      <c r="D8" s="6">
        <v>20.241299999999999</v>
      </c>
      <c r="E8" s="6">
        <v>20.221900000000002</v>
      </c>
      <c r="F8" s="6">
        <v>20.2</v>
      </c>
      <c r="G8" s="7">
        <v>20.176300000000001</v>
      </c>
      <c r="I8" s="62" t="s">
        <v>10</v>
      </c>
      <c r="J8" s="63"/>
    </row>
    <row r="9" spans="1:10" x14ac:dyDescent="0.3">
      <c r="A9" s="11">
        <v>30</v>
      </c>
      <c r="B9" s="5" cm="1">
        <f t="array" ref="B9:G9">[6]RisultatiTrasp!$C$7:$H$7</f>
        <v>19.2608</v>
      </c>
      <c r="C9" s="6">
        <v>19.244800000000001</v>
      </c>
      <c r="D9" s="6">
        <v>19.214700000000001</v>
      </c>
      <c r="E9" s="6">
        <v>19.182099999999998</v>
      </c>
      <c r="F9" s="6">
        <v>19.1495</v>
      </c>
      <c r="G9" s="7">
        <v>19.115100000000002</v>
      </c>
      <c r="I9" s="64"/>
      <c r="J9" s="65"/>
    </row>
    <row r="10" spans="1:10" x14ac:dyDescent="0.3">
      <c r="A10" s="11">
        <v>40</v>
      </c>
      <c r="B10" s="8" cm="1">
        <f t="array" ref="B10:G10">[7]RisultatiTrasp!$C$7:$H$7</f>
        <v>18.308299999999999</v>
      </c>
      <c r="C10" s="9">
        <v>18.287099999999999</v>
      </c>
      <c r="D10" s="9">
        <v>18.246500000000001</v>
      </c>
      <c r="E10" s="9">
        <v>18.205500000000001</v>
      </c>
      <c r="F10" s="9">
        <v>18.161799999999999</v>
      </c>
      <c r="G10" s="10">
        <v>18.117100000000001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E2D-38E1-4EC1-AB6F-2C3EC9BD4345}">
  <dimension ref="A2:J10"/>
  <sheetViews>
    <sheetView topLeftCell="A10" workbookViewId="0">
      <selection activeCell="B3" sqref="B3"/>
    </sheetView>
  </sheetViews>
  <sheetFormatPr defaultRowHeight="14.4" x14ac:dyDescent="0.3"/>
  <cols>
    <col min="10" max="10" width="21.88671875" customWidth="1"/>
  </cols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[1]RisultatiTrasp!$C$8:$H$8</f>
        <v>4.7603999999999997</v>
      </c>
      <c r="C4" s="3">
        <v>4.8639999999999999</v>
      </c>
      <c r="D4" s="3">
        <v>5.0500999999999996</v>
      </c>
      <c r="E4" s="3">
        <v>5.2253999999999996</v>
      </c>
      <c r="F4" s="3">
        <v>5.3909000000000002</v>
      </c>
      <c r="G4" s="4">
        <v>5.5465</v>
      </c>
      <c r="I4" s="67" t="s">
        <v>12</v>
      </c>
      <c r="J4" s="68"/>
    </row>
    <row r="5" spans="1:10" x14ac:dyDescent="0.3">
      <c r="A5" s="11">
        <v>0</v>
      </c>
      <c r="B5" s="5" cm="1">
        <f t="array" ref="B5:G5">[2]RisultatiTrasp!$C$8:$H$8</f>
        <v>4.4820000000000002</v>
      </c>
      <c r="C5" s="6">
        <v>4.5837000000000003</v>
      </c>
      <c r="D5" s="6">
        <v>4.7667999999999999</v>
      </c>
      <c r="E5" s="6">
        <v>4.9393000000000002</v>
      </c>
      <c r="F5" s="6">
        <v>5.1013999999999999</v>
      </c>
      <c r="G5" s="7">
        <v>5.2526000000000002</v>
      </c>
      <c r="I5" s="69"/>
      <c r="J5" s="70"/>
    </row>
    <row r="6" spans="1:10" x14ac:dyDescent="0.3">
      <c r="A6" s="11">
        <v>10</v>
      </c>
      <c r="B6" s="5" cm="1">
        <f t="array" ref="B6:G6">[3]RisultatiTrasp!$C$8:$H$8</f>
        <v>4.2268999999999997</v>
      </c>
      <c r="C6" s="6">
        <v>4.3266</v>
      </c>
      <c r="D6" s="6">
        <v>4.5068000000000001</v>
      </c>
      <c r="E6" s="6">
        <v>4.6764000000000001</v>
      </c>
      <c r="F6" s="6">
        <v>4.8348000000000004</v>
      </c>
      <c r="G6" s="7">
        <v>4.9813000000000001</v>
      </c>
      <c r="I6" s="69"/>
      <c r="J6" s="70"/>
    </row>
    <row r="7" spans="1:10" x14ac:dyDescent="0.3">
      <c r="A7" s="11">
        <v>15</v>
      </c>
      <c r="B7" s="5" cm="1">
        <f t="array" ref="B7:G7">[4]RisultatiTrasp!$C$8:$H$8</f>
        <v>4.1071999999999997</v>
      </c>
      <c r="C7" s="6">
        <v>4.2058999999999997</v>
      </c>
      <c r="D7" s="6">
        <v>4.3846999999999996</v>
      </c>
      <c r="E7" s="6">
        <v>4.5528000000000004</v>
      </c>
      <c r="F7" s="6">
        <v>4.7087000000000003</v>
      </c>
      <c r="G7" s="7">
        <v>4.8520000000000003</v>
      </c>
      <c r="I7" s="71"/>
      <c r="J7" s="72"/>
    </row>
    <row r="8" spans="1:10" x14ac:dyDescent="0.3">
      <c r="A8" s="11">
        <v>20</v>
      </c>
      <c r="B8" s="5" cm="1">
        <f t="array" ref="B8:G8">[5]RisultatiTrasp!$C$8:$H$8</f>
        <v>3.992</v>
      </c>
      <c r="C8" s="6">
        <v>4.0895999999999999</v>
      </c>
      <c r="D8" s="6">
        <v>4.2667000000000002</v>
      </c>
      <c r="E8" s="6">
        <v>4.4326999999999996</v>
      </c>
      <c r="F8" s="6">
        <v>4.5862999999999996</v>
      </c>
      <c r="G8" s="7">
        <v>4.7270000000000003</v>
      </c>
      <c r="I8" s="62" t="s">
        <v>10</v>
      </c>
      <c r="J8" s="63"/>
    </row>
    <row r="9" spans="1:10" x14ac:dyDescent="0.3">
      <c r="A9" s="11">
        <v>30</v>
      </c>
      <c r="B9" s="5" cm="1">
        <f t="array" ref="B9:G9">[6]RisultatiTrasp!$C$8:$H$8</f>
        <v>3.7738</v>
      </c>
      <c r="C9" s="6">
        <v>3.8692000000000002</v>
      </c>
      <c r="D9" s="6">
        <v>4.0430999999999999</v>
      </c>
      <c r="E9" s="6">
        <v>4.2046000000000001</v>
      </c>
      <c r="F9" s="6">
        <v>4.3533999999999997</v>
      </c>
      <c r="G9" s="7">
        <v>4.4885000000000002</v>
      </c>
      <c r="I9" s="64"/>
      <c r="J9" s="65"/>
    </row>
    <row r="10" spans="1:10" x14ac:dyDescent="0.3">
      <c r="A10" s="11">
        <v>40</v>
      </c>
      <c r="B10" s="8" cm="1">
        <f t="array" ref="B10:G10">[7]RisultatiTrasp!$C$8:$H$8</f>
        <v>3.5708000000000002</v>
      </c>
      <c r="C10" s="9">
        <v>3.6638000000000002</v>
      </c>
      <c r="D10" s="9">
        <v>3.8344999999999998</v>
      </c>
      <c r="E10" s="9">
        <v>3.9925999999999999</v>
      </c>
      <c r="F10" s="9">
        <v>4.1364999999999998</v>
      </c>
      <c r="G10" s="10">
        <v>4.266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BEDB-32B4-427D-A29C-4C44F73D9826}">
  <dimension ref="A2:J10"/>
  <sheetViews>
    <sheetView topLeftCell="A7" workbookViewId="0">
      <selection activeCell="L5" sqref="L5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[1]RisultatiTrasp!$C$9:$H$9</f>
        <v>599.077</v>
      </c>
      <c r="C4" s="3">
        <v>635.08399999999995</v>
      </c>
      <c r="D4" s="3">
        <v>705.274</v>
      </c>
      <c r="E4" s="3">
        <v>778.26099999999997</v>
      </c>
      <c r="F4" s="3">
        <v>853.61699999999996</v>
      </c>
      <c r="G4" s="4">
        <v>930.11199999999997</v>
      </c>
      <c r="I4" s="67" t="s">
        <v>13</v>
      </c>
      <c r="J4" s="68"/>
    </row>
    <row r="5" spans="1:10" x14ac:dyDescent="0.3">
      <c r="A5" s="11">
        <v>0</v>
      </c>
      <c r="B5" s="5" cm="1">
        <f t="array" ref="B5:G5">[2]RisultatiTrasp!$C$9:$H$9</f>
        <v>605.09</v>
      </c>
      <c r="C5" s="6">
        <v>643.00699999999995</v>
      </c>
      <c r="D5" s="6">
        <v>717.45</v>
      </c>
      <c r="E5" s="6">
        <v>795.13900000000001</v>
      </c>
      <c r="F5" s="6">
        <v>875.35199999999998</v>
      </c>
      <c r="G5" s="7">
        <v>956.49900000000002</v>
      </c>
      <c r="I5" s="69"/>
      <c r="J5" s="70"/>
    </row>
    <row r="6" spans="1:10" x14ac:dyDescent="0.3">
      <c r="A6" s="11">
        <v>10</v>
      </c>
      <c r="B6" s="5" cm="1">
        <f t="array" ref="B6:G6">[3]RisultatiTrasp!$C$9:$H$9</f>
        <v>611.298</v>
      </c>
      <c r="C6" s="6">
        <v>651.18299999999999</v>
      </c>
      <c r="D6" s="6">
        <v>730.12</v>
      </c>
      <c r="E6" s="6">
        <v>812.76800000000003</v>
      </c>
      <c r="F6" s="6">
        <v>898.02800000000002</v>
      </c>
      <c r="G6" s="7">
        <v>983.98099999999999</v>
      </c>
      <c r="I6" s="69"/>
      <c r="J6" s="70"/>
    </row>
    <row r="7" spans="1:10" x14ac:dyDescent="0.3">
      <c r="A7" s="11">
        <v>15</v>
      </c>
      <c r="B7" s="5" cm="1">
        <f t="array" ref="B7:G7">[4]RisultatiTrasp!$C$9:$H$9</f>
        <v>614.47699999999998</v>
      </c>
      <c r="C7" s="6">
        <v>655.36900000000003</v>
      </c>
      <c r="D7" s="6">
        <v>736.65300000000002</v>
      </c>
      <c r="E7" s="6">
        <v>821.88300000000004</v>
      </c>
      <c r="F7" s="6">
        <v>909.79200000000003</v>
      </c>
      <c r="G7" s="7">
        <v>998.27099999999996</v>
      </c>
      <c r="I7" s="71"/>
      <c r="J7" s="72"/>
    </row>
    <row r="8" spans="1:10" x14ac:dyDescent="0.3">
      <c r="A8" s="11">
        <v>20</v>
      </c>
      <c r="B8" s="5" cm="1">
        <f t="array" ref="B8:G8">[5]RisultatiTrasp!$C$9:$H$9</f>
        <v>617.71699999999998</v>
      </c>
      <c r="C8" s="6">
        <v>659.63800000000003</v>
      </c>
      <c r="D8" s="6">
        <v>743.37199999999996</v>
      </c>
      <c r="E8" s="6">
        <v>831.31200000000001</v>
      </c>
      <c r="F8" s="6">
        <v>921.928</v>
      </c>
      <c r="G8" s="7">
        <v>1012.933</v>
      </c>
      <c r="I8" s="62" t="s">
        <v>11</v>
      </c>
      <c r="J8" s="63"/>
    </row>
    <row r="9" spans="1:10" x14ac:dyDescent="0.3">
      <c r="A9" s="11">
        <v>30</v>
      </c>
      <c r="B9" s="5" cm="1">
        <f t="array" ref="B9:G9">[6]RisultatiTrasp!$C$9:$H$9</f>
        <v>624.40300000000002</v>
      </c>
      <c r="C9" s="6">
        <v>668.45100000000002</v>
      </c>
      <c r="D9" s="6">
        <v>757.35199999999998</v>
      </c>
      <c r="E9" s="6">
        <v>850.98900000000003</v>
      </c>
      <c r="F9" s="6">
        <v>947.21400000000006</v>
      </c>
      <c r="G9" s="7">
        <v>1043.453</v>
      </c>
      <c r="I9" s="64"/>
      <c r="J9" s="65"/>
    </row>
    <row r="10" spans="1:10" x14ac:dyDescent="0.3">
      <c r="A10" s="11">
        <v>40</v>
      </c>
      <c r="B10" s="8" cm="1">
        <f t="array" ref="B10:G10">[7]RisultatiTrasp!$C$9:$H$9</f>
        <v>631.37199999999996</v>
      </c>
      <c r="C10" s="9">
        <v>677.63499999999999</v>
      </c>
      <c r="D10" s="9">
        <v>772.09900000000005</v>
      </c>
      <c r="E10" s="9">
        <v>871.66899999999998</v>
      </c>
      <c r="F10" s="9">
        <v>973.72</v>
      </c>
      <c r="G10" s="10">
        <v>1075.3320000000001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79B-A2E6-4273-8ED7-24E1BD158296}">
  <dimension ref="A2:J10"/>
  <sheetViews>
    <sheetView topLeftCell="A7" workbookViewId="0">
      <selection activeCell="B21" sqref="B21"/>
    </sheetView>
  </sheetViews>
  <sheetFormatPr defaultRowHeight="14.4" x14ac:dyDescent="0.3"/>
  <cols>
    <col min="10" max="10" width="28.5546875" customWidth="1"/>
  </cols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[1]RisultatiTrasp!$C$10:$H$10</f>
        <v>11542.85</v>
      </c>
      <c r="C4" s="3">
        <v>13273.41</v>
      </c>
      <c r="D4" s="3">
        <v>16695.79</v>
      </c>
      <c r="E4" s="3">
        <v>20324.169999999998</v>
      </c>
      <c r="F4" s="3">
        <v>24146.51</v>
      </c>
      <c r="G4" s="4">
        <v>28110.36</v>
      </c>
      <c r="I4" s="67" t="s">
        <v>14</v>
      </c>
      <c r="J4" s="68"/>
    </row>
    <row r="5" spans="1:10" x14ac:dyDescent="0.3">
      <c r="A5" s="11">
        <v>0</v>
      </c>
      <c r="B5" s="5" cm="1">
        <f t="array" ref="B5:G5">[2]RisultatiTrasp!$C$10:$H$10</f>
        <v>10620.22</v>
      </c>
      <c r="C5" s="6">
        <v>12331.27</v>
      </c>
      <c r="D5" s="6">
        <v>15742.53</v>
      </c>
      <c r="E5" s="6">
        <v>19378.91</v>
      </c>
      <c r="F5" s="6">
        <v>23214.7</v>
      </c>
      <c r="G5" s="7">
        <v>27182.62</v>
      </c>
      <c r="I5" s="69"/>
      <c r="J5" s="70"/>
    </row>
    <row r="6" spans="1:10" x14ac:dyDescent="0.3">
      <c r="A6" s="11">
        <v>10</v>
      </c>
      <c r="B6" s="5" cm="1">
        <f t="array" ref="B6:G6">[3]RisultatiTrasp!$C$10:$H$10</f>
        <v>9791.2900000000009</v>
      </c>
      <c r="C6" s="6">
        <v>11483.44</v>
      </c>
      <c r="D6" s="6">
        <v>14887.8</v>
      </c>
      <c r="E6" s="6">
        <v>18534.2</v>
      </c>
      <c r="F6" s="6">
        <v>22382.34</v>
      </c>
      <c r="G6" s="7">
        <v>26349.599999999999</v>
      </c>
      <c r="I6" s="69"/>
      <c r="J6" s="70"/>
    </row>
    <row r="7" spans="1:10" x14ac:dyDescent="0.3">
      <c r="A7" s="11">
        <v>15</v>
      </c>
      <c r="B7" s="5" cm="1">
        <f t="array" ref="B7:G7">[4]RisultatiTrasp!$C$10:$H$10</f>
        <v>9407.98</v>
      </c>
      <c r="C7" s="6">
        <v>11091.08</v>
      </c>
      <c r="D7" s="6">
        <v>14493.62</v>
      </c>
      <c r="E7" s="6">
        <v>18145.82</v>
      </c>
      <c r="F7" s="6">
        <v>21998.31</v>
      </c>
      <c r="G7" s="7">
        <v>25964.55</v>
      </c>
      <c r="I7" s="71"/>
      <c r="J7" s="72"/>
    </row>
    <row r="8" spans="1:10" x14ac:dyDescent="0.3">
      <c r="A8" s="11">
        <v>20</v>
      </c>
      <c r="B8" s="5" cm="1">
        <f t="array" ref="B8:G8">[5]RisultatiTrasp!$C$10:$H$10</f>
        <v>9043.7099999999991</v>
      </c>
      <c r="C8" s="6">
        <v>10717.61</v>
      </c>
      <c r="D8" s="6">
        <v>14118.06</v>
      </c>
      <c r="E8" s="6">
        <v>17775.02</v>
      </c>
      <c r="F8" s="6">
        <v>21631.95</v>
      </c>
      <c r="G8" s="7">
        <v>25597</v>
      </c>
      <c r="I8" s="62" t="s">
        <v>18</v>
      </c>
      <c r="J8" s="63"/>
    </row>
    <row r="9" spans="1:10" x14ac:dyDescent="0.3">
      <c r="A9" s="11">
        <v>30</v>
      </c>
      <c r="B9" s="5" cm="1">
        <f t="array" ref="B9:G9">[6]RisultatiTrasp!$C$10:$H$10</f>
        <v>8365.5300000000007</v>
      </c>
      <c r="C9" s="6">
        <v>10021.27</v>
      </c>
      <c r="D9" s="6">
        <v>13421.48</v>
      </c>
      <c r="E9" s="6">
        <v>17088.91</v>
      </c>
      <c r="F9" s="6">
        <v>20953.78</v>
      </c>
      <c r="G9" s="7">
        <v>24914.75</v>
      </c>
      <c r="I9" s="64"/>
      <c r="J9" s="65"/>
    </row>
    <row r="10" spans="1:10" x14ac:dyDescent="0.3">
      <c r="A10" s="11">
        <v>40</v>
      </c>
      <c r="B10" s="8" cm="1">
        <f t="array" ref="B10:G10">[7]RisultatiTrasp!$C$10:$H$10</f>
        <v>7749.06</v>
      </c>
      <c r="C10" s="9">
        <v>9386.43</v>
      </c>
      <c r="D10" s="9">
        <v>12791.44</v>
      </c>
      <c r="E10" s="9">
        <v>16473.95</v>
      </c>
      <c r="F10" s="9">
        <v>20344.97</v>
      </c>
      <c r="G10" s="10">
        <v>24298.44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D5FB-FF35-4E26-A043-6781D6F16D7B}">
  <dimension ref="A2:O25"/>
  <sheetViews>
    <sheetView topLeftCell="A4" workbookViewId="0">
      <selection activeCell="K6" sqref="K6:O6"/>
    </sheetView>
  </sheetViews>
  <sheetFormatPr defaultRowHeight="14.4" x14ac:dyDescent="0.3"/>
  <cols>
    <col min="10" max="10" width="16.5546875" customWidth="1"/>
    <col min="15" max="15" width="25.44140625" customWidth="1"/>
  </cols>
  <sheetData>
    <row r="2" spans="1:15" x14ac:dyDescent="0.3">
      <c r="B2" s="84" t="s">
        <v>2</v>
      </c>
      <c r="C2" s="84"/>
      <c r="D2" s="84"/>
      <c r="E2" s="84"/>
      <c r="F2" s="84"/>
      <c r="G2" s="84"/>
    </row>
    <row r="3" spans="1:15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5" x14ac:dyDescent="0.3">
      <c r="A4" s="11">
        <v>-10</v>
      </c>
      <c r="B4" s="2" cm="1">
        <f t="array" ref="B4:G4">[1]RisultatiTrasp!$C$11:$H$11</f>
        <v>3013.5859999999998</v>
      </c>
      <c r="C4" s="3">
        <v>3750.4369999999999</v>
      </c>
      <c r="D4" s="3">
        <v>5182.549</v>
      </c>
      <c r="E4" s="3">
        <v>6665.7479999999996</v>
      </c>
      <c r="F4" s="3">
        <v>8189.2209999999995</v>
      </c>
      <c r="G4" s="4">
        <v>9728.4580000000005</v>
      </c>
      <c r="I4" s="67" t="s">
        <v>15</v>
      </c>
      <c r="J4" s="68"/>
    </row>
    <row r="5" spans="1:15" x14ac:dyDescent="0.3">
      <c r="A5" s="11">
        <v>0</v>
      </c>
      <c r="B5" s="5" cm="1">
        <f t="array" ref="B5:G5">[2]RisultatiTrasp!$C$11:$H$11</f>
        <v>2625.6</v>
      </c>
      <c r="C5" s="6">
        <v>3344.9540000000002</v>
      </c>
      <c r="D5" s="6">
        <v>4753.6490000000003</v>
      </c>
      <c r="E5" s="6">
        <v>6219.3779999999997</v>
      </c>
      <c r="F5" s="6">
        <v>7724.6679999999997</v>
      </c>
      <c r="G5" s="7">
        <v>9239.7049999999999</v>
      </c>
      <c r="I5" s="69"/>
      <c r="J5" s="70"/>
      <c r="K5" s="90" t="s">
        <v>28</v>
      </c>
      <c r="L5" s="91"/>
      <c r="M5" s="91"/>
      <c r="N5" s="91"/>
      <c r="O5" s="91"/>
    </row>
    <row r="6" spans="1:15" x14ac:dyDescent="0.3">
      <c r="A6" s="11">
        <v>10</v>
      </c>
      <c r="B6" s="5" cm="1">
        <f t="array" ref="B6:G6">[3]RisultatiTrasp!$C$11:$H$11</f>
        <v>2285.067</v>
      </c>
      <c r="C6" s="6">
        <v>2987.5990000000002</v>
      </c>
      <c r="D6" s="6">
        <v>4374.6090000000004</v>
      </c>
      <c r="E6" s="6">
        <v>5823.2640000000001</v>
      </c>
      <c r="F6" s="6">
        <v>7309.8180000000002</v>
      </c>
      <c r="G6" s="7">
        <v>8798.607</v>
      </c>
      <c r="I6" s="69"/>
      <c r="J6" s="70"/>
      <c r="K6" s="82" t="s">
        <v>29</v>
      </c>
      <c r="L6" s="83"/>
      <c r="M6" s="83"/>
      <c r="N6" s="83"/>
      <c r="O6" s="83"/>
    </row>
    <row r="7" spans="1:15" x14ac:dyDescent="0.3">
      <c r="A7" s="11">
        <v>15</v>
      </c>
      <c r="B7" s="5" cm="1">
        <f t="array" ref="B7:G7">[4]RisultatiTrasp!$C$11:$H$11</f>
        <v>2130.4769999999999</v>
      </c>
      <c r="C7" s="6">
        <v>2824.6529999999998</v>
      </c>
      <c r="D7" s="6">
        <v>4201.5559999999996</v>
      </c>
      <c r="E7" s="6">
        <v>5641.915</v>
      </c>
      <c r="F7" s="6">
        <v>7117.2879999999996</v>
      </c>
      <c r="G7" s="7">
        <v>8592.3330000000005</v>
      </c>
      <c r="I7" s="71"/>
      <c r="J7" s="72"/>
    </row>
    <row r="8" spans="1:15" x14ac:dyDescent="0.3">
      <c r="A8" s="11">
        <v>20</v>
      </c>
      <c r="B8" s="5" cm="1">
        <f t="array" ref="B8:G8">[5]RisultatiTrasp!$C$11:$H$11</f>
        <v>1985.106</v>
      </c>
      <c r="C8" s="6">
        <v>2671.1019999999999</v>
      </c>
      <c r="D8" s="6">
        <v>4037.585</v>
      </c>
      <c r="E8" s="6">
        <v>5468.6279999999997</v>
      </c>
      <c r="F8" s="6">
        <v>6933.65</v>
      </c>
      <c r="G8" s="7">
        <v>8394.7540000000008</v>
      </c>
      <c r="I8" s="62" t="s">
        <v>3</v>
      </c>
      <c r="J8" s="63"/>
    </row>
    <row r="9" spans="1:15" x14ac:dyDescent="0.3">
      <c r="A9" s="11">
        <v>30</v>
      </c>
      <c r="B9" s="5" cm="1">
        <f t="array" ref="B9:G9">[6]RisultatiTrasp!$C$11:$H$11</f>
        <v>1718.817</v>
      </c>
      <c r="C9" s="6">
        <v>2388.2869999999998</v>
      </c>
      <c r="D9" s="6">
        <v>3735.5859999999998</v>
      </c>
      <c r="E9" s="6">
        <v>5147.8270000000002</v>
      </c>
      <c r="F9" s="6">
        <v>6591.1139999999996</v>
      </c>
      <c r="G9" s="7">
        <v>8022.9690000000001</v>
      </c>
      <c r="I9" s="64"/>
      <c r="J9" s="65"/>
    </row>
    <row r="10" spans="1:15" x14ac:dyDescent="0.3">
      <c r="A10" s="11">
        <v>40</v>
      </c>
      <c r="B10" s="8" cm="1">
        <f t="array" ref="B10:G10">[7]RisultatiTrasp!$C$11:$H$11</f>
        <v>1481.828</v>
      </c>
      <c r="C10" s="9">
        <v>2135.1869999999999</v>
      </c>
      <c r="D10" s="9">
        <v>3464.683</v>
      </c>
      <c r="E10" s="9">
        <v>4860.7520000000004</v>
      </c>
      <c r="F10" s="9">
        <v>6281.2950000000001</v>
      </c>
      <c r="G10" s="10">
        <v>7683.5379999999996</v>
      </c>
    </row>
    <row r="15" spans="1:15" x14ac:dyDescent="0.3">
      <c r="A15" s="89" t="s">
        <v>20</v>
      </c>
      <c r="B15" s="89"/>
      <c r="C15" s="89"/>
      <c r="D15" s="89"/>
      <c r="E15" s="89"/>
      <c r="F15" s="89"/>
      <c r="G15" s="89"/>
    </row>
    <row r="16" spans="1:15" x14ac:dyDescent="0.3">
      <c r="A16" s="89"/>
      <c r="B16" s="89"/>
      <c r="C16" s="89"/>
      <c r="D16" s="89"/>
      <c r="E16" s="89"/>
      <c r="F16" s="89"/>
      <c r="G16" s="89"/>
    </row>
    <row r="17" spans="1:7" x14ac:dyDescent="0.3">
      <c r="A17" s="13"/>
      <c r="B17" s="88" t="s">
        <v>2</v>
      </c>
      <c r="C17" s="88"/>
      <c r="D17" s="88"/>
      <c r="E17" s="88"/>
      <c r="F17" s="88"/>
      <c r="G17" s="88"/>
    </row>
    <row r="18" spans="1:7" x14ac:dyDescent="0.3">
      <c r="A18" s="14" t="s">
        <v>1</v>
      </c>
      <c r="B18" s="15">
        <v>1</v>
      </c>
      <c r="C18" s="15">
        <v>2</v>
      </c>
      <c r="D18" s="15">
        <v>3</v>
      </c>
      <c r="E18" s="15">
        <v>4</v>
      </c>
      <c r="F18" s="15">
        <v>5</v>
      </c>
      <c r="G18" s="15">
        <v>6</v>
      </c>
    </row>
    <row r="19" spans="1:7" x14ac:dyDescent="0.3">
      <c r="A19" s="15">
        <v>-10</v>
      </c>
      <c r="B19" s="16" cm="1">
        <f t="array" ref="B19:G19">[1]RisultatiTrasp!$C$3:$H$3</f>
        <v>3016.47</v>
      </c>
      <c r="C19" s="17">
        <v>3754.26</v>
      </c>
      <c r="D19" s="17">
        <v>5188.37</v>
      </c>
      <c r="E19" s="17">
        <v>6673.45</v>
      </c>
      <c r="F19" s="17">
        <v>8198.81</v>
      </c>
      <c r="G19" s="18">
        <v>9739.9599999999991</v>
      </c>
    </row>
    <row r="20" spans="1:7" x14ac:dyDescent="0.3">
      <c r="A20" s="15">
        <v>0</v>
      </c>
      <c r="B20" s="19" cm="1">
        <f t="array" ref="B20:G20">[2]RisultatiTrasp!$C$3:$H$3</f>
        <v>2628.46</v>
      </c>
      <c r="C20" s="20">
        <v>3348.8</v>
      </c>
      <c r="D20" s="20">
        <v>4759.43</v>
      </c>
      <c r="E20" s="20">
        <v>6227.08</v>
      </c>
      <c r="F20" s="20">
        <v>7734.26</v>
      </c>
      <c r="G20" s="21">
        <v>9251.2199999999993</v>
      </c>
    </row>
    <row r="21" spans="1:7" x14ac:dyDescent="0.3">
      <c r="A21" s="15">
        <v>10</v>
      </c>
      <c r="B21" s="19" cm="1">
        <f t="array" ref="B21:G21">[3]RisultatiTrasp!$C$3:$H$3</f>
        <v>2287.94</v>
      </c>
      <c r="C21" s="20">
        <v>2991.42</v>
      </c>
      <c r="D21" s="20">
        <v>4380.3999999999996</v>
      </c>
      <c r="E21" s="20">
        <v>5830.96</v>
      </c>
      <c r="F21" s="20">
        <v>7319.41</v>
      </c>
      <c r="G21" s="21">
        <v>8810.25</v>
      </c>
    </row>
    <row r="22" spans="1:7" x14ac:dyDescent="0.3">
      <c r="A22" s="15">
        <v>15</v>
      </c>
      <c r="B22" s="19" cm="1">
        <f t="array" ref="B22:G22">[4]RisultatiTrasp!$C$3:$H$3</f>
        <v>2133.34</v>
      </c>
      <c r="C22" s="20">
        <v>2828.47</v>
      </c>
      <c r="D22" s="20">
        <v>4207.34</v>
      </c>
      <c r="E22" s="20">
        <v>5649.62</v>
      </c>
      <c r="F22" s="20">
        <v>7126.98</v>
      </c>
      <c r="G22" s="21">
        <v>8603.85</v>
      </c>
    </row>
    <row r="23" spans="1:7" x14ac:dyDescent="0.3">
      <c r="A23" s="15">
        <v>20</v>
      </c>
      <c r="B23" s="19" cm="1">
        <f t="array" ref="B23:G23">[5]RisultatiTrasp!$C$3:$H$3</f>
        <v>1987.96</v>
      </c>
      <c r="C23" s="20">
        <v>2674.92</v>
      </c>
      <c r="D23" s="20">
        <v>4043.36</v>
      </c>
      <c r="E23" s="20">
        <v>5476.33</v>
      </c>
      <c r="F23" s="20">
        <v>6943.25</v>
      </c>
      <c r="G23" s="21">
        <v>8406.27</v>
      </c>
    </row>
    <row r="24" spans="1:7" x14ac:dyDescent="0.3">
      <c r="A24" s="15">
        <v>30</v>
      </c>
      <c r="B24" s="19" cm="1">
        <f t="array" ref="B24:G24">[6]RisultatiTrasp!$C$3:$H$3</f>
        <v>1721.68</v>
      </c>
      <c r="C24" s="20">
        <v>2392.13</v>
      </c>
      <c r="D24" s="20">
        <v>3741.37</v>
      </c>
      <c r="E24" s="20">
        <v>5155.53</v>
      </c>
      <c r="F24" s="20">
        <v>6600.72</v>
      </c>
      <c r="G24" s="21">
        <v>8034.48</v>
      </c>
    </row>
    <row r="25" spans="1:7" x14ac:dyDescent="0.3">
      <c r="A25" s="15">
        <v>40</v>
      </c>
      <c r="B25" s="22" cm="1">
        <f t="array" ref="B25:G25">[7]RisultatiTrasp!$C$3:$H$3</f>
        <v>1484.69</v>
      </c>
      <c r="C25" s="23">
        <v>2138.9899999999998</v>
      </c>
      <c r="D25" s="23">
        <v>3470.45</v>
      </c>
      <c r="E25" s="23">
        <v>4868.46</v>
      </c>
      <c r="F25" s="23">
        <v>6290.91</v>
      </c>
      <c r="G25" s="24">
        <v>7695.05</v>
      </c>
    </row>
  </sheetData>
  <mergeCells count="7">
    <mergeCell ref="B17:G17"/>
    <mergeCell ref="A15:G16"/>
    <mergeCell ref="K5:O5"/>
    <mergeCell ref="K6:O6"/>
    <mergeCell ref="B2:G2"/>
    <mergeCell ref="I4:J7"/>
    <mergeCell ref="I8:J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BED4-0DA7-4907-917F-4863241C8EA9}">
  <dimension ref="A2:J10"/>
  <sheetViews>
    <sheetView topLeftCell="A7" workbookViewId="0">
      <selection activeCell="B3" sqref="B3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[1]RisultatiTrasp!$C$12:$H$12</f>
        <v>2832.89</v>
      </c>
      <c r="C4" s="3">
        <v>3777.2995000000001</v>
      </c>
      <c r="D4" s="3">
        <v>5668.6274999999996</v>
      </c>
      <c r="E4" s="3">
        <v>7709.4904999999999</v>
      </c>
      <c r="F4" s="3">
        <v>9899.2139999999999</v>
      </c>
      <c r="G4" s="4">
        <v>12210.732</v>
      </c>
      <c r="I4" s="67" t="s">
        <v>16</v>
      </c>
      <c r="J4" s="68"/>
    </row>
    <row r="5" spans="1:10" x14ac:dyDescent="0.3">
      <c r="A5" s="11">
        <v>0</v>
      </c>
      <c r="B5" s="5" cm="1">
        <f t="array" ref="B5:G5">[2]RisultatiTrasp!$C$12:$H$12</f>
        <v>2832.895</v>
      </c>
      <c r="C5" s="6">
        <v>3777.3015</v>
      </c>
      <c r="D5" s="6">
        <v>5684.3635000000004</v>
      </c>
      <c r="E5" s="6">
        <v>7753.4925000000003</v>
      </c>
      <c r="F5" s="6">
        <v>9977.52</v>
      </c>
      <c r="G5" s="7">
        <v>12320.843999999999</v>
      </c>
      <c r="I5" s="69"/>
      <c r="J5" s="70"/>
    </row>
    <row r="6" spans="1:10" x14ac:dyDescent="0.3">
      <c r="A6" s="11">
        <v>10</v>
      </c>
      <c r="B6" s="5" cm="1">
        <f t="array" ref="B6:G6">[3]RisultatiTrasp!$C$12:$H$12</f>
        <v>2832.8957999999998</v>
      </c>
      <c r="C6" s="6">
        <v>3777.3018000000002</v>
      </c>
      <c r="D6" s="6">
        <v>5702.0150000000003</v>
      </c>
      <c r="E6" s="6">
        <v>7800.8665000000001</v>
      </c>
      <c r="F6" s="6">
        <v>10066.36</v>
      </c>
      <c r="G6" s="7">
        <v>12432.226000000001</v>
      </c>
      <c r="I6" s="69"/>
      <c r="J6" s="70"/>
    </row>
    <row r="7" spans="1:10" x14ac:dyDescent="0.3">
      <c r="A7" s="11">
        <v>15</v>
      </c>
      <c r="B7" s="5" cm="1">
        <f t="array" ref="B7:G7">[4]RisultatiTrasp!$C$12:$H$12</f>
        <v>2832.8829999999998</v>
      </c>
      <c r="C7" s="6">
        <v>3777.3004999999998</v>
      </c>
      <c r="D7" s="6">
        <v>5711.6080000000002</v>
      </c>
      <c r="E7" s="6">
        <v>7825.7974999999997</v>
      </c>
      <c r="F7" s="6">
        <v>10100.553</v>
      </c>
      <c r="G7" s="7">
        <v>12488.796</v>
      </c>
      <c r="I7" s="71"/>
      <c r="J7" s="72"/>
    </row>
    <row r="8" spans="1:10" x14ac:dyDescent="0.3">
      <c r="A8" s="11">
        <v>20</v>
      </c>
      <c r="B8" s="5" cm="1">
        <f t="array" ref="B8:G8">[5]RisultatiTrasp!$C$12:$H$12</f>
        <v>2832.8966999999998</v>
      </c>
      <c r="C8" s="6">
        <v>3777.3</v>
      </c>
      <c r="D8" s="6">
        <v>5721.8040000000001</v>
      </c>
      <c r="E8" s="6">
        <v>7851.8379999999997</v>
      </c>
      <c r="F8" s="6">
        <v>10143.365</v>
      </c>
      <c r="G8" s="7">
        <v>12545.759</v>
      </c>
      <c r="I8" s="62" t="s">
        <v>3</v>
      </c>
      <c r="J8" s="63"/>
    </row>
    <row r="9" spans="1:10" x14ac:dyDescent="0.3">
      <c r="A9" s="11">
        <v>30</v>
      </c>
      <c r="B9" s="5" cm="1">
        <f t="array" ref="B9:G9">[6]RisultatiTrasp!$C$12:$H$12</f>
        <v>2832.8966999999998</v>
      </c>
      <c r="C9" s="6">
        <v>3777.2842999999998</v>
      </c>
      <c r="D9" s="6">
        <v>5744.0625</v>
      </c>
      <c r="E9" s="6">
        <v>7906.7674999999999</v>
      </c>
      <c r="F9" s="6">
        <v>10231.272999999999</v>
      </c>
      <c r="G9" s="7">
        <v>12660.888000000001</v>
      </c>
      <c r="I9" s="64"/>
      <c r="J9" s="65"/>
    </row>
    <row r="10" spans="1:10" x14ac:dyDescent="0.3">
      <c r="A10" s="11">
        <v>40</v>
      </c>
      <c r="B10" s="8" cm="1">
        <f t="array" ref="B10:G10">[7]RisultatiTrasp!$C$12:$H$12</f>
        <v>2832.8957999999998</v>
      </c>
      <c r="C10" s="9">
        <v>3777.3045000000002</v>
      </c>
      <c r="D10" s="9">
        <v>5768.9534999999996</v>
      </c>
      <c r="E10" s="9">
        <v>7964.9740000000002</v>
      </c>
      <c r="F10" s="9">
        <v>10321.257</v>
      </c>
      <c r="G10" s="10">
        <v>12776.075000000001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3122-FE84-4399-9255-19BD4E2BFEA3}">
  <dimension ref="A2:J10"/>
  <sheetViews>
    <sheetView workbookViewId="0">
      <selection activeCell="B3" sqref="B3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[1]RisultatiTrasp!$C$13:$H$13</f>
        <v>1190930.6000000001</v>
      </c>
      <c r="C4" s="3">
        <v>1587683.2</v>
      </c>
      <c r="D4" s="3">
        <v>2342134.5</v>
      </c>
      <c r="E4" s="3">
        <v>2971395.5</v>
      </c>
      <c r="F4" s="3">
        <v>3451803.2</v>
      </c>
      <c r="G4" s="4">
        <v>3810299</v>
      </c>
      <c r="I4" s="67" t="s">
        <v>17</v>
      </c>
      <c r="J4" s="68"/>
    </row>
    <row r="5" spans="1:10" x14ac:dyDescent="0.3">
      <c r="A5" s="11">
        <v>0</v>
      </c>
      <c r="B5" s="5" cm="1">
        <f t="array" ref="B5:G5">[2]RisultatiTrasp!$C$13:$H$13</f>
        <v>1189853</v>
      </c>
      <c r="C5" s="6">
        <v>1585039.1</v>
      </c>
      <c r="D5" s="6">
        <v>2326385.2000000002</v>
      </c>
      <c r="E5" s="6">
        <v>2927390.2</v>
      </c>
      <c r="F5" s="6">
        <v>3373501</v>
      </c>
      <c r="G5" s="7">
        <v>3700191.8</v>
      </c>
      <c r="I5" s="69"/>
      <c r="J5" s="70"/>
    </row>
    <row r="6" spans="1:10" x14ac:dyDescent="0.3">
      <c r="A6" s="11">
        <v>10</v>
      </c>
      <c r="B6" s="5" cm="1">
        <f t="array" ref="B6:G6">[3]RisultatiTrasp!$C$13:$H$13</f>
        <v>1188754.5</v>
      </c>
      <c r="C6" s="6">
        <v>1582145.8</v>
      </c>
      <c r="D6" s="6">
        <v>2308736.7999999998</v>
      </c>
      <c r="E6" s="6">
        <v>2880019.2</v>
      </c>
      <c r="F6" s="6">
        <v>3293485.8</v>
      </c>
      <c r="G6" s="7">
        <v>3588803</v>
      </c>
      <c r="I6" s="69"/>
      <c r="J6" s="70"/>
    </row>
    <row r="7" spans="1:10" x14ac:dyDescent="0.3">
      <c r="A7" s="11">
        <v>15</v>
      </c>
      <c r="B7" s="5" cm="1">
        <f t="array" ref="B7:G7">[4]RisultatiTrasp!$C$13:$H$13</f>
        <v>1188195.3999999999</v>
      </c>
      <c r="C7" s="6">
        <v>1580587.4</v>
      </c>
      <c r="D7" s="6">
        <v>2299148</v>
      </c>
      <c r="E7" s="6">
        <v>2855087</v>
      </c>
      <c r="F7" s="6">
        <v>3250477.8</v>
      </c>
      <c r="G7" s="7">
        <v>3532247.2</v>
      </c>
      <c r="I7" s="71"/>
      <c r="J7" s="72"/>
    </row>
    <row r="8" spans="1:10" x14ac:dyDescent="0.3">
      <c r="A8" s="11">
        <v>20</v>
      </c>
      <c r="B8" s="5" cm="1">
        <f t="array" ref="B8:G8">[5]RisultatiTrasp!$C$13:$H$13</f>
        <v>1187625.1000000001</v>
      </c>
      <c r="C8" s="6">
        <v>1578939.8</v>
      </c>
      <c r="D8" s="6">
        <v>2288948.5</v>
      </c>
      <c r="E8" s="6">
        <v>2829045</v>
      </c>
      <c r="F8" s="6">
        <v>3207659.5</v>
      </c>
      <c r="G8" s="7">
        <v>3475284.8</v>
      </c>
      <c r="I8" s="62" t="s">
        <v>18</v>
      </c>
      <c r="J8" s="63"/>
    </row>
    <row r="9" spans="1:10" x14ac:dyDescent="0.3">
      <c r="A9" s="11">
        <v>30</v>
      </c>
      <c r="B9" s="5" cm="1">
        <f t="array" ref="B9:G9">[6]RisultatiTrasp!$C$13:$H$13</f>
        <v>1186442</v>
      </c>
      <c r="C9" s="6">
        <v>1575326.1</v>
      </c>
      <c r="D9" s="6">
        <v>2266689</v>
      </c>
      <c r="E9" s="6">
        <v>2774118.2</v>
      </c>
      <c r="F9" s="6">
        <v>3119756.2</v>
      </c>
      <c r="G9" s="7">
        <v>3360171.8</v>
      </c>
      <c r="I9" s="64"/>
      <c r="J9" s="65"/>
    </row>
    <row r="10" spans="1:10" x14ac:dyDescent="0.3">
      <c r="A10" s="11">
        <v>40</v>
      </c>
      <c r="B10" s="8" cm="1">
        <f t="array" ref="B10:G10">[7]RisultatiTrasp!$C$13:$H$13</f>
        <v>1185187.1000000001</v>
      </c>
      <c r="C10" s="9">
        <v>1571217.9</v>
      </c>
      <c r="D10" s="9">
        <v>2241797.7999999998</v>
      </c>
      <c r="E10" s="9">
        <v>2715909.2</v>
      </c>
      <c r="F10" s="9">
        <v>3029775.8</v>
      </c>
      <c r="G10" s="10">
        <v>3244992.2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438-51EE-4CCF-A213-60E889C61E99}">
  <dimension ref="A2:K11"/>
  <sheetViews>
    <sheetView topLeftCell="A4" workbookViewId="0">
      <selection activeCell="J12" sqref="J12"/>
    </sheetView>
  </sheetViews>
  <sheetFormatPr defaultRowHeight="14.4" x14ac:dyDescent="0.3"/>
  <cols>
    <col min="8" max="8" width="15.44140625" customWidth="1"/>
    <col min="10" max="10" width="11.88671875" customWidth="1"/>
  </cols>
  <sheetData>
    <row r="2" spans="1:11" x14ac:dyDescent="0.3">
      <c r="B2" s="84" t="s">
        <v>2</v>
      </c>
      <c r="C2" s="84"/>
      <c r="D2" s="84"/>
      <c r="E2" s="84"/>
      <c r="F2" s="84"/>
      <c r="G2" s="84"/>
    </row>
    <row r="3" spans="1:11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48" t="s">
        <v>36</v>
      </c>
    </row>
    <row r="4" spans="1:11" x14ac:dyDescent="0.3">
      <c r="A4" s="11">
        <v>-10</v>
      </c>
      <c r="B4" s="2" cm="1">
        <f t="array" ref="B4:G4">[1]RisultatiTrasp!$C$14:$H$14</f>
        <v>441.37099999999998</v>
      </c>
      <c r="C4" s="3">
        <v>426.34399999999999</v>
      </c>
      <c r="D4" s="3">
        <v>398.15600000000001</v>
      </c>
      <c r="E4" s="3">
        <v>375.41899999999998</v>
      </c>
      <c r="F4" s="3">
        <v>358.96</v>
      </c>
      <c r="G4" s="4">
        <v>347.57499999999999</v>
      </c>
      <c r="H4" s="50">
        <f>IF(E4&gt;$J$11,IF(F4&gt;$J$11,IF(G4&gt;$J$11,"Sportare intervallo dx",($J$11-F4)/(G4-F4)*(G$3-F$3)+F$3),($J$11-E4)/(F4-E4)*(F$3-E$3)+E$3),($J$11-D4)/(E4-D4)*(E$3-D$3)+D$3)</f>
        <v>4.7545415881888315</v>
      </c>
      <c r="I4" s="67" t="s">
        <v>19</v>
      </c>
      <c r="J4" s="68"/>
    </row>
    <row r="5" spans="1:11" x14ac:dyDescent="0.3">
      <c r="A5" s="11">
        <v>0</v>
      </c>
      <c r="B5" s="5" cm="1">
        <f t="array" ref="B5:G5">[2]RisultatiTrasp!$C$14:$H$14</f>
        <v>438.60199999999998</v>
      </c>
      <c r="C5" s="6">
        <v>422.74400000000003</v>
      </c>
      <c r="D5" s="6">
        <v>393.43599999999998</v>
      </c>
      <c r="E5" s="6">
        <v>370.53</v>
      </c>
      <c r="F5" s="6">
        <v>354.495</v>
      </c>
      <c r="G5" s="7">
        <v>343.68900000000002</v>
      </c>
      <c r="H5" s="50">
        <f t="shared" ref="H5:H10" si="0">IF(E5&gt;$J$11,IF(F5&gt;$J$11,IF(G5&gt;$J$11,"Sportare intervallo dx",($J$11-F5)/(G5-F5)*(G$3-F$3)+F$3),($J$11-E5)/(F5-E5)*(F$3-E$3)+E$3),($J$11-D5)/(E5-D5)*(E$3-D$3)+D$3)</f>
        <v>4.4695977549111312</v>
      </c>
      <c r="I5" s="69"/>
      <c r="J5" s="70"/>
    </row>
    <row r="6" spans="1:11" x14ac:dyDescent="0.3">
      <c r="A6" s="11">
        <v>10</v>
      </c>
      <c r="B6" s="5" cm="1">
        <f t="array" ref="B6:G6">[3]RisultatiTrasp!$C$14:$H$14</f>
        <v>435.75599999999997</v>
      </c>
      <c r="C6" s="6">
        <v>419.05599999999998</v>
      </c>
      <c r="D6" s="6">
        <v>388.70699999999999</v>
      </c>
      <c r="E6" s="6">
        <v>365.779</v>
      </c>
      <c r="F6" s="6">
        <v>350.291</v>
      </c>
      <c r="G6" s="7">
        <v>340.065</v>
      </c>
      <c r="H6" s="50">
        <f t="shared" si="0"/>
        <v>4.1794292355371896</v>
      </c>
      <c r="I6" s="69"/>
      <c r="J6" s="70"/>
    </row>
    <row r="7" spans="1:11" x14ac:dyDescent="0.3">
      <c r="A7" s="11">
        <v>15</v>
      </c>
      <c r="B7" s="5" cm="1">
        <f t="array" ref="B7:G7">[4]RisultatiTrasp!$C$14:$H$14</f>
        <v>434.303</v>
      </c>
      <c r="C7" s="6">
        <v>417.17700000000002</v>
      </c>
      <c r="D7" s="6">
        <v>386.34300000000002</v>
      </c>
      <c r="E7" s="6">
        <v>363.46</v>
      </c>
      <c r="F7" s="6">
        <v>348.22899999999998</v>
      </c>
      <c r="G7" s="7">
        <v>338.334</v>
      </c>
      <c r="H7" s="50">
        <f t="shared" si="0"/>
        <v>4.0302015626025858</v>
      </c>
      <c r="I7" s="71"/>
      <c r="J7" s="72"/>
    </row>
    <row r="8" spans="1:11" x14ac:dyDescent="0.3">
      <c r="A8" s="11">
        <v>20</v>
      </c>
      <c r="B8" s="5" cm="1">
        <f t="array" ref="B8:G8">[5]RisultatiTrasp!$C$14:$H$14</f>
        <v>432.82499999999999</v>
      </c>
      <c r="C8" s="6">
        <v>415.27</v>
      </c>
      <c r="D8" s="6">
        <v>383.96699999999998</v>
      </c>
      <c r="E8" s="6">
        <v>361.15499999999997</v>
      </c>
      <c r="F8" s="6">
        <v>346.233</v>
      </c>
      <c r="G8" s="7">
        <v>336.65899999999999</v>
      </c>
      <c r="H8" s="50">
        <f t="shared" si="0"/>
        <v>3.9191215149921081</v>
      </c>
      <c r="I8" s="62" t="s">
        <v>11</v>
      </c>
      <c r="J8" s="63"/>
    </row>
    <row r="9" spans="1:11" x14ac:dyDescent="0.3">
      <c r="A9" s="11">
        <v>30</v>
      </c>
      <c r="B9" s="5" cm="1">
        <f t="array" ref="B9:G9">[6]RisultatiTrasp!$C$14:$H$14</f>
        <v>429.78500000000003</v>
      </c>
      <c r="C9" s="6">
        <v>411.35700000000003</v>
      </c>
      <c r="D9" s="6">
        <v>379.2</v>
      </c>
      <c r="E9" s="6">
        <v>356.642</v>
      </c>
      <c r="F9" s="6">
        <v>342.39600000000002</v>
      </c>
      <c r="G9" s="7">
        <v>333.47</v>
      </c>
      <c r="H9" s="50">
        <f t="shared" si="0"/>
        <v>3.7181487720542599</v>
      </c>
      <c r="I9" s="64"/>
      <c r="J9" s="65"/>
    </row>
    <row r="10" spans="1:11" x14ac:dyDescent="0.3">
      <c r="A10" s="11">
        <v>40</v>
      </c>
      <c r="B10" s="8" cm="1">
        <f t="array" ref="B10:G10">[7]RisultatiTrasp!$C$14:$H$14</f>
        <v>426.63</v>
      </c>
      <c r="C10" s="9">
        <v>407.32</v>
      </c>
      <c r="D10" s="9">
        <v>374.435</v>
      </c>
      <c r="E10" s="9">
        <v>352.30500000000001</v>
      </c>
      <c r="F10" s="9">
        <v>338.79599999999999</v>
      </c>
      <c r="G10" s="10">
        <v>330.52300000000002</v>
      </c>
      <c r="H10" s="50">
        <f t="shared" si="0"/>
        <v>3.5167193854496164</v>
      </c>
    </row>
    <row r="11" spans="1:11" x14ac:dyDescent="0.3">
      <c r="I11" s="54" t="s">
        <v>35</v>
      </c>
      <c r="J11" s="54">
        <v>363</v>
      </c>
      <c r="K11" s="54" t="s">
        <v>11</v>
      </c>
    </row>
  </sheetData>
  <mergeCells count="3">
    <mergeCell ref="B2:G2"/>
    <mergeCell ref="I4:J7"/>
    <mergeCell ref="I8:J9"/>
  </mergeCells>
  <conditionalFormatting sqref="B4:G10">
    <cfRule type="cellIs" dxfId="1" priority="1" operator="lessThan">
      <formula>363.15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F314-5462-47DE-A985-EB57EFF07C84}">
  <dimension ref="A2:J10"/>
  <sheetViews>
    <sheetView workbookViewId="0">
      <selection activeCell="D12" sqref="D12"/>
    </sheetView>
  </sheetViews>
  <sheetFormatPr defaultRowHeight="14.4" x14ac:dyDescent="0.3"/>
  <sheetData>
    <row r="2" spans="1:10" x14ac:dyDescent="0.3">
      <c r="B2" s="84" t="s">
        <v>2</v>
      </c>
      <c r="C2" s="84"/>
      <c r="D2" s="84"/>
      <c r="E2" s="84"/>
      <c r="F2" s="84"/>
      <c r="G2" s="84"/>
    </row>
    <row r="3" spans="1:10" x14ac:dyDescent="0.3">
      <c r="A3" s="1" t="s">
        <v>1</v>
      </c>
      <c r="B3" s="12">
        <v>1.5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</row>
    <row r="4" spans="1:10" x14ac:dyDescent="0.3">
      <c r="A4" s="11">
        <v>-10</v>
      </c>
      <c r="B4" s="2" cm="1">
        <f t="array" ref="B4:G4">[1]RisultatiTrasp!$C$15:$H$15</f>
        <v>3.29</v>
      </c>
      <c r="C4" s="3">
        <v>3.76</v>
      </c>
      <c r="D4" s="3">
        <v>4.6900000000000004</v>
      </c>
      <c r="E4" s="3">
        <v>5.65</v>
      </c>
      <c r="F4" s="3">
        <v>6.64</v>
      </c>
      <c r="G4" s="4">
        <v>7.64</v>
      </c>
      <c r="I4" s="67" t="s">
        <v>23</v>
      </c>
      <c r="J4" s="68"/>
    </row>
    <row r="5" spans="1:10" x14ac:dyDescent="0.3">
      <c r="A5" s="11">
        <v>0</v>
      </c>
      <c r="B5" s="5" cm="1">
        <f t="array" ref="B5:G5">[2]RisultatiTrasp!$C$15:$H$15</f>
        <v>3.14</v>
      </c>
      <c r="C5" s="6">
        <v>3.59</v>
      </c>
      <c r="D5" s="6">
        <v>4.49</v>
      </c>
      <c r="E5" s="6">
        <v>5.42</v>
      </c>
      <c r="F5" s="6">
        <v>6.37</v>
      </c>
      <c r="G5" s="7">
        <v>7.32</v>
      </c>
      <c r="I5" s="69"/>
      <c r="J5" s="70"/>
    </row>
    <row r="6" spans="1:10" x14ac:dyDescent="0.3">
      <c r="A6" s="11">
        <v>10</v>
      </c>
      <c r="B6" s="5" cm="1">
        <f t="array" ref="B6:G6">[3]RisultatiTrasp!$C$15:$H$15</f>
        <v>3.01</v>
      </c>
      <c r="C6" s="6">
        <v>3.43</v>
      </c>
      <c r="D6" s="6">
        <v>4.29</v>
      </c>
      <c r="E6" s="6">
        <v>5.19</v>
      </c>
      <c r="F6" s="6">
        <v>6.11</v>
      </c>
      <c r="G6" s="7">
        <v>7.01</v>
      </c>
      <c r="I6" s="69"/>
      <c r="J6" s="70"/>
    </row>
    <row r="7" spans="1:10" x14ac:dyDescent="0.3">
      <c r="A7" s="11">
        <v>15</v>
      </c>
      <c r="B7" s="5" cm="1">
        <f t="array" ref="B7:G7">[4]RisultatiTrasp!$C$15:$H$15</f>
        <v>2.94</v>
      </c>
      <c r="C7" s="6">
        <v>3.35</v>
      </c>
      <c r="D7" s="6">
        <v>4.2</v>
      </c>
      <c r="E7" s="6">
        <v>5.08</v>
      </c>
      <c r="F7" s="6">
        <v>5.97</v>
      </c>
      <c r="G7" s="7">
        <v>6.85</v>
      </c>
      <c r="I7" s="71"/>
      <c r="J7" s="72"/>
    </row>
    <row r="8" spans="1:10" x14ac:dyDescent="0.3">
      <c r="A8" s="11">
        <v>20</v>
      </c>
      <c r="B8" s="5" cm="1">
        <f t="array" ref="B8:G8">[5]RisultatiTrasp!$C$15:$H$15</f>
        <v>2.87</v>
      </c>
      <c r="C8" s="6">
        <v>3.28</v>
      </c>
      <c r="D8" s="6">
        <v>4.0999999999999996</v>
      </c>
      <c r="E8" s="6">
        <v>4.96</v>
      </c>
      <c r="F8" s="6">
        <v>5.84</v>
      </c>
      <c r="G8" s="7">
        <v>6.7</v>
      </c>
      <c r="I8" s="62" t="s">
        <v>11</v>
      </c>
      <c r="J8" s="63"/>
    </row>
    <row r="9" spans="1:10" x14ac:dyDescent="0.3">
      <c r="A9" s="11">
        <v>30</v>
      </c>
      <c r="B9" s="5" cm="1">
        <f t="array" ref="B9:G9">[6]RisultatiTrasp!$C$15:$H$15</f>
        <v>2.74</v>
      </c>
      <c r="C9" s="6">
        <v>3.12</v>
      </c>
      <c r="D9" s="6">
        <v>3.92</v>
      </c>
      <c r="E9" s="6">
        <v>4.74</v>
      </c>
      <c r="F9" s="6">
        <v>5.57</v>
      </c>
      <c r="G9" s="7">
        <v>6.38</v>
      </c>
      <c r="I9" s="64"/>
      <c r="J9" s="65"/>
    </row>
    <row r="10" spans="1:10" x14ac:dyDescent="0.3">
      <c r="A10" s="11">
        <v>40</v>
      </c>
      <c r="B10" s="8" cm="1">
        <f t="array" ref="B10:G10">[7]RisultatiTrasp!$C$15:$H$15</f>
        <v>2.61</v>
      </c>
      <c r="C10" s="9">
        <v>2.98</v>
      </c>
      <c r="D10" s="9">
        <v>3.73</v>
      </c>
      <c r="E10" s="9">
        <v>4.5199999999999996</v>
      </c>
      <c r="F10" s="9">
        <v>5.31</v>
      </c>
      <c r="G10" s="10">
        <v>6.07</v>
      </c>
    </row>
  </sheetData>
  <mergeCells count="3">
    <mergeCell ref="B2:G2"/>
    <mergeCell ref="I4:J7"/>
    <mergeCell ref="I8:J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813D-11B3-4185-93A1-0ACB7698E94D}">
  <dimension ref="A3:K11"/>
  <sheetViews>
    <sheetView topLeftCell="A6" workbookViewId="0">
      <selection activeCell="Q30" sqref="Q30"/>
    </sheetView>
  </sheetViews>
  <sheetFormatPr defaultRowHeight="14.4" x14ac:dyDescent="0.3"/>
  <sheetData>
    <row r="3" spans="1:11" x14ac:dyDescent="0.3">
      <c r="B3" s="85" t="s">
        <v>2</v>
      </c>
      <c r="C3" s="86"/>
      <c r="D3" s="86"/>
      <c r="E3" s="86"/>
      <c r="F3" s="86"/>
      <c r="G3" s="87"/>
    </row>
    <row r="4" spans="1:11" x14ac:dyDescent="0.3">
      <c r="A4" s="1" t="s">
        <v>1</v>
      </c>
      <c r="B4" s="12">
        <v>1.5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</row>
    <row r="5" spans="1:11" x14ac:dyDescent="0.3">
      <c r="A5" s="11">
        <v>-10</v>
      </c>
      <c r="B5" s="2" cm="1">
        <f t="array" ref="B5:G5">[1]RisultatiTrasp!$C$16:$H$16</f>
        <v>0.01</v>
      </c>
      <c r="C5" s="3">
        <v>0.01</v>
      </c>
      <c r="D5" s="3">
        <v>0.16600000000000001</v>
      </c>
      <c r="E5" s="3">
        <v>8.4640000000000004</v>
      </c>
      <c r="F5" s="3">
        <v>20.111000000000001</v>
      </c>
      <c r="G5" s="4">
        <v>32.533000000000001</v>
      </c>
      <c r="J5" s="67" t="s">
        <v>24</v>
      </c>
      <c r="K5" s="68"/>
    </row>
    <row r="6" spans="1:11" ht="15" customHeight="1" x14ac:dyDescent="0.3">
      <c r="A6" s="11">
        <v>0</v>
      </c>
      <c r="B6" s="5" cm="1">
        <f t="array" ref="B6:G6">[2]RisultatiTrasp!$C$16:$H$16</f>
        <v>0.01</v>
      </c>
      <c r="C6" s="6">
        <v>0.01</v>
      </c>
      <c r="D6" s="6">
        <v>1.3169999999999999</v>
      </c>
      <c r="E6" s="6">
        <v>10.904</v>
      </c>
      <c r="F6" s="6">
        <v>23.632999999999999</v>
      </c>
      <c r="G6" s="7">
        <v>36.709000000000003</v>
      </c>
      <c r="J6" s="69"/>
      <c r="K6" s="70"/>
    </row>
    <row r="7" spans="1:11" ht="15" customHeight="1" x14ac:dyDescent="0.3">
      <c r="A7" s="11">
        <v>10</v>
      </c>
      <c r="B7" s="5" cm="1">
        <f t="array" ref="B7:G7">[3]RisultatiTrasp!$C$16:$H$16</f>
        <v>0.01</v>
      </c>
      <c r="C7" s="6">
        <v>0.01</v>
      </c>
      <c r="D7" s="6">
        <v>2.61</v>
      </c>
      <c r="E7" s="6">
        <v>13.539</v>
      </c>
      <c r="F7" s="6">
        <v>27.350999999999999</v>
      </c>
      <c r="G7" s="7">
        <v>40.950000000000003</v>
      </c>
      <c r="J7" s="69"/>
      <c r="K7" s="70"/>
    </row>
    <row r="8" spans="1:11" ht="15" customHeight="1" x14ac:dyDescent="0.3">
      <c r="A8" s="11">
        <v>15</v>
      </c>
      <c r="B8" s="5" cm="1">
        <f t="array" ref="B8:G8">[4]RisultatiTrasp!$C$16:$H$16</f>
        <v>0.01</v>
      </c>
      <c r="C8" s="6">
        <v>0.01</v>
      </c>
      <c r="D8" s="6">
        <v>3.3130000000000002</v>
      </c>
      <c r="E8" s="6">
        <v>14.929</v>
      </c>
      <c r="F8" s="6">
        <v>29.190999999999999</v>
      </c>
      <c r="G8" s="7">
        <v>43.109000000000002</v>
      </c>
      <c r="J8" s="71"/>
      <c r="K8" s="72"/>
    </row>
    <row r="9" spans="1:11" ht="15" customHeight="1" x14ac:dyDescent="0.3">
      <c r="A9" s="11">
        <v>20</v>
      </c>
      <c r="B9" s="5" cm="1">
        <f t="array" ref="B9:G9">[5]RisultatiTrasp!$C$16:$H$16</f>
        <v>0.01</v>
      </c>
      <c r="C9" s="6">
        <v>0.01</v>
      </c>
      <c r="D9" s="6">
        <v>4.0609999999999999</v>
      </c>
      <c r="E9" s="6">
        <v>16.382999999999999</v>
      </c>
      <c r="F9" s="6">
        <v>31.132000000000001</v>
      </c>
      <c r="G9" s="7">
        <v>45.286999999999999</v>
      </c>
      <c r="J9" s="62" t="s">
        <v>11</v>
      </c>
      <c r="K9" s="63"/>
    </row>
    <row r="10" spans="1:11" ht="15" customHeight="1" x14ac:dyDescent="0.3">
      <c r="A10" s="11">
        <v>30</v>
      </c>
      <c r="B10" s="5" cm="1">
        <f t="array" ref="B10:G10">[6]RisultatiTrasp!$C$16:$H$16</f>
        <v>0.01</v>
      </c>
      <c r="C10" s="6">
        <v>0.01</v>
      </c>
      <c r="D10" s="6">
        <v>5.6980000000000004</v>
      </c>
      <c r="E10" s="6">
        <v>19.457999999999998</v>
      </c>
      <c r="F10" s="6">
        <v>35.128</v>
      </c>
      <c r="G10" s="7">
        <v>49.698999999999998</v>
      </c>
      <c r="J10" s="64"/>
      <c r="K10" s="65"/>
    </row>
    <row r="11" spans="1:11" ht="15" customHeight="1" x14ac:dyDescent="0.3">
      <c r="A11" s="11">
        <v>40</v>
      </c>
      <c r="B11" s="8" cm="1">
        <f t="array" ref="B11:G11">[7]RisultatiTrasp!$C$16:$H$16</f>
        <v>0.01</v>
      </c>
      <c r="C11" s="9">
        <v>0.01</v>
      </c>
      <c r="D11" s="9">
        <v>7.5309999999999997</v>
      </c>
      <c r="E11" s="9">
        <v>22.728000000000002</v>
      </c>
      <c r="F11" s="9">
        <v>39.232999999999997</v>
      </c>
      <c r="G11" s="10">
        <v>54.128</v>
      </c>
    </row>
  </sheetData>
  <mergeCells count="3">
    <mergeCell ref="J5:K8"/>
    <mergeCell ref="J9:K10"/>
    <mergeCell ref="B3:G3"/>
  </mergeCells>
  <conditionalFormatting sqref="B5:G11">
    <cfRule type="cellIs" dxfId="0" priority="1" operator="lessThan">
      <formula>0.015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1EB-14D2-49C0-833A-2E7BD157E3B6}">
  <dimension ref="B4:F23"/>
  <sheetViews>
    <sheetView zoomScaleNormal="100" workbookViewId="0">
      <selection activeCell="N3" sqref="N3"/>
    </sheetView>
  </sheetViews>
  <sheetFormatPr defaultRowHeight="14.4" x14ac:dyDescent="0.3"/>
  <cols>
    <col min="2" max="2" width="13.88671875" customWidth="1"/>
    <col min="3" max="3" width="15.88671875" customWidth="1"/>
    <col min="4" max="4" width="14.88671875" customWidth="1"/>
    <col min="5" max="5" width="15.109375" customWidth="1"/>
    <col min="6" max="6" width="13.44140625" customWidth="1"/>
  </cols>
  <sheetData>
    <row r="4" spans="2:6" x14ac:dyDescent="0.3">
      <c r="B4" s="26" t="s">
        <v>1</v>
      </c>
      <c r="C4" s="25" t="s">
        <v>21</v>
      </c>
      <c r="D4" s="25" t="s">
        <v>22</v>
      </c>
    </row>
    <row r="5" spans="2:6" x14ac:dyDescent="0.3">
      <c r="B5" s="29">
        <v>-10</v>
      </c>
      <c r="C5" s="27" cm="1">
        <f t="array" ref="C5:C11">[8]Risultati!$P$3:$P$9</f>
        <v>4.2711100000000002</v>
      </c>
      <c r="D5" s="30" cm="1">
        <f t="array" ref="D5:D11">[9]Risultati!$P$3:$P$9</f>
        <v>1.6043940000000001</v>
      </c>
      <c r="E5">
        <v>4.2710082726876903</v>
      </c>
    </row>
    <row r="6" spans="2:6" x14ac:dyDescent="0.3">
      <c r="B6" s="29">
        <v>0</v>
      </c>
      <c r="C6" s="27">
        <v>4.1615120000000001</v>
      </c>
      <c r="D6" s="30">
        <v>1.7357020000000001</v>
      </c>
      <c r="E6">
        <v>4.1612315516292231</v>
      </c>
    </row>
    <row r="7" spans="2:6" x14ac:dyDescent="0.3">
      <c r="B7" s="29">
        <v>10</v>
      </c>
      <c r="C7" s="27">
        <v>4.0533590000000004</v>
      </c>
      <c r="D7" s="30">
        <v>1.984559</v>
      </c>
      <c r="E7">
        <v>4.0533249530162916</v>
      </c>
    </row>
    <row r="8" spans="2:6" x14ac:dyDescent="0.3">
      <c r="B8" s="29">
        <v>15</v>
      </c>
      <c r="C8" s="27">
        <v>4.0000169999999997</v>
      </c>
      <c r="D8" s="30">
        <v>2.1030709999999999</v>
      </c>
      <c r="E8">
        <v>4.000030325268833</v>
      </c>
    </row>
    <row r="9" spans="2:6" x14ac:dyDescent="0.3">
      <c r="B9" s="29">
        <v>20</v>
      </c>
      <c r="C9" s="27">
        <v>3.9465189999999999</v>
      </c>
      <c r="D9" s="30">
        <v>2.218353</v>
      </c>
      <c r="E9">
        <v>3.9461077131065041</v>
      </c>
    </row>
    <row r="10" spans="2:6" x14ac:dyDescent="0.3">
      <c r="B10" s="29">
        <v>30</v>
      </c>
      <c r="C10" s="27">
        <v>3.840255</v>
      </c>
      <c r="D10" s="30">
        <v>1.4766170000000001</v>
      </c>
      <c r="E10">
        <v>3.8391850007621557</v>
      </c>
    </row>
    <row r="11" spans="2:6" x14ac:dyDescent="0.3">
      <c r="B11" s="29">
        <v>40</v>
      </c>
      <c r="C11" s="28">
        <v>3.735884</v>
      </c>
      <c r="D11" s="31">
        <v>2.6307830000000001</v>
      </c>
      <c r="E11">
        <v>3.7343977633044814</v>
      </c>
    </row>
    <row r="16" spans="2:6" x14ac:dyDescent="0.3">
      <c r="B16" s="49" t="s">
        <v>1</v>
      </c>
      <c r="C16" s="55" t="s">
        <v>33</v>
      </c>
      <c r="D16" s="55" t="s">
        <v>8</v>
      </c>
      <c r="E16" s="55" t="s">
        <v>19</v>
      </c>
      <c r="F16" s="55" t="s">
        <v>34</v>
      </c>
    </row>
    <row r="17" spans="2:6" x14ac:dyDescent="0.3">
      <c r="B17" s="29">
        <v>-10</v>
      </c>
      <c r="C17" s="27" cm="1">
        <f t="array" ref="C17:C23">W_el!I4:I10</f>
        <v>4.0690656631877067</v>
      </c>
      <c r="D17" s="27" cm="1">
        <f t="array" ref="D17:D23">Tmax!H4:H10</f>
        <v>4.2710082726876903</v>
      </c>
      <c r="E17" s="27" cm="1">
        <f t="array" ref="E17:E23">Tstack!H4:H10</f>
        <v>4.7545415881888315</v>
      </c>
      <c r="F17" s="58" t="e" cm="1">
        <f t="array" ref="F17:F23">W_el!H4:H10</f>
        <v>#N/A</v>
      </c>
    </row>
    <row r="18" spans="2:6" x14ac:dyDescent="0.3">
      <c r="B18" s="29">
        <v>0</v>
      </c>
      <c r="C18" s="27">
        <v>4.3660611207685882</v>
      </c>
      <c r="D18" s="27">
        <v>4.1612315516292231</v>
      </c>
      <c r="E18" s="27">
        <v>4.4695977549111312</v>
      </c>
      <c r="F18" s="30" t="e">
        <v>#N/A</v>
      </c>
    </row>
    <row r="19" spans="2:6" x14ac:dyDescent="0.3">
      <c r="B19" s="29">
        <v>10</v>
      </c>
      <c r="C19" s="56">
        <v>4.6367966676744263</v>
      </c>
      <c r="D19" s="27">
        <v>4.0533249530162916</v>
      </c>
      <c r="E19" s="27">
        <v>4.1794292355371896</v>
      </c>
      <c r="F19" s="30" t="e">
        <v>#N/A</v>
      </c>
    </row>
    <row r="20" spans="2:6" x14ac:dyDescent="0.3">
      <c r="B20" s="29">
        <v>15</v>
      </c>
      <c r="C20" s="27">
        <v>4.764322846158012</v>
      </c>
      <c r="D20" s="27">
        <v>4.000030325268833</v>
      </c>
      <c r="E20" s="27">
        <v>4.0302015626025858</v>
      </c>
      <c r="F20" s="30" t="e">
        <v>#N/A</v>
      </c>
    </row>
    <row r="21" spans="2:6" x14ac:dyDescent="0.3">
      <c r="B21" s="29">
        <v>20</v>
      </c>
      <c r="C21" s="27">
        <v>4.8878943637008154</v>
      </c>
      <c r="D21" s="27">
        <v>3.9461077131065041</v>
      </c>
      <c r="E21" s="27">
        <v>3.9191215149921081</v>
      </c>
      <c r="F21" s="30" t="e">
        <v>#N/A</v>
      </c>
    </row>
    <row r="22" spans="2:6" x14ac:dyDescent="0.3">
      <c r="B22" s="29">
        <v>30</v>
      </c>
      <c r="C22" s="27">
        <v>5.0618558849580575</v>
      </c>
      <c r="D22" s="27">
        <v>3.8391850007621557</v>
      </c>
      <c r="E22" s="27">
        <v>3.7181487720542599</v>
      </c>
      <c r="F22" s="30">
        <v>1.5</v>
      </c>
    </row>
    <row r="23" spans="2:6" x14ac:dyDescent="0.3">
      <c r="B23" s="29">
        <v>40</v>
      </c>
      <c r="C23" s="28">
        <v>5.1726072759048893</v>
      </c>
      <c r="D23" s="28">
        <v>3.7343977633044814</v>
      </c>
      <c r="E23" s="28">
        <v>3.5167193854496164</v>
      </c>
      <c r="F23" s="31">
        <v>1.66048448723827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W_el</vt:lpstr>
      <vt:lpstr>Eta_tag</vt:lpstr>
      <vt:lpstr>Beta</vt:lpstr>
      <vt:lpstr>m_fuel</vt:lpstr>
      <vt:lpstr>Tmax</vt:lpstr>
      <vt:lpstr>m_fumi</vt:lpstr>
      <vt:lpstr>m_coolant</vt:lpstr>
      <vt:lpstr>T_exh</vt:lpstr>
      <vt:lpstr>Wth_tag_in</vt:lpstr>
      <vt:lpstr>Wtot</vt:lpstr>
      <vt:lpstr>Qeva</vt:lpstr>
      <vt:lpstr>Qeco</vt:lpstr>
      <vt:lpstr>Tstack</vt:lpstr>
      <vt:lpstr>∆Tpp</vt:lpstr>
      <vt:lpstr>∆Tsub</vt:lpstr>
      <vt:lpstr>System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Alessandro Mati</cp:lastModifiedBy>
  <dcterms:created xsi:type="dcterms:W3CDTF">2022-07-15T14:28:00Z</dcterms:created>
  <dcterms:modified xsi:type="dcterms:W3CDTF">2022-08-20T17:37:21Z</dcterms:modified>
</cp:coreProperties>
</file>