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heckCompatibility="1" defaultThemeVersion="124226"/>
  <bookViews>
    <workbookView xWindow="600" yWindow="165" windowWidth="15600" windowHeight="7575"/>
  </bookViews>
  <sheets>
    <sheet name="汇总表" sheetId="6" r:id="rId1"/>
    <sheet name="应用型服务器" sheetId="1" r:id="rId2"/>
    <sheet name="搜索型服务器" sheetId="2" r:id="rId3"/>
    <sheet name="存储型服务器" sheetId="3" r:id="rId4"/>
    <sheet name="三维城市服务器" sheetId="4" r:id="rId5"/>
    <sheet name="KVM" sheetId="5" r:id="rId6"/>
  </sheets>
  <calcPr calcId="125725"/>
</workbook>
</file>

<file path=xl/calcChain.xml><?xml version="1.0" encoding="utf-8"?>
<calcChain xmlns="http://schemas.openxmlformats.org/spreadsheetml/2006/main">
  <c r="M16" i="4"/>
  <c r="N16" s="1"/>
  <c r="G16"/>
  <c r="I16" s="1"/>
  <c r="K16" s="1"/>
  <c r="M16" i="3"/>
  <c r="G16"/>
  <c r="I16" s="1"/>
  <c r="K16" s="1"/>
  <c r="O16" i="4" l="1"/>
  <c r="P16" s="1"/>
  <c r="Q16" s="1"/>
  <c r="N16" i="3"/>
  <c r="O16" s="1"/>
  <c r="P16" l="1"/>
  <c r="Q16" s="1"/>
  <c r="E18" l="1"/>
  <c r="M18" s="1"/>
  <c r="E18" i="4"/>
  <c r="M18" s="1"/>
  <c r="N18" s="1"/>
  <c r="E15" i="3"/>
  <c r="M15" s="1"/>
  <c r="E15" i="4"/>
  <c r="G15" s="1"/>
  <c r="I15" s="1"/>
  <c r="K15" s="1"/>
  <c r="Q27"/>
  <c r="Q26"/>
  <c r="P26"/>
  <c r="G26"/>
  <c r="I26" s="1"/>
  <c r="Q25"/>
  <c r="P25"/>
  <c r="G25"/>
  <c r="I25" s="1"/>
  <c r="Q24"/>
  <c r="P24"/>
  <c r="G24"/>
  <c r="I24" s="1"/>
  <c r="Q23"/>
  <c r="P23"/>
  <c r="G23"/>
  <c r="G27" s="1"/>
  <c r="L21"/>
  <c r="P20"/>
  <c r="Q20" s="1"/>
  <c r="G20"/>
  <c r="I20" s="1"/>
  <c r="E19"/>
  <c r="M19" s="1"/>
  <c r="E17"/>
  <c r="G17" s="1"/>
  <c r="I17" s="1"/>
  <c r="K17" s="1"/>
  <c r="E14"/>
  <c r="M14" s="1"/>
  <c r="E13"/>
  <c r="M13" s="1"/>
  <c r="E12"/>
  <c r="G12" s="1"/>
  <c r="L10"/>
  <c r="E9"/>
  <c r="M9" s="1"/>
  <c r="M8"/>
  <c r="N8" s="1"/>
  <c r="O8" s="1"/>
  <c r="G8"/>
  <c r="I8" s="1"/>
  <c r="M8" i="3"/>
  <c r="G8"/>
  <c r="E12"/>
  <c r="M12" s="1"/>
  <c r="P26"/>
  <c r="Q26" s="1"/>
  <c r="G26"/>
  <c r="I26" s="1"/>
  <c r="Q25"/>
  <c r="P25"/>
  <c r="G25"/>
  <c r="I25" s="1"/>
  <c r="P24"/>
  <c r="Q24" s="1"/>
  <c r="G24"/>
  <c r="I24" s="1"/>
  <c r="P23"/>
  <c r="Q23" s="1"/>
  <c r="G23"/>
  <c r="L21"/>
  <c r="P20"/>
  <c r="Q20" s="1"/>
  <c r="G20"/>
  <c r="I20" s="1"/>
  <c r="E19"/>
  <c r="M19" s="1"/>
  <c r="E17"/>
  <c r="M17" s="1"/>
  <c r="N17" s="1"/>
  <c r="O17" s="1"/>
  <c r="E14"/>
  <c r="M14" s="1"/>
  <c r="E13"/>
  <c r="M13" s="1"/>
  <c r="L10"/>
  <c r="E9"/>
  <c r="G9" s="1"/>
  <c r="I9" s="1"/>
  <c r="K9" s="1"/>
  <c r="E14" i="2"/>
  <c r="G14" s="1"/>
  <c r="I14" s="1"/>
  <c r="K14" s="1"/>
  <c r="E14" i="1"/>
  <c r="M14" s="1"/>
  <c r="G14" l="1"/>
  <c r="I14" s="1"/>
  <c r="K14" s="1"/>
  <c r="G9" i="4"/>
  <c r="G10" s="1"/>
  <c r="G13"/>
  <c r="I13" s="1"/>
  <c r="K13" s="1"/>
  <c r="I23"/>
  <c r="I27" s="1"/>
  <c r="G18"/>
  <c r="I18" s="1"/>
  <c r="K18" s="1"/>
  <c r="M15"/>
  <c r="N15" s="1"/>
  <c r="O15" s="1"/>
  <c r="P15" s="1"/>
  <c r="Q15" s="1"/>
  <c r="G27" i="3"/>
  <c r="Q27"/>
  <c r="G12"/>
  <c r="I12" s="1"/>
  <c r="K12" s="1"/>
  <c r="G18"/>
  <c r="I18" s="1"/>
  <c r="K18" s="1"/>
  <c r="N18"/>
  <c r="O18" s="1"/>
  <c r="O18" i="4"/>
  <c r="P18" s="1"/>
  <c r="Q18" s="1"/>
  <c r="N15" i="3"/>
  <c r="O15" s="1"/>
  <c r="G15"/>
  <c r="I15" s="1"/>
  <c r="K15" s="1"/>
  <c r="G19" i="4"/>
  <c r="I19" s="1"/>
  <c r="K19" s="1"/>
  <c r="G14"/>
  <c r="I14" s="1"/>
  <c r="K14" s="1"/>
  <c r="N8" i="3"/>
  <c r="O8" s="1"/>
  <c r="G19"/>
  <c r="I19" s="1"/>
  <c r="K19" s="1"/>
  <c r="G10"/>
  <c r="N19" i="4"/>
  <c r="O19" s="1"/>
  <c r="I12"/>
  <c r="N14"/>
  <c r="O14" s="1"/>
  <c r="M10"/>
  <c r="N9"/>
  <c r="N13"/>
  <c r="O13" s="1"/>
  <c r="K8"/>
  <c r="P8"/>
  <c r="M12"/>
  <c r="M17"/>
  <c r="G14" i="3"/>
  <c r="I14" s="1"/>
  <c r="K14" s="1"/>
  <c r="I8"/>
  <c r="K8" s="1"/>
  <c r="G13"/>
  <c r="I13" s="1"/>
  <c r="K13" s="1"/>
  <c r="N12"/>
  <c r="O12" s="1"/>
  <c r="P12" s="1"/>
  <c r="N19"/>
  <c r="O19" s="1"/>
  <c r="P19" s="1"/>
  <c r="N14"/>
  <c r="O14" s="1"/>
  <c r="M9"/>
  <c r="N13"/>
  <c r="O13" s="1"/>
  <c r="P17"/>
  <c r="G17"/>
  <c r="I17" s="1"/>
  <c r="K17" s="1"/>
  <c r="I23"/>
  <c r="I27" s="1"/>
  <c r="M14" i="2"/>
  <c r="N14" i="1"/>
  <c r="O14" s="1"/>
  <c r="M15" i="5"/>
  <c r="N15" s="1"/>
  <c r="G15"/>
  <c r="I15" s="1"/>
  <c r="K15" s="1"/>
  <c r="E18" i="1"/>
  <c r="M18" s="1"/>
  <c r="E18" i="2"/>
  <c r="M18" s="1"/>
  <c r="E15"/>
  <c r="M15" s="1"/>
  <c r="E15" i="1"/>
  <c r="M15" s="1"/>
  <c r="N15" s="1"/>
  <c r="G15"/>
  <c r="I15" s="1"/>
  <c r="K15" s="1"/>
  <c r="D6" i="6"/>
  <c r="D7"/>
  <c r="D5"/>
  <c r="D4"/>
  <c r="D3"/>
  <c r="P16" i="5"/>
  <c r="Q16" s="1"/>
  <c r="G16"/>
  <c r="I16" s="1"/>
  <c r="L13"/>
  <c r="M12"/>
  <c r="G12"/>
  <c r="G13" s="1"/>
  <c r="L10"/>
  <c r="P9"/>
  <c r="Q9" s="1"/>
  <c r="G9"/>
  <c r="I9" s="1"/>
  <c r="M8"/>
  <c r="M10" s="1"/>
  <c r="G8"/>
  <c r="I8" s="1"/>
  <c r="Q12" i="3" l="1"/>
  <c r="Q8"/>
  <c r="I9" i="4"/>
  <c r="K9" s="1"/>
  <c r="P8" i="3"/>
  <c r="Q19"/>
  <c r="P18"/>
  <c r="Q18" s="1"/>
  <c r="P13" i="4"/>
  <c r="Q13" s="1"/>
  <c r="P15" i="3"/>
  <c r="Q15" s="1"/>
  <c r="P14"/>
  <c r="Q14" s="1"/>
  <c r="N17" i="4"/>
  <c r="O17" s="1"/>
  <c r="I10"/>
  <c r="P19"/>
  <c r="Q19" s="1"/>
  <c r="K12"/>
  <c r="I21"/>
  <c r="I28" s="1"/>
  <c r="K10"/>
  <c r="Q8"/>
  <c r="N10"/>
  <c r="O9"/>
  <c r="P14"/>
  <c r="Q14" s="1"/>
  <c r="N12"/>
  <c r="M21"/>
  <c r="G21"/>
  <c r="G28" s="1"/>
  <c r="E6" i="6" s="1"/>
  <c r="G21" i="3"/>
  <c r="G28" s="1"/>
  <c r="E5" i="6" s="1"/>
  <c r="P13" i="3"/>
  <c r="Q13" s="1"/>
  <c r="I10"/>
  <c r="I21"/>
  <c r="M21"/>
  <c r="Q17"/>
  <c r="M10"/>
  <c r="N9"/>
  <c r="P14" i="2"/>
  <c r="Q14" s="1"/>
  <c r="N14"/>
  <c r="O14" s="1"/>
  <c r="P14" i="1"/>
  <c r="Q14" s="1"/>
  <c r="N8" i="5"/>
  <c r="O15"/>
  <c r="P15" s="1"/>
  <c r="Q15" s="1"/>
  <c r="N18" i="1"/>
  <c r="O18" s="1"/>
  <c r="G18"/>
  <c r="I18" s="1"/>
  <c r="K18" s="1"/>
  <c r="N18" i="2"/>
  <c r="O18" s="1"/>
  <c r="G18"/>
  <c r="I18" s="1"/>
  <c r="K18" s="1"/>
  <c r="N15"/>
  <c r="O15" s="1"/>
  <c r="G15"/>
  <c r="I15" s="1"/>
  <c r="K15" s="1"/>
  <c r="O15" i="1"/>
  <c r="P15" s="1"/>
  <c r="Q15" s="1"/>
  <c r="M13" i="5"/>
  <c r="N12"/>
  <c r="I17"/>
  <c r="G10"/>
  <c r="K8"/>
  <c r="I10"/>
  <c r="I12"/>
  <c r="G17"/>
  <c r="G18" s="1"/>
  <c r="E7" i="6" s="1"/>
  <c r="P8" i="5" l="1"/>
  <c r="P10" s="1"/>
  <c r="N10"/>
  <c r="O8"/>
  <c r="O10" s="1"/>
  <c r="I28" i="3"/>
  <c r="P17" i="4"/>
  <c r="Q17" s="1"/>
  <c r="N21"/>
  <c r="O12"/>
  <c r="P9"/>
  <c r="O10"/>
  <c r="K21"/>
  <c r="K28" s="1"/>
  <c r="K10" i="3"/>
  <c r="N10"/>
  <c r="O9"/>
  <c r="O10" s="1"/>
  <c r="N21"/>
  <c r="K21"/>
  <c r="K28" s="1"/>
  <c r="P18" i="2"/>
  <c r="Q18" s="1"/>
  <c r="P18" i="1"/>
  <c r="Q18" s="1"/>
  <c r="Q15" i="2"/>
  <c r="P15"/>
  <c r="Q8" i="5"/>
  <c r="Q10" s="1"/>
  <c r="K10"/>
  <c r="K12"/>
  <c r="I13"/>
  <c r="I18" s="1"/>
  <c r="Q17"/>
  <c r="K17"/>
  <c r="N13"/>
  <c r="O12"/>
  <c r="P10" i="4" l="1"/>
  <c r="Q9"/>
  <c r="Q10" s="1"/>
  <c r="O21"/>
  <c r="P12"/>
  <c r="P9" i="3"/>
  <c r="Q9" s="1"/>
  <c r="Q10" s="1"/>
  <c r="O21"/>
  <c r="O13" i="5"/>
  <c r="P12"/>
  <c r="P13" s="1"/>
  <c r="K13"/>
  <c r="K18" s="1"/>
  <c r="P21" i="4" l="1"/>
  <c r="Q12"/>
  <c r="Q21" s="1"/>
  <c r="Q28" s="1"/>
  <c r="F6" i="6" s="1"/>
  <c r="P10" i="3"/>
  <c r="P21"/>
  <c r="Q21"/>
  <c r="Q28" s="1"/>
  <c r="F5" i="6" s="1"/>
  <c r="Q12" i="5"/>
  <c r="Q13" s="1"/>
  <c r="Q18" s="1"/>
  <c r="F7" i="6" s="1"/>
  <c r="C7" s="1"/>
  <c r="E17" i="2" l="1"/>
  <c r="G17" s="1"/>
  <c r="I17" s="1"/>
  <c r="K17" s="1"/>
  <c r="E17" i="1"/>
  <c r="G17" s="1"/>
  <c r="I17" s="1"/>
  <c r="K17" s="1"/>
  <c r="P26" i="2"/>
  <c r="Q26" s="1"/>
  <c r="G26"/>
  <c r="I26" s="1"/>
  <c r="P25"/>
  <c r="Q25" s="1"/>
  <c r="G25"/>
  <c r="I25" s="1"/>
  <c r="P24"/>
  <c r="Q24" s="1"/>
  <c r="G24"/>
  <c r="I24" s="1"/>
  <c r="P23"/>
  <c r="Q23" s="1"/>
  <c r="G23"/>
  <c r="L21"/>
  <c r="P20"/>
  <c r="Q20" s="1"/>
  <c r="G20"/>
  <c r="I20" s="1"/>
  <c r="E19"/>
  <c r="G19" s="1"/>
  <c r="I19" s="1"/>
  <c r="K19" s="1"/>
  <c r="E16"/>
  <c r="M16" s="1"/>
  <c r="E13"/>
  <c r="M13" s="1"/>
  <c r="N13" s="1"/>
  <c r="O13" s="1"/>
  <c r="E12"/>
  <c r="M12" s="1"/>
  <c r="L10"/>
  <c r="Q9"/>
  <c r="P9"/>
  <c r="G9"/>
  <c r="I9" s="1"/>
  <c r="M8"/>
  <c r="G8"/>
  <c r="I8" s="1"/>
  <c r="E16" i="1"/>
  <c r="M16" s="1"/>
  <c r="N16" s="1"/>
  <c r="O16" s="1"/>
  <c r="G16"/>
  <c r="I16" s="1"/>
  <c r="K16" s="1"/>
  <c r="E19"/>
  <c r="M19" s="1"/>
  <c r="N19" s="1"/>
  <c r="O19" s="1"/>
  <c r="P19" s="1"/>
  <c r="E13"/>
  <c r="M13" s="1"/>
  <c r="N13" s="1"/>
  <c r="O13" s="1"/>
  <c r="P13" s="1"/>
  <c r="E12"/>
  <c r="M12" s="1"/>
  <c r="Q26"/>
  <c r="P26"/>
  <c r="I26"/>
  <c r="G26"/>
  <c r="Q25"/>
  <c r="P25"/>
  <c r="I25"/>
  <c r="G25"/>
  <c r="Q24"/>
  <c r="P24"/>
  <c r="I24"/>
  <c r="G24"/>
  <c r="Q23"/>
  <c r="Q27" s="1"/>
  <c r="P23"/>
  <c r="I23"/>
  <c r="I27" s="1"/>
  <c r="G23"/>
  <c r="G27" s="1"/>
  <c r="L21"/>
  <c r="P20"/>
  <c r="Q20" s="1"/>
  <c r="G20"/>
  <c r="I20" s="1"/>
  <c r="G13"/>
  <c r="I13" s="1"/>
  <c r="K13" s="1"/>
  <c r="L10"/>
  <c r="Q9"/>
  <c r="P9"/>
  <c r="I9"/>
  <c r="G9"/>
  <c r="M8"/>
  <c r="G8"/>
  <c r="M17" l="1"/>
  <c r="N17" s="1"/>
  <c r="O17" s="1"/>
  <c r="Q27" i="2"/>
  <c r="G10" i="1"/>
  <c r="G19"/>
  <c r="I19" s="1"/>
  <c r="K19" s="1"/>
  <c r="M17" i="2"/>
  <c r="N17" s="1"/>
  <c r="O17" s="1"/>
  <c r="G16"/>
  <c r="I16" s="1"/>
  <c r="K16" s="1"/>
  <c r="G27"/>
  <c r="G13"/>
  <c r="G12"/>
  <c r="I12" s="1"/>
  <c r="K12" s="1"/>
  <c r="I10"/>
  <c r="K8"/>
  <c r="N12"/>
  <c r="P13"/>
  <c r="N8"/>
  <c r="M10"/>
  <c r="I13"/>
  <c r="K13" s="1"/>
  <c r="N16"/>
  <c r="O16" s="1"/>
  <c r="P16"/>
  <c r="Q16" s="1"/>
  <c r="M19"/>
  <c r="P17"/>
  <c r="Q17"/>
  <c r="I23"/>
  <c r="I27" s="1"/>
  <c r="G10"/>
  <c r="I8" i="1"/>
  <c r="K8" s="1"/>
  <c r="K10" s="1"/>
  <c r="G12"/>
  <c r="I12" s="1"/>
  <c r="K12" s="1"/>
  <c r="P17"/>
  <c r="Q17" s="1"/>
  <c r="P16"/>
  <c r="Q16" s="1"/>
  <c r="N12"/>
  <c r="N21" s="1"/>
  <c r="M21"/>
  <c r="Q13"/>
  <c r="Q19"/>
  <c r="N8"/>
  <c r="M10"/>
  <c r="I21" i="2" l="1"/>
  <c r="O12" i="1"/>
  <c r="O21" s="1"/>
  <c r="G21" i="2"/>
  <c r="G28" s="1"/>
  <c r="E4" i="6" s="1"/>
  <c r="I28" i="2"/>
  <c r="Q13"/>
  <c r="K21"/>
  <c r="K10"/>
  <c r="N19"/>
  <c r="O19" s="1"/>
  <c r="N10"/>
  <c r="O8"/>
  <c r="O10" s="1"/>
  <c r="M21"/>
  <c r="O12"/>
  <c r="P12" s="1"/>
  <c r="G21" i="1"/>
  <c r="G28" s="1"/>
  <c r="E3" i="6" s="1"/>
  <c r="I21" i="1"/>
  <c r="I10"/>
  <c r="N10"/>
  <c r="O8"/>
  <c r="O10" s="1"/>
  <c r="K21"/>
  <c r="K28" s="1"/>
  <c r="P12" l="1"/>
  <c r="P8"/>
  <c r="P10" s="1"/>
  <c r="E8" i="6"/>
  <c r="N21" i="2"/>
  <c r="P8"/>
  <c r="P10" s="1"/>
  <c r="P19"/>
  <c r="Q19" s="1"/>
  <c r="K28"/>
  <c r="O21"/>
  <c r="Q8"/>
  <c r="Q10" s="1"/>
  <c r="Q12"/>
  <c r="I28" i="1"/>
  <c r="Q12" l="1"/>
  <c r="Q21" s="1"/>
  <c r="P21"/>
  <c r="Q8"/>
  <c r="Q10" s="1"/>
  <c r="Q21" i="2"/>
  <c r="Q28" s="1"/>
  <c r="F4" i="6" s="1"/>
  <c r="C4" s="1"/>
  <c r="P21" i="2"/>
  <c r="Q28" i="1"/>
  <c r="F3" i="6" s="1"/>
  <c r="C3" s="1"/>
  <c r="C5" l="1"/>
  <c r="F8" l="1"/>
  <c r="C6"/>
</calcChain>
</file>

<file path=xl/sharedStrings.xml><?xml version="1.0" encoding="utf-8"?>
<sst xmlns="http://schemas.openxmlformats.org/spreadsheetml/2006/main" count="415" uniqueCount="205">
  <si>
    <r>
      <rPr>
        <b/>
        <u/>
        <sz val="24"/>
        <rFont val="宋体"/>
        <family val="3"/>
        <charset val="134"/>
      </rPr>
      <t>中国联通</t>
    </r>
    <r>
      <rPr>
        <b/>
        <u/>
        <sz val="24"/>
        <rFont val="Times New Roman"/>
        <family val="1"/>
      </rPr>
      <t>PC</t>
    </r>
    <r>
      <rPr>
        <b/>
        <u/>
        <sz val="24"/>
        <rFont val="宋体"/>
        <family val="3"/>
        <charset val="134"/>
      </rPr>
      <t>服务器（</t>
    </r>
    <r>
      <rPr>
        <b/>
        <u/>
        <sz val="24"/>
        <rFont val="Times New Roman"/>
        <family val="1"/>
      </rPr>
      <t>X86</t>
    </r>
    <r>
      <rPr>
        <b/>
        <u/>
        <sz val="24"/>
        <rFont val="宋体"/>
        <family val="3"/>
        <charset val="134"/>
      </rPr>
      <t>）和刀片服务器（</t>
    </r>
    <r>
      <rPr>
        <b/>
        <u/>
        <sz val="24"/>
        <rFont val="Times New Roman"/>
        <family val="1"/>
      </rPr>
      <t>X86</t>
    </r>
    <r>
      <rPr>
        <b/>
        <u/>
        <sz val="24"/>
        <rFont val="宋体"/>
        <family val="3"/>
        <charset val="134"/>
      </rPr>
      <t>）典型配置明细报价表</t>
    </r>
    <phoneticPr fontId="4" type="noConversion"/>
  </si>
  <si>
    <r>
      <rPr>
        <b/>
        <u/>
        <sz val="10"/>
        <rFont val="宋体"/>
        <family val="3"/>
        <charset val="134"/>
      </rPr>
      <t>投标人名称</t>
    </r>
    <r>
      <rPr>
        <b/>
        <u/>
        <sz val="10"/>
        <rFont val="Times New Roman"/>
        <family val="1"/>
      </rPr>
      <t xml:space="preserve">: </t>
    </r>
    <r>
      <rPr>
        <b/>
        <u/>
        <sz val="10"/>
        <rFont val="宋体"/>
        <family val="3"/>
        <charset val="134"/>
      </rPr>
      <t>北京市康讯通讯设备有限公司</t>
    </r>
    <phoneticPr fontId="4" type="noConversion"/>
  </si>
  <si>
    <r>
      <rPr>
        <b/>
        <u/>
        <sz val="10"/>
        <rFont val="宋体"/>
        <family val="3"/>
        <charset val="134"/>
      </rPr>
      <t>设备档次：</t>
    </r>
    <r>
      <rPr>
        <b/>
        <u/>
        <sz val="10"/>
        <rFont val="Times New Roman"/>
        <family val="1"/>
      </rPr>
      <t/>
    </r>
    <phoneticPr fontId="4" type="noConversion"/>
  </si>
  <si>
    <t>典型配置2</t>
    <phoneticPr fontId="4" type="noConversion"/>
  </si>
  <si>
    <t>设备型号：R620</t>
    <phoneticPr fontId="4" type="noConversion"/>
  </si>
  <si>
    <t>序号</t>
  </si>
  <si>
    <t>产品订货号</t>
  </si>
  <si>
    <t>产品名称</t>
  </si>
  <si>
    <t>产品描述（中文）</t>
  </si>
  <si>
    <t>数量</t>
  </si>
  <si>
    <t>目录单价
（￥）</t>
    <phoneticPr fontId="4" type="noConversion"/>
  </si>
  <si>
    <t>目录合价
（￥）</t>
    <phoneticPr fontId="4" type="noConversion"/>
  </si>
  <si>
    <t>折扣率（%）</t>
    <phoneticPr fontId="4" type="noConversion"/>
  </si>
  <si>
    <t>折扣后价格（￥）</t>
    <phoneticPr fontId="4" type="noConversion"/>
  </si>
  <si>
    <t>运保及其他费率（%）</t>
    <phoneticPr fontId="4" type="noConversion"/>
  </si>
  <si>
    <t>折扣后现场价（￥）</t>
    <phoneticPr fontId="4" type="noConversion"/>
  </si>
  <si>
    <t>安装服务费（￥）</t>
    <phoneticPr fontId="4" type="noConversion"/>
  </si>
  <si>
    <t>保修期内的服务费</t>
    <phoneticPr fontId="4" type="noConversion"/>
  </si>
  <si>
    <t>合计（￥）</t>
    <phoneticPr fontId="4" type="noConversion"/>
  </si>
  <si>
    <t>备注</t>
  </si>
  <si>
    <t>A类（7*24小时）（￥）</t>
    <phoneticPr fontId="4" type="noConversion"/>
  </si>
  <si>
    <t>a</t>
  </si>
  <si>
    <t>b</t>
  </si>
  <si>
    <t>c=a*b</t>
  </si>
  <si>
    <t>d</t>
  </si>
  <si>
    <t>e=c*(1-d)</t>
  </si>
  <si>
    <t>f</t>
    <phoneticPr fontId="4" type="noConversion"/>
  </si>
  <si>
    <t>g=e*(1+f)</t>
    <phoneticPr fontId="4" type="noConversion"/>
  </si>
  <si>
    <t>h</t>
    <phoneticPr fontId="4" type="noConversion"/>
  </si>
  <si>
    <t>第1年保修期费用j1</t>
    <phoneticPr fontId="4" type="noConversion"/>
  </si>
  <si>
    <t>第2年保修期费用j2</t>
    <phoneticPr fontId="4" type="noConversion"/>
  </si>
  <si>
    <t>第3年保修期费用j3</t>
    <phoneticPr fontId="4" type="noConversion"/>
  </si>
  <si>
    <t>j=j1+j2+j3</t>
    <phoneticPr fontId="4" type="noConversion"/>
  </si>
  <si>
    <t>x=g+h+j</t>
    <phoneticPr fontId="4" type="noConversion"/>
  </si>
  <si>
    <t>一、实配机型及其指定配件</t>
    <phoneticPr fontId="4" type="noConversion"/>
  </si>
  <si>
    <t>1.1基本配置单元</t>
    <phoneticPr fontId="4" type="noConversion"/>
  </si>
  <si>
    <t>1.1.1</t>
    <phoneticPr fontId="4" type="noConversion"/>
  </si>
  <si>
    <t>R620</t>
    <phoneticPr fontId="4" type="noConversion"/>
  </si>
  <si>
    <t>服务器</t>
    <phoneticPr fontId="4" type="noConversion"/>
  </si>
  <si>
    <t>包括机箱、主板、面板、接口板、集成显卡、集成4口千兆网卡、8块盘框、管理软件、双cpu托架、冗余风扇、随机文档等</t>
    <phoneticPr fontId="4" type="noConversion"/>
  </si>
  <si>
    <t>…</t>
    <phoneticPr fontId="4" type="noConversion"/>
  </si>
  <si>
    <t>基本配置单元小计</t>
    <phoneticPr fontId="4" type="noConversion"/>
  </si>
  <si>
    <t>1.2同系列通用单元</t>
    <phoneticPr fontId="4" type="noConversion"/>
  </si>
  <si>
    <t>CPU</t>
    <phoneticPr fontId="4" type="noConversion"/>
  </si>
  <si>
    <t>370-22341</t>
    <phoneticPr fontId="18" type="noConversion"/>
  </si>
  <si>
    <t>内存</t>
    <phoneticPr fontId="4" type="noConversion"/>
  </si>
  <si>
    <t>8GB RDIMM, 1333 MHz, 低电压</t>
    <phoneticPr fontId="18" type="noConversion"/>
  </si>
  <si>
    <t>1.2.3</t>
  </si>
  <si>
    <t>405-12111</t>
  </si>
  <si>
    <t>RAID卡</t>
    <phoneticPr fontId="4" type="noConversion"/>
  </si>
  <si>
    <t>PERC H310 适配器 RAID 控制器</t>
  </si>
  <si>
    <t>1.2.8</t>
  </si>
  <si>
    <t xml:space="preserve">450-17974 </t>
  </si>
  <si>
    <t>电源</t>
    <phoneticPr fontId="4" type="noConversion"/>
  </si>
  <si>
    <t>双个, 热插拔冗余电源 (1+1), 495W</t>
  </si>
  <si>
    <t>770-10958</t>
    <phoneticPr fontId="4" type="noConversion"/>
  </si>
  <si>
    <t>导轨</t>
    <phoneticPr fontId="4" type="noConversion"/>
  </si>
  <si>
    <t>ReadyRails™ 静态导轨 ，用于2/4-柱式机架</t>
    <phoneticPr fontId="4" type="noConversion"/>
  </si>
  <si>
    <t>同系列通用单元小计</t>
    <phoneticPr fontId="4" type="noConversion"/>
  </si>
  <si>
    <t>1.3全通用单元</t>
    <phoneticPr fontId="4" type="noConversion"/>
  </si>
  <si>
    <t>1.3.1</t>
    <phoneticPr fontId="4" type="noConversion"/>
  </si>
  <si>
    <t>1.3.2</t>
    <phoneticPr fontId="4" type="noConversion"/>
  </si>
  <si>
    <t>1.3.3</t>
    <phoneticPr fontId="4" type="noConversion"/>
  </si>
  <si>
    <t>全通用单元小计</t>
    <phoneticPr fontId="4" type="noConversion"/>
  </si>
  <si>
    <t>典配总价</t>
    <phoneticPr fontId="4" type="noConversion"/>
  </si>
  <si>
    <t>374-14512</t>
  </si>
  <si>
    <t>英特尔®至强® E5-2630 (2.30GHz, 15M 高速缓存, 7.2GT/s QPI, Turbo), 6C, 95W</t>
  </si>
  <si>
    <t>405-12117</t>
  </si>
  <si>
    <t>PERC H710p 适配器 RAID 控制器, 1GB NV 高速缓存</t>
  </si>
  <si>
    <t>iDRAC卡</t>
    <phoneticPr fontId="4" type="noConversion"/>
  </si>
  <si>
    <t xml:space="preserve">528-10015 </t>
  </si>
  <si>
    <t>iDRAC7 Enterprise</t>
  </si>
  <si>
    <t>光驱</t>
    <phoneticPr fontId="4" type="noConversion"/>
  </si>
  <si>
    <t>429-14549</t>
    <phoneticPr fontId="4" type="noConversion"/>
  </si>
  <si>
    <t>DVDRW</t>
    <phoneticPr fontId="4" type="noConversion"/>
  </si>
  <si>
    <t>其他</t>
    <phoneticPr fontId="4" type="noConversion"/>
  </si>
  <si>
    <t>DSV3-Hub</t>
    <phoneticPr fontId="4" type="noConversion"/>
  </si>
  <si>
    <r>
      <t>DSView 3</t>
    </r>
    <r>
      <rPr>
        <sz val="10"/>
        <rFont val="宋体"/>
        <family val="3"/>
        <charset val="134"/>
      </rPr>
      <t>集中管理软件100License</t>
    </r>
    <phoneticPr fontId="4" type="noConversion"/>
  </si>
  <si>
    <t>…</t>
    <phoneticPr fontId="4" type="noConversion"/>
  </si>
  <si>
    <t>1.2.1</t>
    <phoneticPr fontId="4" type="noConversion"/>
  </si>
  <si>
    <t>1.2.2</t>
  </si>
  <si>
    <t>1.2.4</t>
  </si>
  <si>
    <t>1.2.5</t>
  </si>
  <si>
    <t>1.2.6</t>
  </si>
  <si>
    <t>1.2.7</t>
  </si>
  <si>
    <r>
      <rPr>
        <b/>
        <u/>
        <sz val="24"/>
        <rFont val="宋体"/>
        <family val="3"/>
        <charset val="134"/>
      </rPr>
      <t>中国联通</t>
    </r>
    <r>
      <rPr>
        <b/>
        <u/>
        <sz val="24"/>
        <rFont val="Times New Roman"/>
        <family val="1"/>
      </rPr>
      <t>PC</t>
    </r>
    <r>
      <rPr>
        <b/>
        <u/>
        <sz val="24"/>
        <rFont val="宋体"/>
        <family val="3"/>
        <charset val="134"/>
      </rPr>
      <t>服务器（</t>
    </r>
    <r>
      <rPr>
        <b/>
        <u/>
        <sz val="24"/>
        <rFont val="Times New Roman"/>
        <family val="1"/>
      </rPr>
      <t>X86</t>
    </r>
    <r>
      <rPr>
        <b/>
        <u/>
        <sz val="24"/>
        <rFont val="宋体"/>
        <family val="3"/>
        <charset val="134"/>
      </rPr>
      <t>）和刀片服务器（</t>
    </r>
    <r>
      <rPr>
        <b/>
        <u/>
        <sz val="24"/>
        <rFont val="Times New Roman"/>
        <family val="1"/>
      </rPr>
      <t>X86</t>
    </r>
    <r>
      <rPr>
        <b/>
        <u/>
        <sz val="24"/>
        <rFont val="宋体"/>
        <family val="3"/>
        <charset val="134"/>
      </rPr>
      <t>）典型配置明细报价表</t>
    </r>
    <phoneticPr fontId="4" type="noConversion"/>
  </si>
  <si>
    <r>
      <rPr>
        <b/>
        <u/>
        <sz val="10"/>
        <rFont val="宋体"/>
        <family val="3"/>
        <charset val="134"/>
      </rPr>
      <t>投标人名称</t>
    </r>
    <r>
      <rPr>
        <b/>
        <u/>
        <sz val="10"/>
        <rFont val="Times New Roman"/>
        <family val="1"/>
      </rPr>
      <t xml:space="preserve">: </t>
    </r>
    <r>
      <rPr>
        <b/>
        <u/>
        <sz val="10"/>
        <rFont val="宋体"/>
        <family val="3"/>
        <charset val="134"/>
      </rPr>
      <t>北京市康讯通讯设备有限公司</t>
    </r>
    <phoneticPr fontId="4" type="noConversion"/>
  </si>
  <si>
    <r>
      <rPr>
        <b/>
        <u/>
        <sz val="10"/>
        <rFont val="宋体"/>
        <family val="3"/>
        <charset val="134"/>
      </rPr>
      <t>设备档次：</t>
    </r>
    <r>
      <rPr>
        <b/>
        <u/>
        <sz val="10"/>
        <rFont val="Times New Roman"/>
        <family val="1"/>
      </rPr>
      <t/>
    </r>
    <phoneticPr fontId="4" type="noConversion"/>
  </si>
  <si>
    <t>典型配置2-1</t>
    <phoneticPr fontId="4" type="noConversion"/>
  </si>
  <si>
    <t>设备型号：R720</t>
    <phoneticPr fontId="4" type="noConversion"/>
  </si>
  <si>
    <t>目录单价
（￥）</t>
    <phoneticPr fontId="4" type="noConversion"/>
  </si>
  <si>
    <t>目录合价
（￥）</t>
    <phoneticPr fontId="4" type="noConversion"/>
  </si>
  <si>
    <t>折扣率（%）</t>
    <phoneticPr fontId="4" type="noConversion"/>
  </si>
  <si>
    <t>折扣后价格（￥）</t>
    <phoneticPr fontId="4" type="noConversion"/>
  </si>
  <si>
    <t>运保及其他费率（%）</t>
    <phoneticPr fontId="4" type="noConversion"/>
  </si>
  <si>
    <t>折扣后现场价（￥）</t>
    <phoneticPr fontId="4" type="noConversion"/>
  </si>
  <si>
    <t>安装服务费（￥）</t>
    <phoneticPr fontId="4" type="noConversion"/>
  </si>
  <si>
    <t>保修期内的服务费</t>
    <phoneticPr fontId="4" type="noConversion"/>
  </si>
  <si>
    <t>合计（￥）</t>
    <phoneticPr fontId="4" type="noConversion"/>
  </si>
  <si>
    <t>A类（7*24小时）（￥）</t>
    <phoneticPr fontId="4" type="noConversion"/>
  </si>
  <si>
    <t>f</t>
    <phoneticPr fontId="4" type="noConversion"/>
  </si>
  <si>
    <t>g=e*(1+f)</t>
    <phoneticPr fontId="4" type="noConversion"/>
  </si>
  <si>
    <t>h</t>
    <phoneticPr fontId="4" type="noConversion"/>
  </si>
  <si>
    <t>第1年保修期费用j1</t>
    <phoneticPr fontId="4" type="noConversion"/>
  </si>
  <si>
    <t>第2年保修期费用j2</t>
    <phoneticPr fontId="4" type="noConversion"/>
  </si>
  <si>
    <t>第3年保修期费用j3</t>
    <phoneticPr fontId="4" type="noConversion"/>
  </si>
  <si>
    <t>j=j1+j2+j3</t>
    <phoneticPr fontId="4" type="noConversion"/>
  </si>
  <si>
    <t>x=g+h+j</t>
    <phoneticPr fontId="4" type="noConversion"/>
  </si>
  <si>
    <t>一、实配机型及其指定配件</t>
    <phoneticPr fontId="4" type="noConversion"/>
  </si>
  <si>
    <t>1.1基本配置单元</t>
    <phoneticPr fontId="4" type="noConversion"/>
  </si>
  <si>
    <t>1.1.1</t>
    <phoneticPr fontId="4" type="noConversion"/>
  </si>
  <si>
    <t>UMG2000</t>
    <phoneticPr fontId="4" type="noConversion"/>
  </si>
  <si>
    <t>其他</t>
    <phoneticPr fontId="4" type="noConversion"/>
  </si>
  <si>
    <t>服务处理器（SP）集中管理器，双交流电源，双千兆以太网接口。共40个端口，其中8个端口为自适应端口，可以管理串口或SP，共可管理256个SP端口</t>
    <phoneticPr fontId="4" type="noConversion"/>
  </si>
  <si>
    <t>基本配置单元小计</t>
    <phoneticPr fontId="4" type="noConversion"/>
  </si>
  <si>
    <t>1.2同系列通用单元</t>
    <phoneticPr fontId="4" type="noConversion"/>
  </si>
  <si>
    <t>同系列通用单元小计</t>
    <phoneticPr fontId="4" type="noConversion"/>
  </si>
  <si>
    <t>1.3全通用单元</t>
    <phoneticPr fontId="4" type="noConversion"/>
  </si>
  <si>
    <t>…</t>
    <phoneticPr fontId="4" type="noConversion"/>
  </si>
  <si>
    <t>全通用单元小计</t>
    <phoneticPr fontId="4" type="noConversion"/>
  </si>
  <si>
    <t>典配总价</t>
    <phoneticPr fontId="4" type="noConversion"/>
  </si>
  <si>
    <t>其他</t>
    <phoneticPr fontId="4" type="noConversion"/>
  </si>
  <si>
    <t xml:space="preserve">210-35488 </t>
    <phoneticPr fontId="4" type="noConversion"/>
  </si>
  <si>
    <t>PowerConnect(TM) 5548 48 端口千兆以太网可管理 L2 交换机 10GbE 和 Stacking Capable</t>
    <phoneticPr fontId="4" type="noConversion"/>
  </si>
  <si>
    <r>
      <rPr>
        <b/>
        <sz val="12"/>
        <rFont val="宋体"/>
        <family val="3"/>
        <charset val="134"/>
      </rPr>
      <t>序号</t>
    </r>
    <phoneticPr fontId="4" type="noConversion"/>
  </si>
  <si>
    <r>
      <rPr>
        <b/>
        <sz val="12"/>
        <rFont val="宋体"/>
        <family val="3"/>
        <charset val="134"/>
      </rPr>
      <t>名称</t>
    </r>
    <phoneticPr fontId="4" type="noConversion"/>
  </si>
  <si>
    <r>
      <rPr>
        <b/>
        <sz val="12"/>
        <rFont val="宋体"/>
        <family val="3"/>
        <charset val="134"/>
      </rPr>
      <t>单价</t>
    </r>
    <phoneticPr fontId="4" type="noConversion"/>
  </si>
  <si>
    <r>
      <rPr>
        <b/>
        <sz val="12"/>
        <rFont val="宋体"/>
        <family val="3"/>
        <charset val="134"/>
      </rPr>
      <t>数量</t>
    </r>
    <phoneticPr fontId="4" type="noConversion"/>
  </si>
  <si>
    <t>目录总价</t>
    <phoneticPr fontId="4" type="noConversion"/>
  </si>
  <si>
    <r>
      <rPr>
        <b/>
        <sz val="12"/>
        <rFont val="宋体"/>
        <family val="3"/>
        <charset val="134"/>
      </rPr>
      <t>总价</t>
    </r>
    <phoneticPr fontId="4" type="noConversion"/>
  </si>
  <si>
    <r>
      <rPr>
        <sz val="12"/>
        <rFont val="宋体"/>
        <family val="3"/>
        <charset val="134"/>
      </rPr>
      <t>应用服务器</t>
    </r>
    <phoneticPr fontId="4" type="noConversion"/>
  </si>
  <si>
    <t>1U高，2颗CPU，内存单条≥8G</t>
    <phoneticPr fontId="4" type="noConversion"/>
  </si>
  <si>
    <r>
      <rPr>
        <sz val="12"/>
        <rFont val="宋体"/>
        <family val="3"/>
        <charset val="134"/>
      </rPr>
      <t>搜索服务器</t>
    </r>
    <phoneticPr fontId="4" type="noConversion"/>
  </si>
  <si>
    <r>
      <rPr>
        <sz val="12"/>
        <rFont val="宋体"/>
        <family val="3"/>
        <charset val="134"/>
      </rPr>
      <t>存储型服务器</t>
    </r>
    <phoneticPr fontId="4" type="noConversion"/>
  </si>
  <si>
    <r>
      <rPr>
        <sz val="12"/>
        <rFont val="宋体"/>
        <family val="3"/>
        <charset val="134"/>
      </rPr>
      <t>三维城市服务器</t>
    </r>
    <phoneticPr fontId="4" type="noConversion"/>
  </si>
  <si>
    <t>KVM</t>
    <phoneticPr fontId="4" type="noConversion"/>
  </si>
  <si>
    <t>1.3.1</t>
    <phoneticPr fontId="4" type="noConversion"/>
  </si>
  <si>
    <t>中国联通天地图项目配置报价</t>
    <phoneticPr fontId="4" type="noConversion"/>
  </si>
  <si>
    <t>1U高，2颗CPU，内存单条≥8G</t>
    <phoneticPr fontId="4" type="noConversion"/>
  </si>
  <si>
    <t xml:space="preserve">400-18443 </t>
  </si>
  <si>
    <t>硬盘</t>
    <phoneticPr fontId="4" type="noConversion"/>
  </si>
  <si>
    <t>500GB 7.2K RPM SATA 2.5英寸热插拔硬盘</t>
  </si>
  <si>
    <r>
      <rPr>
        <b/>
        <u/>
        <sz val="24"/>
        <rFont val="宋体"/>
        <family val="3"/>
        <charset val="134"/>
      </rPr>
      <t>中国联通</t>
    </r>
    <r>
      <rPr>
        <b/>
        <u/>
        <sz val="24"/>
        <rFont val="Times New Roman"/>
        <family val="1"/>
      </rPr>
      <t>PC</t>
    </r>
    <r>
      <rPr>
        <b/>
        <u/>
        <sz val="24"/>
        <rFont val="宋体"/>
        <family val="3"/>
        <charset val="134"/>
      </rPr>
      <t>服务器（</t>
    </r>
    <r>
      <rPr>
        <b/>
        <u/>
        <sz val="24"/>
        <rFont val="Times New Roman"/>
        <family val="1"/>
      </rPr>
      <t>X86</t>
    </r>
    <r>
      <rPr>
        <b/>
        <u/>
        <sz val="24"/>
        <rFont val="宋体"/>
        <family val="3"/>
        <charset val="134"/>
      </rPr>
      <t>）和刀片服务器（</t>
    </r>
    <r>
      <rPr>
        <b/>
        <u/>
        <sz val="24"/>
        <rFont val="Times New Roman"/>
        <family val="1"/>
      </rPr>
      <t>X86</t>
    </r>
    <r>
      <rPr>
        <b/>
        <u/>
        <sz val="24"/>
        <rFont val="宋体"/>
        <family val="3"/>
        <charset val="134"/>
      </rPr>
      <t>）典型配置明细报价表</t>
    </r>
    <phoneticPr fontId="4" type="noConversion"/>
  </si>
  <si>
    <r>
      <rPr>
        <b/>
        <u/>
        <sz val="10"/>
        <rFont val="宋体"/>
        <family val="3"/>
        <charset val="134"/>
      </rPr>
      <t>投标人名称</t>
    </r>
    <r>
      <rPr>
        <b/>
        <u/>
        <sz val="10"/>
        <rFont val="Times New Roman"/>
        <family val="1"/>
      </rPr>
      <t xml:space="preserve">: </t>
    </r>
    <r>
      <rPr>
        <b/>
        <u/>
        <sz val="10"/>
        <rFont val="宋体"/>
        <family val="3"/>
        <charset val="134"/>
      </rPr>
      <t>北京市康讯通讯设备有限公司</t>
    </r>
    <phoneticPr fontId="4" type="noConversion"/>
  </si>
  <si>
    <r>
      <rPr>
        <b/>
        <u/>
        <sz val="10"/>
        <rFont val="宋体"/>
        <family val="3"/>
        <charset val="134"/>
      </rPr>
      <t>设备档次：</t>
    </r>
    <r>
      <rPr>
        <b/>
        <u/>
        <sz val="10"/>
        <rFont val="Times New Roman"/>
        <family val="1"/>
      </rPr>
      <t/>
    </r>
    <phoneticPr fontId="4" type="noConversion"/>
  </si>
  <si>
    <t>典型配置2-1</t>
    <phoneticPr fontId="4" type="noConversion"/>
  </si>
  <si>
    <t>设备型号：R720</t>
    <phoneticPr fontId="4" type="noConversion"/>
  </si>
  <si>
    <t>目录单价
（￥）</t>
    <phoneticPr fontId="4" type="noConversion"/>
  </si>
  <si>
    <t>目录合价
（￥）</t>
    <phoneticPr fontId="4" type="noConversion"/>
  </si>
  <si>
    <t>折扣率（%）</t>
    <phoneticPr fontId="4" type="noConversion"/>
  </si>
  <si>
    <t>折扣后价格（￥）</t>
    <phoneticPr fontId="4" type="noConversion"/>
  </si>
  <si>
    <t>运保及其他费率（%）</t>
    <phoneticPr fontId="4" type="noConversion"/>
  </si>
  <si>
    <t>安装服务费（￥）</t>
    <phoneticPr fontId="4" type="noConversion"/>
  </si>
  <si>
    <t>保修期内的服务费</t>
    <phoneticPr fontId="4" type="noConversion"/>
  </si>
  <si>
    <t>合计（￥）</t>
    <phoneticPr fontId="4" type="noConversion"/>
  </si>
  <si>
    <t>A类（7*24小时）（￥）</t>
    <phoneticPr fontId="4" type="noConversion"/>
  </si>
  <si>
    <t>f</t>
    <phoneticPr fontId="4" type="noConversion"/>
  </si>
  <si>
    <t>g=e*(1+f)</t>
    <phoneticPr fontId="4" type="noConversion"/>
  </si>
  <si>
    <t>h</t>
    <phoneticPr fontId="4" type="noConversion"/>
  </si>
  <si>
    <t>第1年保修期费用j1</t>
    <phoneticPr fontId="4" type="noConversion"/>
  </si>
  <si>
    <t>第2年保修期费用j2</t>
    <phoneticPr fontId="4" type="noConversion"/>
  </si>
  <si>
    <t>第3年保修期费用j3</t>
    <phoneticPr fontId="4" type="noConversion"/>
  </si>
  <si>
    <t>j=j1+j2+j3</t>
    <phoneticPr fontId="4" type="noConversion"/>
  </si>
  <si>
    <t>x=g+h+j</t>
    <phoneticPr fontId="4" type="noConversion"/>
  </si>
  <si>
    <t>一、实配机型及其指定配件</t>
    <phoneticPr fontId="4" type="noConversion"/>
  </si>
  <si>
    <t>1.1基本配置单元</t>
    <phoneticPr fontId="4" type="noConversion"/>
  </si>
  <si>
    <t>1.1.2</t>
    <phoneticPr fontId="4" type="noConversion"/>
  </si>
  <si>
    <t>XD</t>
    <phoneticPr fontId="4" type="noConversion"/>
  </si>
  <si>
    <t>硬盘框</t>
    <phoneticPr fontId="4" type="noConversion"/>
  </si>
  <si>
    <t>更换12块3.5"+2块2.5"硬盘框</t>
    <phoneticPr fontId="4" type="noConversion"/>
  </si>
  <si>
    <t>基本配置单元小计</t>
    <phoneticPr fontId="4" type="noConversion"/>
  </si>
  <si>
    <t>1.2同系列通用单元</t>
    <phoneticPr fontId="4" type="noConversion"/>
  </si>
  <si>
    <t>370-22341</t>
    <phoneticPr fontId="18" type="noConversion"/>
  </si>
  <si>
    <t>内存</t>
    <phoneticPr fontId="4" type="noConversion"/>
  </si>
  <si>
    <t>8GB RDIMM, 1333 MHz, 低电压</t>
    <phoneticPr fontId="18" type="noConversion"/>
  </si>
  <si>
    <t>400-21772</t>
  </si>
  <si>
    <t>硬盘</t>
    <phoneticPr fontId="4" type="noConversion"/>
  </si>
  <si>
    <t>2TB 7.2K RPM SATA 3.5英寸热插拔硬盘</t>
  </si>
  <si>
    <t xml:space="preserve">528-10015 </t>
    <phoneticPr fontId="4" type="noConversion"/>
  </si>
  <si>
    <t>iDRAC卡</t>
    <phoneticPr fontId="4" type="noConversion"/>
  </si>
  <si>
    <t>770-10991</t>
    <phoneticPr fontId="4" type="noConversion"/>
  </si>
  <si>
    <t>导轨</t>
    <phoneticPr fontId="4" type="noConversion"/>
  </si>
  <si>
    <t>ReadyRails™ 静态导轨 ，用于2/4-柱式机架</t>
    <phoneticPr fontId="4" type="noConversion"/>
  </si>
  <si>
    <t>…</t>
    <phoneticPr fontId="4" type="noConversion"/>
  </si>
  <si>
    <t>同系列通用单元小计</t>
    <phoneticPr fontId="4" type="noConversion"/>
  </si>
  <si>
    <t>1.3全通用单元</t>
    <phoneticPr fontId="4" type="noConversion"/>
  </si>
  <si>
    <t>1.3.1</t>
    <phoneticPr fontId="4" type="noConversion"/>
  </si>
  <si>
    <t>1.3.2</t>
    <phoneticPr fontId="4" type="noConversion"/>
  </si>
  <si>
    <t>1.3.3</t>
    <phoneticPr fontId="4" type="noConversion"/>
  </si>
  <si>
    <t>…</t>
    <phoneticPr fontId="4" type="noConversion"/>
  </si>
  <si>
    <t>全通用单元小计</t>
    <phoneticPr fontId="4" type="noConversion"/>
  </si>
  <si>
    <t>典配总价</t>
    <phoneticPr fontId="4" type="noConversion"/>
  </si>
  <si>
    <t>R720</t>
    <phoneticPr fontId="4" type="noConversion"/>
  </si>
  <si>
    <t>服务器</t>
    <phoneticPr fontId="4" type="noConversion"/>
  </si>
  <si>
    <t>包括机箱、主板、面板、接口板、集成显卡、集成4口千兆网卡、16块盘框、管理软件、冗余风扇、随机文档等</t>
    <phoneticPr fontId="4" type="noConversion"/>
  </si>
  <si>
    <t>CPU</t>
    <phoneticPr fontId="4" type="noConversion"/>
  </si>
  <si>
    <t>450-17971</t>
  </si>
  <si>
    <t>双个, 热插拔冗余电源 (1+1), 1100W</t>
  </si>
  <si>
    <t>其他</t>
    <phoneticPr fontId="4" type="noConversion"/>
  </si>
  <si>
    <t>外置DVDRW</t>
    <phoneticPr fontId="4" type="noConversion"/>
  </si>
  <si>
    <t>1.2.1</t>
    <phoneticPr fontId="4" type="noConversion"/>
  </si>
  <si>
    <t>2U高，1颗CPU，内存单条≥8G</t>
    <phoneticPr fontId="4" type="noConversion"/>
  </si>
  <si>
    <t>张乐涛：18601105800</t>
    <phoneticPr fontId="4" type="noConversion"/>
  </si>
  <si>
    <t>集成商</t>
    <phoneticPr fontId="4" type="noConversion"/>
  </si>
  <si>
    <t>备注</t>
    <phoneticPr fontId="4" type="noConversion"/>
  </si>
</sst>
</file>

<file path=xl/styles.xml><?xml version="1.0" encoding="utf-8"?>
<styleSheet xmlns="http://schemas.openxmlformats.org/spreadsheetml/2006/main">
  <numFmts count="9">
    <numFmt numFmtId="42" formatCode="_ &quot;¥&quot;* #,##0_ ;_ &quot;¥&quot;* \-#,##0_ ;_ &quot;¥&quot;* &quot;-&quot;_ ;_ @_ "/>
    <numFmt numFmtId="176" formatCode="&quot;¥&quot;#,##0_);[Red]\(&quot;¥&quot;#,##0\)"/>
    <numFmt numFmtId="177" formatCode="0_);[Red]\(0\)"/>
    <numFmt numFmtId="178" formatCode="#,##0_);[Red]\(#,##0\)"/>
    <numFmt numFmtId="179" formatCode="0_ "/>
    <numFmt numFmtId="180" formatCode="#,##0_ "/>
    <numFmt numFmtId="181" formatCode="[$-409]d\-mmm\-yy;@"/>
    <numFmt numFmtId="182" formatCode="0.0_ "/>
    <numFmt numFmtId="183" formatCode="#,##0;[Red]#,##0"/>
  </numFmts>
  <fonts count="24">
    <font>
      <sz val="12"/>
      <name val="宋体"/>
      <family val="3"/>
      <charset val="134"/>
    </font>
    <font>
      <sz val="12"/>
      <name val="宋体"/>
      <family val="3"/>
      <charset val="134"/>
    </font>
    <font>
      <b/>
      <u/>
      <sz val="24"/>
      <name val="Times New Roman"/>
      <family val="1"/>
    </font>
    <font>
      <b/>
      <u/>
      <sz val="24"/>
      <name val="宋体"/>
      <family val="3"/>
      <charset val="134"/>
    </font>
    <font>
      <sz val="9"/>
      <name val="宋体"/>
      <family val="3"/>
      <charset val="134"/>
    </font>
    <font>
      <sz val="24"/>
      <name val="Arial"/>
      <family val="2"/>
    </font>
    <font>
      <b/>
      <u/>
      <sz val="10"/>
      <name val="Times New Roman"/>
      <family val="1"/>
    </font>
    <font>
      <b/>
      <u/>
      <sz val="10"/>
      <name val="宋体"/>
      <family val="3"/>
      <charset val="134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Arial"/>
      <family val="2"/>
    </font>
    <font>
      <b/>
      <sz val="18"/>
      <name val="宋体"/>
      <family val="3"/>
      <charset val="134"/>
    </font>
    <font>
      <b/>
      <sz val="18"/>
      <name val="Times New Roman"/>
      <family val="1"/>
    </font>
    <font>
      <b/>
      <sz val="12"/>
      <name val="Times New Roman"/>
      <family val="1"/>
    </font>
    <font>
      <b/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0" fontId="13" fillId="0" borderId="0"/>
    <xf numFmtId="0" fontId="14" fillId="0" borderId="0"/>
    <xf numFmtId="181" fontId="15" fillId="0" borderId="0"/>
    <xf numFmtId="9" fontId="14" fillId="0" borderId="0" applyFont="0" applyFill="0" applyBorder="0" applyAlignment="0" applyProtection="0">
      <alignment vertical="center"/>
    </xf>
    <xf numFmtId="181" fontId="1" fillId="0" borderId="0"/>
    <xf numFmtId="181" fontId="1" fillId="0" borderId="0"/>
    <xf numFmtId="181" fontId="1" fillId="0" borderId="0"/>
    <xf numFmtId="181" fontId="1" fillId="0" borderId="0"/>
    <xf numFmtId="181" fontId="1" fillId="0" borderId="0"/>
    <xf numFmtId="181" fontId="1" fillId="0" borderId="0"/>
    <xf numFmtId="181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110">
    <xf numFmtId="0" fontId="0" fillId="0" borderId="0" xfId="0"/>
    <xf numFmtId="176" fontId="5" fillId="0" borderId="0" xfId="0" applyNumberFormat="1" applyFont="1" applyFill="1" applyAlignment="1">
      <alignment vertical="center"/>
    </xf>
    <xf numFmtId="176" fontId="6" fillId="3" borderId="0" xfId="0" applyNumberFormat="1" applyFont="1" applyFill="1" applyAlignment="1">
      <alignment horizontal="left" vertical="center"/>
    </xf>
    <xf numFmtId="176" fontId="8" fillId="3" borderId="0" xfId="0" applyNumberFormat="1" applyFont="1" applyFill="1" applyAlignment="1">
      <alignment horizontal="center" vertical="center" wrapText="1"/>
    </xf>
    <xf numFmtId="176" fontId="8" fillId="2" borderId="0" xfId="0" applyNumberFormat="1" applyFont="1" applyFill="1" applyAlignment="1">
      <alignment horizontal="center" vertical="center"/>
    </xf>
    <xf numFmtId="176" fontId="8" fillId="2" borderId="0" xfId="0" applyNumberFormat="1" applyFont="1" applyFill="1" applyAlignment="1">
      <alignment vertical="center" wrapText="1"/>
    </xf>
    <xf numFmtId="177" fontId="8" fillId="2" borderId="0" xfId="0" applyNumberFormat="1" applyFont="1" applyFill="1" applyAlignment="1">
      <alignment horizontal="center" vertical="center"/>
    </xf>
    <xf numFmtId="178" fontId="6" fillId="2" borderId="0" xfId="0" applyNumberFormat="1" applyFont="1" applyFill="1" applyAlignment="1">
      <alignment horizontal="center" vertical="center"/>
    </xf>
    <xf numFmtId="9" fontId="7" fillId="3" borderId="0" xfId="0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7" fontId="7" fillId="3" borderId="0" xfId="0" applyNumberFormat="1" applyFont="1" applyFill="1" applyAlignment="1">
      <alignment horizontal="left" vertical="center"/>
    </xf>
    <xf numFmtId="177" fontId="8" fillId="3" borderId="0" xfId="0" applyNumberFormat="1" applyFont="1" applyFill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177" fontId="9" fillId="2" borderId="0" xfId="0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left" vertical="center"/>
    </xf>
    <xf numFmtId="176" fontId="10" fillId="0" borderId="0" xfId="0" applyNumberFormat="1" applyFont="1" applyFill="1" applyAlignment="1">
      <alignment vertical="center"/>
    </xf>
    <xf numFmtId="176" fontId="11" fillId="3" borderId="0" xfId="0" applyNumberFormat="1" applyFont="1" applyFill="1" applyAlignment="1">
      <alignment vertical="center"/>
    </xf>
    <xf numFmtId="177" fontId="11" fillId="2" borderId="1" xfId="0" applyNumberFormat="1" applyFont="1" applyFill="1" applyBorder="1" applyAlignment="1">
      <alignment horizontal="center" vertical="center" wrapText="1"/>
    </xf>
    <xf numFmtId="9" fontId="11" fillId="2" borderId="1" xfId="0" applyNumberFormat="1" applyFont="1" applyFill="1" applyBorder="1" applyAlignment="1">
      <alignment horizontal="center" vertical="center" wrapText="1"/>
    </xf>
    <xf numFmtId="9" fontId="11" fillId="2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vertical="center" wrapText="1"/>
    </xf>
    <xf numFmtId="179" fontId="11" fillId="0" borderId="1" xfId="0" applyNumberFormat="1" applyFont="1" applyFill="1" applyBorder="1" applyAlignment="1">
      <alignment horizontal="center" vertical="center" wrapText="1"/>
    </xf>
    <xf numFmtId="178" fontId="11" fillId="0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9" fontId="11" fillId="3" borderId="1" xfId="0" applyNumberFormat="1" applyFont="1" applyFill="1" applyBorder="1" applyAlignment="1">
      <alignment horizontal="center" vertical="center" wrapText="1"/>
    </xf>
    <xf numFmtId="180" fontId="11" fillId="0" borderId="1" xfId="0" applyNumberFormat="1" applyFont="1" applyFill="1" applyBorder="1" applyAlignment="1">
      <alignment horizontal="center" vertical="center" wrapText="1"/>
    </xf>
    <xf numFmtId="180" fontId="11" fillId="2" borderId="1" xfId="0" applyNumberFormat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left" vertical="center" wrapText="1"/>
    </xf>
    <xf numFmtId="0" fontId="0" fillId="2" borderId="4" xfId="0" applyFont="1" applyFill="1" applyBorder="1" applyAlignment="1"/>
    <xf numFmtId="177" fontId="11" fillId="2" borderId="1" xfId="2" applyNumberFormat="1" applyFont="1" applyFill="1" applyBorder="1" applyAlignment="1">
      <alignment horizontal="center" vertical="center"/>
    </xf>
    <xf numFmtId="180" fontId="11" fillId="2" borderId="1" xfId="0" applyNumberFormat="1" applyFont="1" applyFill="1" applyBorder="1" applyAlignment="1">
      <alignment horizontal="center" vertical="center"/>
    </xf>
    <xf numFmtId="178" fontId="11" fillId="4" borderId="1" xfId="0" applyNumberFormat="1" applyFont="1" applyFill="1" applyBorder="1" applyAlignment="1">
      <alignment horizontal="center" vertical="center" wrapText="1"/>
    </xf>
    <xf numFmtId="177" fontId="11" fillId="3" borderId="1" xfId="0" applyNumberFormat="1" applyFont="1" applyFill="1" applyBorder="1" applyAlignment="1">
      <alignment horizontal="center" vertical="center" wrapText="1"/>
    </xf>
    <xf numFmtId="181" fontId="16" fillId="0" borderId="1" xfId="3" applyFont="1" applyBorder="1" applyAlignment="1">
      <alignment horizontal="center"/>
    </xf>
    <xf numFmtId="181" fontId="16" fillId="0" borderId="1" xfId="3" applyFont="1" applyBorder="1"/>
    <xf numFmtId="178" fontId="11" fillId="3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178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/>
    <xf numFmtId="178" fontId="16" fillId="0" borderId="1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181" fontId="16" fillId="0" borderId="1" xfId="0" applyNumberFormat="1" applyFont="1" applyBorder="1" applyAlignment="1">
      <alignment horizontal="center" vertical="center"/>
    </xf>
    <xf numFmtId="181" fontId="16" fillId="0" borderId="1" xfId="0" applyNumberFormat="1" applyFont="1" applyBorder="1" applyAlignment="1">
      <alignment vertical="center" wrapText="1"/>
    </xf>
    <xf numFmtId="0" fontId="11" fillId="2" borderId="4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180" fontId="12" fillId="2" borderId="3" xfId="0" applyNumberFormat="1" applyFont="1" applyFill="1" applyBorder="1" applyAlignment="1">
      <alignment vertical="center" wrapText="1"/>
    </xf>
    <xf numFmtId="0" fontId="12" fillId="2" borderId="4" xfId="0" applyFont="1" applyFill="1" applyBorder="1" applyAlignment="1">
      <alignment vertical="center" wrapText="1"/>
    </xf>
    <xf numFmtId="178" fontId="12" fillId="4" borderId="1" xfId="0" applyNumberFormat="1" applyFont="1" applyFill="1" applyBorder="1" applyAlignment="1">
      <alignment horizontal="center" vertical="center" wrapText="1"/>
    </xf>
    <xf numFmtId="180" fontId="12" fillId="2" borderId="4" xfId="4" applyNumberFormat="1" applyFont="1" applyFill="1" applyBorder="1" applyAlignment="1">
      <alignment vertical="center"/>
    </xf>
    <xf numFmtId="0" fontId="17" fillId="0" borderId="6" xfId="0" applyFont="1" applyFill="1" applyBorder="1" applyAlignment="1">
      <alignment horizontal="center" vertical="center"/>
    </xf>
    <xf numFmtId="9" fontId="17" fillId="6" borderId="1" xfId="0" applyNumberFormat="1" applyFont="1" applyFill="1" applyBorder="1" applyAlignment="1">
      <alignment horizontal="center" vertical="center" wrapText="1"/>
    </xf>
    <xf numFmtId="49" fontId="17" fillId="6" borderId="1" xfId="0" applyNumberFormat="1" applyFont="1" applyFill="1" applyBorder="1" applyAlignment="1">
      <alignment horizontal="center" vertical="center" wrapText="1"/>
    </xf>
    <xf numFmtId="176" fontId="17" fillId="6" borderId="0" xfId="0" applyNumberFormat="1" applyFont="1" applyFill="1" applyAlignment="1">
      <alignment vertical="center"/>
    </xf>
    <xf numFmtId="176" fontId="19" fillId="0" borderId="0" xfId="0" applyNumberFormat="1" applyFont="1" applyFill="1" applyAlignment="1">
      <alignment vertical="center"/>
    </xf>
    <xf numFmtId="176" fontId="13" fillId="0" borderId="0" xfId="0" applyNumberFormat="1" applyFont="1" applyFill="1" applyAlignment="1">
      <alignment horizontal="center" vertical="center" wrapText="1"/>
    </xf>
    <xf numFmtId="176" fontId="13" fillId="0" borderId="0" xfId="0" applyNumberFormat="1" applyFont="1" applyFill="1" applyAlignment="1">
      <alignment horizontal="center" vertical="center"/>
    </xf>
    <xf numFmtId="176" fontId="13" fillId="0" borderId="0" xfId="0" applyNumberFormat="1" applyFont="1" applyFill="1" applyAlignment="1">
      <alignment vertical="center" wrapText="1"/>
    </xf>
    <xf numFmtId="177" fontId="13" fillId="0" borderId="0" xfId="0" applyNumberFormat="1" applyFont="1" applyFill="1" applyAlignment="1">
      <alignment horizontal="center" vertical="center"/>
    </xf>
    <xf numFmtId="177" fontId="19" fillId="0" borderId="0" xfId="0" applyNumberFormat="1" applyFont="1" applyFill="1" applyAlignment="1">
      <alignment horizontal="center" vertical="center"/>
    </xf>
    <xf numFmtId="9" fontId="13" fillId="0" borderId="0" xfId="0" applyNumberFormat="1" applyFont="1" applyFill="1" applyAlignment="1">
      <alignment horizontal="center" vertical="center"/>
    </xf>
    <xf numFmtId="0" fontId="22" fillId="0" borderId="1" xfId="0" applyFont="1" applyBorder="1" applyAlignment="1">
      <alignment horizontal="center"/>
    </xf>
    <xf numFmtId="42" fontId="22" fillId="0" borderId="1" xfId="0" applyNumberFormat="1" applyFont="1" applyBorder="1" applyAlignment="1">
      <alignment horizontal="center"/>
    </xf>
    <xf numFmtId="42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42" fontId="14" fillId="0" borderId="1" xfId="0" applyNumberFormat="1" applyFont="1" applyBorder="1"/>
    <xf numFmtId="180" fontId="14" fillId="0" borderId="1" xfId="0" applyNumberFormat="1" applyFont="1" applyBorder="1" applyAlignment="1">
      <alignment horizontal="center" vertical="center"/>
    </xf>
    <xf numFmtId="0" fontId="0" fillId="0" borderId="1" xfId="0" applyFont="1" applyBorder="1"/>
    <xf numFmtId="42" fontId="14" fillId="0" borderId="1" xfId="0" applyNumberFormat="1" applyFont="1" applyBorder="1" applyAlignment="1">
      <alignment horizontal="center"/>
    </xf>
    <xf numFmtId="42" fontId="0" fillId="0" borderId="0" xfId="0" applyNumberFormat="1"/>
    <xf numFmtId="42" fontId="0" fillId="0" borderId="0" xfId="0" applyNumberFormat="1" applyAlignment="1">
      <alignment horizontal="center"/>
    </xf>
    <xf numFmtId="182" fontId="11" fillId="0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9" fontId="11" fillId="2" borderId="1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183" fontId="14" fillId="0" borderId="1" xfId="0" applyNumberFormat="1" applyFont="1" applyBorder="1"/>
    <xf numFmtId="0" fontId="20" fillId="0" borderId="8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176" fontId="2" fillId="2" borderId="0" xfId="0" applyNumberFormat="1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76" fontId="11" fillId="2" borderId="1" xfId="0" applyNumberFormat="1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9" fontId="11" fillId="2" borderId="1" xfId="0" applyNumberFormat="1" applyFont="1" applyFill="1" applyBorder="1" applyAlignment="1">
      <alignment horizontal="center" vertical="center" wrapText="1"/>
    </xf>
    <xf numFmtId="9" fontId="11" fillId="2" borderId="2" xfId="0" applyNumberFormat="1" applyFont="1" applyFill="1" applyBorder="1" applyAlignment="1">
      <alignment horizontal="center" vertical="center" wrapText="1"/>
    </xf>
    <xf numFmtId="9" fontId="11" fillId="2" borderId="3" xfId="0" applyNumberFormat="1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6" fontId="11" fillId="2" borderId="5" xfId="0" applyNumberFormat="1" applyFont="1" applyFill="1" applyBorder="1" applyAlignment="1">
      <alignment horizontal="center" vertical="center" wrapText="1"/>
    </xf>
    <xf numFmtId="176" fontId="11" fillId="2" borderId="6" xfId="0" applyNumberFormat="1" applyFont="1" applyFill="1" applyBorder="1" applyAlignment="1">
      <alignment horizontal="center" vertical="center" wrapText="1"/>
    </xf>
    <xf numFmtId="176" fontId="11" fillId="2" borderId="7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0" fontId="0" fillId="0" borderId="3" xfId="0" applyBorder="1" applyAlignment="1">
      <alignment vertical="center"/>
    </xf>
  </cellXfs>
  <cellStyles count="15">
    <cellStyle name="0,0_x000d__x000a_NA_x000d__x000a_ 2 2" xfId="5"/>
    <cellStyle name="Normal 2 2" xfId="6"/>
    <cellStyle name="Normal 2 2 2" xfId="7"/>
    <cellStyle name="Normal 3 2" xfId="8"/>
    <cellStyle name="Normal 3 2 2" xfId="9"/>
    <cellStyle name="Normal 4" xfId="10"/>
    <cellStyle name="Normal 4 2" xfId="11"/>
    <cellStyle name="Normal_12000_16" xfId="1"/>
    <cellStyle name="Percent 2 2" xfId="12"/>
    <cellStyle name="百分比_典型配置2" xfId="4"/>
    <cellStyle name="常规" xfId="0" builtinId="0"/>
    <cellStyle name="常规 2" xfId="3"/>
    <cellStyle name="常规 2 2" xfId="13"/>
    <cellStyle name="常规 3" xfId="14"/>
    <cellStyle name="常规_思科配置模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G17" sqref="G17"/>
    </sheetView>
  </sheetViews>
  <sheetFormatPr defaultRowHeight="14.25"/>
  <cols>
    <col min="1" max="1" width="5.5" bestFit="1" customWidth="1"/>
    <col min="2" max="2" width="16.125" bestFit="1" customWidth="1"/>
    <col min="3" max="3" width="11.625" style="78" bestFit="1" customWidth="1"/>
    <col min="4" max="4" width="8.5" style="79" bestFit="1" customWidth="1"/>
    <col min="5" max="5" width="12.75" style="79" bestFit="1" customWidth="1"/>
    <col min="6" max="6" width="13.875" style="78" bestFit="1" customWidth="1"/>
    <col min="7" max="7" width="31.625" bestFit="1" customWidth="1"/>
  </cols>
  <sheetData>
    <row r="1" spans="1:7" ht="23.25">
      <c r="A1" s="86" t="s">
        <v>137</v>
      </c>
      <c r="B1" s="87"/>
      <c r="C1" s="87"/>
      <c r="D1" s="87"/>
      <c r="E1" s="87"/>
      <c r="F1" s="87"/>
      <c r="G1" s="87"/>
    </row>
    <row r="2" spans="1:7" ht="15.75">
      <c r="A2" s="68" t="s">
        <v>124</v>
      </c>
      <c r="B2" s="68" t="s">
        <v>125</v>
      </c>
      <c r="C2" s="69" t="s">
        <v>126</v>
      </c>
      <c r="D2" s="69" t="s">
        <v>127</v>
      </c>
      <c r="E2" s="70" t="s">
        <v>128</v>
      </c>
      <c r="F2" s="69" t="s">
        <v>129</v>
      </c>
      <c r="G2" s="71" t="s">
        <v>204</v>
      </c>
    </row>
    <row r="3" spans="1:7" ht="15.75">
      <c r="A3" s="72">
        <v>1</v>
      </c>
      <c r="B3" s="73" t="s">
        <v>130</v>
      </c>
      <c r="C3" s="85">
        <f>F3/D3</f>
        <v>34037.678728499995</v>
      </c>
      <c r="D3" s="75">
        <f>应用型服务器!E8</f>
        <v>16</v>
      </c>
      <c r="E3" s="75">
        <f>应用型服务器!G28</f>
        <v>3140025.3599999994</v>
      </c>
      <c r="F3" s="74">
        <f>应用型服务器!Q28</f>
        <v>544602.85965599993</v>
      </c>
      <c r="G3" s="76" t="s">
        <v>131</v>
      </c>
    </row>
    <row r="4" spans="1:7" ht="15.75">
      <c r="A4" s="72">
        <v>2</v>
      </c>
      <c r="B4" s="73" t="s">
        <v>132</v>
      </c>
      <c r="C4" s="85">
        <f>F4/D4</f>
        <v>34037.678728499995</v>
      </c>
      <c r="D4" s="75">
        <f>搜索型服务器!E8</f>
        <v>8</v>
      </c>
      <c r="E4" s="75">
        <f>搜索型服务器!G28</f>
        <v>1570012.6799999997</v>
      </c>
      <c r="F4" s="74">
        <f>搜索型服务器!Q28</f>
        <v>272301.42982799996</v>
      </c>
      <c r="G4" s="76" t="s">
        <v>138</v>
      </c>
    </row>
    <row r="5" spans="1:7" ht="15.75">
      <c r="A5" s="72">
        <v>3</v>
      </c>
      <c r="B5" s="73" t="s">
        <v>133</v>
      </c>
      <c r="C5" s="85">
        <f>F5/D5</f>
        <v>46362.329614499999</v>
      </c>
      <c r="D5" s="75">
        <f>存储型服务器!E8</f>
        <v>16</v>
      </c>
      <c r="E5" s="75">
        <f>存储型服务器!G28</f>
        <v>4268332.0639999993</v>
      </c>
      <c r="F5" s="74">
        <f>存储型服务器!Q28</f>
        <v>741797.27383199998</v>
      </c>
      <c r="G5" s="76" t="s">
        <v>201</v>
      </c>
    </row>
    <row r="6" spans="1:7" ht="15.75">
      <c r="A6" s="72">
        <v>4</v>
      </c>
      <c r="B6" s="73" t="s">
        <v>134</v>
      </c>
      <c r="C6" s="85">
        <f>F6/D6</f>
        <v>46362.329614499999</v>
      </c>
      <c r="D6" s="75">
        <f>三维城市服务器!E8</f>
        <v>10</v>
      </c>
      <c r="E6" s="75">
        <f>三维城市服务器!G28</f>
        <v>2667707.54</v>
      </c>
      <c r="F6" s="74">
        <f>三维城市服务器!Q28</f>
        <v>463623.29614499997</v>
      </c>
      <c r="G6" s="76" t="s">
        <v>201</v>
      </c>
    </row>
    <row r="7" spans="1:7" ht="15.75">
      <c r="A7" s="72">
        <v>5</v>
      </c>
      <c r="B7" s="73" t="s">
        <v>135</v>
      </c>
      <c r="C7" s="85">
        <f>F7/D7</f>
        <v>205938.32263000001</v>
      </c>
      <c r="D7" s="75">
        <f>KVM!E8</f>
        <v>1</v>
      </c>
      <c r="E7" s="75">
        <f>KVM!G18</f>
        <v>407771.92599999998</v>
      </c>
      <c r="F7" s="74">
        <f>KVM!Q18</f>
        <v>205938.32263000001</v>
      </c>
      <c r="G7" s="73"/>
    </row>
    <row r="8" spans="1:7" ht="15.75">
      <c r="A8" s="73"/>
      <c r="B8" s="73"/>
      <c r="C8" s="74"/>
      <c r="D8" s="77"/>
      <c r="E8" s="77">
        <f>SUM(E3:E7)</f>
        <v>12053849.569999997</v>
      </c>
      <c r="F8" s="74">
        <f>SUM(F3:F7)</f>
        <v>2228263.1820909996</v>
      </c>
      <c r="G8" s="73"/>
    </row>
    <row r="11" spans="1:7">
      <c r="B11" t="s">
        <v>203</v>
      </c>
      <c r="C11" s="78" t="s">
        <v>202</v>
      </c>
      <c r="F11" s="84"/>
    </row>
  </sheetData>
  <mergeCells count="1">
    <mergeCell ref="A1:G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8"/>
  <sheetViews>
    <sheetView zoomScale="85" zoomScaleNormal="85" workbookViewId="0">
      <selection activeCell="B31" sqref="B30:B31"/>
    </sheetView>
  </sheetViews>
  <sheetFormatPr defaultRowHeight="15"/>
  <cols>
    <col min="1" max="1" width="8.125" style="61" customWidth="1"/>
    <col min="2" max="2" width="9.875" style="62" bestFit="1" customWidth="1"/>
    <col min="3" max="3" width="8.25" style="63" bestFit="1" customWidth="1"/>
    <col min="4" max="4" width="66.25" style="64" customWidth="1"/>
    <col min="5" max="5" width="5.125" style="65" bestFit="1" customWidth="1"/>
    <col min="6" max="6" width="10.75" style="65" bestFit="1" customWidth="1"/>
    <col min="7" max="7" width="12.625" style="66" bestFit="1" customWidth="1"/>
    <col min="8" max="8" width="10.25" style="67" bestFit="1" customWidth="1"/>
    <col min="9" max="10" width="9.875" style="66" customWidth="1"/>
    <col min="11" max="11" width="11.5" style="66" customWidth="1"/>
    <col min="12" max="12" width="8.125" style="66" customWidth="1"/>
    <col min="13" max="16" width="15.625" style="66" customWidth="1"/>
    <col min="17" max="17" width="13.125" style="66" customWidth="1"/>
    <col min="18" max="18" width="9.625" style="61" customWidth="1"/>
    <col min="19" max="16384" width="9" style="61"/>
  </cols>
  <sheetData>
    <row r="1" spans="1:18" s="1" customFormat="1" ht="31.5">
      <c r="A1" s="88" t="s">
        <v>0</v>
      </c>
      <c r="B1" s="88"/>
      <c r="C1" s="88"/>
      <c r="D1" s="88"/>
      <c r="E1" s="89"/>
      <c r="F1" s="89"/>
      <c r="G1" s="89"/>
      <c r="H1" s="90"/>
      <c r="I1" s="89"/>
      <c r="J1" s="89"/>
      <c r="K1" s="89"/>
      <c r="L1" s="89"/>
      <c r="M1" s="89"/>
      <c r="N1" s="89"/>
      <c r="O1" s="89"/>
      <c r="P1" s="89"/>
      <c r="Q1" s="89"/>
      <c r="R1" s="88"/>
    </row>
    <row r="2" spans="1:18" s="15" customFormat="1" ht="25.5" customHeight="1">
      <c r="A2" s="2" t="s">
        <v>1</v>
      </c>
      <c r="B2" s="3"/>
      <c r="C2" s="4"/>
      <c r="D2" s="5"/>
      <c r="E2" s="6"/>
      <c r="F2" s="7" t="s">
        <v>2</v>
      </c>
      <c r="G2" s="8" t="s">
        <v>3</v>
      </c>
      <c r="H2" s="9"/>
      <c r="I2" s="10" t="s">
        <v>4</v>
      </c>
      <c r="J2" s="11"/>
      <c r="K2" s="6"/>
      <c r="L2" s="6"/>
      <c r="M2" s="12"/>
      <c r="N2" s="12"/>
      <c r="O2" s="12"/>
      <c r="P2" s="12"/>
      <c r="Q2" s="13"/>
      <c r="R2" s="14"/>
    </row>
    <row r="3" spans="1:18" s="16" customFormat="1" ht="12.75" customHeight="1">
      <c r="A3" s="91" t="s">
        <v>5</v>
      </c>
      <c r="B3" s="91" t="s">
        <v>6</v>
      </c>
      <c r="C3" s="91" t="s">
        <v>7</v>
      </c>
      <c r="D3" s="91" t="s">
        <v>8</v>
      </c>
      <c r="E3" s="92" t="s">
        <v>9</v>
      </c>
      <c r="F3" s="92" t="s">
        <v>10</v>
      </c>
      <c r="G3" s="92" t="s">
        <v>11</v>
      </c>
      <c r="H3" s="93" t="s">
        <v>12</v>
      </c>
      <c r="I3" s="92" t="s">
        <v>13</v>
      </c>
      <c r="J3" s="92" t="s">
        <v>14</v>
      </c>
      <c r="K3" s="92" t="s">
        <v>15</v>
      </c>
      <c r="L3" s="92" t="s">
        <v>16</v>
      </c>
      <c r="M3" s="94" t="s">
        <v>17</v>
      </c>
      <c r="N3" s="95"/>
      <c r="O3" s="95"/>
      <c r="P3" s="96"/>
      <c r="Q3" s="97" t="s">
        <v>18</v>
      </c>
      <c r="R3" s="98" t="s">
        <v>19</v>
      </c>
    </row>
    <row r="4" spans="1:18" s="16" customFormat="1" ht="27.75" customHeight="1">
      <c r="A4" s="91"/>
      <c r="B4" s="91"/>
      <c r="C4" s="91"/>
      <c r="D4" s="91"/>
      <c r="E4" s="92"/>
      <c r="F4" s="92"/>
      <c r="G4" s="92"/>
      <c r="H4" s="93"/>
      <c r="I4" s="92"/>
      <c r="J4" s="92"/>
      <c r="K4" s="92"/>
      <c r="L4" s="92"/>
      <c r="M4" s="94" t="s">
        <v>20</v>
      </c>
      <c r="N4" s="95"/>
      <c r="O4" s="95"/>
      <c r="P4" s="96"/>
      <c r="Q4" s="97"/>
      <c r="R4" s="99"/>
    </row>
    <row r="5" spans="1:18" s="16" customFormat="1" ht="14.25" customHeight="1">
      <c r="A5" s="91"/>
      <c r="B5" s="91"/>
      <c r="C5" s="91"/>
      <c r="D5" s="91"/>
      <c r="E5" s="17" t="s">
        <v>21</v>
      </c>
      <c r="F5" s="17" t="s">
        <v>22</v>
      </c>
      <c r="G5" s="17" t="s">
        <v>23</v>
      </c>
      <c r="H5" s="18" t="s">
        <v>24</v>
      </c>
      <c r="I5" s="17" t="s">
        <v>25</v>
      </c>
      <c r="J5" s="17" t="s">
        <v>26</v>
      </c>
      <c r="K5" s="17" t="s">
        <v>27</v>
      </c>
      <c r="L5" s="17" t="s">
        <v>28</v>
      </c>
      <c r="M5" s="19" t="s">
        <v>29</v>
      </c>
      <c r="N5" s="19" t="s">
        <v>30</v>
      </c>
      <c r="O5" s="19" t="s">
        <v>31</v>
      </c>
      <c r="P5" s="19" t="s">
        <v>32</v>
      </c>
      <c r="Q5" s="20" t="s">
        <v>33</v>
      </c>
      <c r="R5" s="100"/>
    </row>
    <row r="6" spans="1:18" s="16" customFormat="1" ht="12">
      <c r="A6" s="106" t="s">
        <v>34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8"/>
    </row>
    <row r="7" spans="1:18" s="16" customFormat="1" ht="12">
      <c r="A7" s="106" t="s">
        <v>35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8"/>
    </row>
    <row r="8" spans="1:18" s="16" customFormat="1" ht="24">
      <c r="A8" s="21" t="s">
        <v>36</v>
      </c>
      <c r="B8" s="22" t="s">
        <v>37</v>
      </c>
      <c r="C8" s="23" t="s">
        <v>38</v>
      </c>
      <c r="D8" s="24" t="s">
        <v>39</v>
      </c>
      <c r="E8" s="25">
        <v>16</v>
      </c>
      <c r="F8" s="26">
        <v>66000</v>
      </c>
      <c r="G8" s="27">
        <f>IF(OR($E8="",$F8="")=TRUE,"",E8*F8)</f>
        <v>1056000</v>
      </c>
      <c r="H8" s="28">
        <v>0.86</v>
      </c>
      <c r="I8" s="27">
        <f>IF(G8="","",G8*(1-H8))</f>
        <v>147840</v>
      </c>
      <c r="J8" s="28">
        <v>0.01</v>
      </c>
      <c r="K8" s="27">
        <f>I8*(1+J8)</f>
        <v>149318.39999999999</v>
      </c>
      <c r="L8" s="26">
        <v>0</v>
      </c>
      <c r="M8" s="29">
        <f>E8</f>
        <v>16</v>
      </c>
      <c r="N8" s="29">
        <f>M8</f>
        <v>16</v>
      </c>
      <c r="O8" s="29">
        <f>N8</f>
        <v>16</v>
      </c>
      <c r="P8" s="30">
        <f>SUM(M8:O8)</f>
        <v>48</v>
      </c>
      <c r="Q8" s="27">
        <f>K8+L8+P8</f>
        <v>149366.39999999999</v>
      </c>
      <c r="R8" s="23"/>
    </row>
    <row r="9" spans="1:18" s="16" customFormat="1" ht="12">
      <c r="A9" s="21" t="s">
        <v>40</v>
      </c>
      <c r="B9" s="31"/>
      <c r="C9" s="32"/>
      <c r="D9" s="32"/>
      <c r="E9" s="25"/>
      <c r="F9" s="26"/>
      <c r="G9" s="27" t="str">
        <f>IF(OR($E9="",$F9="")=TRUE,"",E9*F9)</f>
        <v/>
      </c>
      <c r="H9" s="28"/>
      <c r="I9" s="27" t="str">
        <f>IF(G9="","",G9*(1-H9))</f>
        <v/>
      </c>
      <c r="J9" s="28"/>
      <c r="K9" s="27"/>
      <c r="L9" s="26"/>
      <c r="M9" s="29"/>
      <c r="N9" s="29"/>
      <c r="O9" s="29"/>
      <c r="P9" s="30">
        <f>SUM(M9:O9)</f>
        <v>0</v>
      </c>
      <c r="Q9" s="27">
        <f>K9+L9+P9</f>
        <v>0</v>
      </c>
      <c r="R9" s="23"/>
    </row>
    <row r="10" spans="1:18" s="16" customFormat="1" ht="15" customHeight="1">
      <c r="A10" s="101" t="s">
        <v>41</v>
      </c>
      <c r="B10" s="109"/>
      <c r="C10" s="109"/>
      <c r="D10" s="109"/>
      <c r="E10" s="33"/>
      <c r="F10" s="34"/>
      <c r="G10" s="30">
        <f>SUM(G8:G9)</f>
        <v>1056000</v>
      </c>
      <c r="H10" s="35"/>
      <c r="I10" s="30">
        <f>SUM(I8:I9)</f>
        <v>147840</v>
      </c>
      <c r="J10" s="30"/>
      <c r="K10" s="30">
        <f t="shared" ref="K10:Q10" si="0">SUM(K8:K9)</f>
        <v>149318.39999999999</v>
      </c>
      <c r="L10" s="30">
        <f t="shared" si="0"/>
        <v>0</v>
      </c>
      <c r="M10" s="30">
        <f t="shared" si="0"/>
        <v>16</v>
      </c>
      <c r="N10" s="30">
        <f t="shared" si="0"/>
        <v>16</v>
      </c>
      <c r="O10" s="30">
        <f t="shared" si="0"/>
        <v>16</v>
      </c>
      <c r="P10" s="30">
        <f t="shared" si="0"/>
        <v>48</v>
      </c>
      <c r="Q10" s="36">
        <f t="shared" si="0"/>
        <v>149366.39999999999</v>
      </c>
      <c r="R10" s="37"/>
    </row>
    <row r="11" spans="1:18" s="16" customFormat="1" ht="12">
      <c r="A11" s="106" t="s">
        <v>42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8"/>
    </row>
    <row r="12" spans="1:18" s="16" customFormat="1" ht="12">
      <c r="A12" s="21" t="s">
        <v>79</v>
      </c>
      <c r="B12" s="38" t="s">
        <v>65</v>
      </c>
      <c r="C12" s="23" t="s">
        <v>43</v>
      </c>
      <c r="D12" s="39" t="s">
        <v>66</v>
      </c>
      <c r="E12" s="25">
        <f>E8*2</f>
        <v>32</v>
      </c>
      <c r="F12" s="40">
        <v>36621</v>
      </c>
      <c r="G12" s="27">
        <f t="shared" ref="G12" si="1">IF(OR($E12="",$F12="")=TRUE,"",E12*F12)</f>
        <v>1171872</v>
      </c>
      <c r="H12" s="28">
        <v>0.8</v>
      </c>
      <c r="I12" s="27">
        <f t="shared" ref="I12" si="2">IF(G12="","",G12*(1-H12))</f>
        <v>234374.39999999994</v>
      </c>
      <c r="J12" s="28">
        <v>0.01</v>
      </c>
      <c r="K12" s="27">
        <f t="shared" ref="K12" si="3">I12*(1+J12)</f>
        <v>236718.14399999994</v>
      </c>
      <c r="L12" s="26">
        <v>0</v>
      </c>
      <c r="M12" s="29">
        <f t="shared" ref="M12" si="4">E12</f>
        <v>32</v>
      </c>
      <c r="N12" s="29">
        <f t="shared" ref="N12" si="5">M12</f>
        <v>32</v>
      </c>
      <c r="O12" s="29">
        <f t="shared" ref="O12" si="6">N12</f>
        <v>32</v>
      </c>
      <c r="P12" s="30">
        <f t="shared" ref="P12" si="7">SUM(M12:O12)</f>
        <v>96</v>
      </c>
      <c r="Q12" s="27">
        <f t="shared" ref="Q12" si="8">K12+L12+P12</f>
        <v>236814.14399999994</v>
      </c>
      <c r="R12" s="23"/>
    </row>
    <row r="13" spans="1:18" s="16" customFormat="1" ht="12">
      <c r="A13" s="21" t="s">
        <v>80</v>
      </c>
      <c r="B13" s="41" t="s">
        <v>44</v>
      </c>
      <c r="C13" s="23" t="s">
        <v>45</v>
      </c>
      <c r="D13" s="42" t="s">
        <v>46</v>
      </c>
      <c r="E13" s="25">
        <f>E8*4</f>
        <v>64</v>
      </c>
      <c r="F13" s="43">
        <v>5218.1999999999989</v>
      </c>
      <c r="G13" s="27">
        <f t="shared" ref="G13:G20" si="9">IF(OR($E13="",$F13="")=TRUE,"",E13*F13)</f>
        <v>333964.79999999993</v>
      </c>
      <c r="H13" s="28">
        <v>0.75</v>
      </c>
      <c r="I13" s="27">
        <f t="shared" ref="I13:I20" si="10">IF(G13="","",G13*(1-H13))</f>
        <v>83491.199999999983</v>
      </c>
      <c r="J13" s="28">
        <v>0.01</v>
      </c>
      <c r="K13" s="27">
        <f t="shared" ref="K13:K19" si="11">I13*(1+J13)</f>
        <v>84326.111999999979</v>
      </c>
      <c r="L13" s="26">
        <v>0</v>
      </c>
      <c r="M13" s="29">
        <f t="shared" ref="M13:M19" si="12">E13</f>
        <v>64</v>
      </c>
      <c r="N13" s="29">
        <f t="shared" ref="N13:O19" si="13">M13</f>
        <v>64</v>
      </c>
      <c r="O13" s="29">
        <f t="shared" si="13"/>
        <v>64</v>
      </c>
      <c r="P13" s="30">
        <f t="shared" ref="P13:P20" si="14">SUM(M13:O13)</f>
        <v>192</v>
      </c>
      <c r="Q13" s="27">
        <f t="shared" ref="Q13:Q20" si="15">K13+L13+P13</f>
        <v>84518.111999999979</v>
      </c>
      <c r="R13" s="23"/>
    </row>
    <row r="14" spans="1:18" s="16" customFormat="1" ht="12">
      <c r="A14" s="21" t="s">
        <v>47</v>
      </c>
      <c r="B14" s="44" t="s">
        <v>139</v>
      </c>
      <c r="C14" s="23" t="s">
        <v>140</v>
      </c>
      <c r="D14" s="32" t="s">
        <v>141</v>
      </c>
      <c r="E14" s="25">
        <f>E8*2</f>
        <v>32</v>
      </c>
      <c r="F14" s="40">
        <v>8131.4999999999991</v>
      </c>
      <c r="G14" s="27">
        <f t="shared" si="9"/>
        <v>260207.99999999997</v>
      </c>
      <c r="H14" s="28">
        <v>0.75</v>
      </c>
      <c r="I14" s="27">
        <f t="shared" si="10"/>
        <v>65051.999999999993</v>
      </c>
      <c r="J14" s="28">
        <v>0.01</v>
      </c>
      <c r="K14" s="27">
        <f t="shared" si="11"/>
        <v>65702.51999999999</v>
      </c>
      <c r="L14" s="26">
        <v>0</v>
      </c>
      <c r="M14" s="29">
        <f t="shared" si="12"/>
        <v>32</v>
      </c>
      <c r="N14" s="29">
        <f t="shared" si="13"/>
        <v>32</v>
      </c>
      <c r="O14" s="29">
        <f t="shared" si="13"/>
        <v>32</v>
      </c>
      <c r="P14" s="30">
        <f t="shared" ref="P14" si="16">SUM(M14:O14)</f>
        <v>96</v>
      </c>
      <c r="Q14" s="27">
        <f t="shared" si="15"/>
        <v>65798.51999999999</v>
      </c>
      <c r="R14" s="23"/>
    </row>
    <row r="15" spans="1:18" s="16" customFormat="1" ht="12">
      <c r="A15" s="21" t="s">
        <v>81</v>
      </c>
      <c r="B15" s="44" t="s">
        <v>48</v>
      </c>
      <c r="C15" s="44" t="s">
        <v>49</v>
      </c>
      <c r="D15" s="45" t="s">
        <v>50</v>
      </c>
      <c r="E15" s="25">
        <f>E8</f>
        <v>16</v>
      </c>
      <c r="F15" s="46">
        <v>3743.9999999999995</v>
      </c>
      <c r="G15" s="27">
        <f t="shared" si="9"/>
        <v>59903.999999999993</v>
      </c>
      <c r="H15" s="28">
        <v>0.99</v>
      </c>
      <c r="I15" s="27">
        <f t="shared" si="10"/>
        <v>599.04000000000042</v>
      </c>
      <c r="J15" s="28">
        <v>0.01</v>
      </c>
      <c r="K15" s="27">
        <f t="shared" si="11"/>
        <v>605.03040000000044</v>
      </c>
      <c r="L15" s="26">
        <v>0</v>
      </c>
      <c r="M15" s="29">
        <f t="shared" si="12"/>
        <v>16</v>
      </c>
      <c r="N15" s="29">
        <f t="shared" si="13"/>
        <v>16</v>
      </c>
      <c r="O15" s="29">
        <f t="shared" si="13"/>
        <v>16</v>
      </c>
      <c r="P15" s="30">
        <f t="shared" si="14"/>
        <v>48</v>
      </c>
      <c r="Q15" s="27">
        <f t="shared" si="15"/>
        <v>653.03040000000044</v>
      </c>
      <c r="R15" s="23"/>
    </row>
    <row r="16" spans="1:18" s="16" customFormat="1" ht="12">
      <c r="A16" s="21" t="s">
        <v>82</v>
      </c>
      <c r="B16" s="44" t="s">
        <v>70</v>
      </c>
      <c r="C16" s="44" t="s">
        <v>69</v>
      </c>
      <c r="D16" s="45" t="s">
        <v>71</v>
      </c>
      <c r="E16" s="25">
        <f>E8</f>
        <v>16</v>
      </c>
      <c r="F16" s="46">
        <v>1579.4999999999998</v>
      </c>
      <c r="G16" s="27">
        <f t="shared" si="9"/>
        <v>25271.999999999996</v>
      </c>
      <c r="H16" s="28">
        <v>0.99</v>
      </c>
      <c r="I16" s="27">
        <f t="shared" si="10"/>
        <v>252.7200000000002</v>
      </c>
      <c r="J16" s="28">
        <v>0.01</v>
      </c>
      <c r="K16" s="27">
        <f t="shared" si="11"/>
        <v>255.24720000000019</v>
      </c>
      <c r="L16" s="26">
        <v>0</v>
      </c>
      <c r="M16" s="29">
        <f t="shared" si="12"/>
        <v>16</v>
      </c>
      <c r="N16" s="29">
        <f t="shared" si="13"/>
        <v>16</v>
      </c>
      <c r="O16" s="29">
        <f t="shared" si="13"/>
        <v>16</v>
      </c>
      <c r="P16" s="30">
        <f t="shared" si="14"/>
        <v>48</v>
      </c>
      <c r="Q16" s="27">
        <f t="shared" si="15"/>
        <v>303.24720000000019</v>
      </c>
      <c r="R16" s="23"/>
    </row>
    <row r="17" spans="1:18" s="16" customFormat="1" ht="12">
      <c r="A17" s="21" t="s">
        <v>83</v>
      </c>
      <c r="B17" s="57" t="s">
        <v>73</v>
      </c>
      <c r="C17" s="23" t="s">
        <v>72</v>
      </c>
      <c r="D17" s="32" t="s">
        <v>74</v>
      </c>
      <c r="E17" s="25">
        <f>E8</f>
        <v>16</v>
      </c>
      <c r="F17" s="40">
        <v>1200</v>
      </c>
      <c r="G17" s="27">
        <f t="shared" si="9"/>
        <v>19200</v>
      </c>
      <c r="H17" s="28">
        <v>0.75</v>
      </c>
      <c r="I17" s="27">
        <f t="shared" si="10"/>
        <v>4800</v>
      </c>
      <c r="J17" s="28">
        <v>0.01</v>
      </c>
      <c r="K17" s="27">
        <f t="shared" si="11"/>
        <v>4848</v>
      </c>
      <c r="L17" s="26">
        <v>0</v>
      </c>
      <c r="M17" s="29">
        <f t="shared" si="12"/>
        <v>16</v>
      </c>
      <c r="N17" s="29">
        <f t="shared" si="13"/>
        <v>16</v>
      </c>
      <c r="O17" s="29">
        <f t="shared" si="13"/>
        <v>16</v>
      </c>
      <c r="P17" s="30">
        <f t="shared" si="14"/>
        <v>48</v>
      </c>
      <c r="Q17" s="27">
        <f t="shared" si="15"/>
        <v>4896</v>
      </c>
      <c r="R17" s="23"/>
    </row>
    <row r="18" spans="1:18" s="16" customFormat="1" ht="12">
      <c r="A18" s="21" t="s">
        <v>84</v>
      </c>
      <c r="B18" s="47" t="s">
        <v>52</v>
      </c>
      <c r="C18" s="44" t="s">
        <v>53</v>
      </c>
      <c r="D18" s="45" t="s">
        <v>54</v>
      </c>
      <c r="E18" s="25">
        <f>E8</f>
        <v>16</v>
      </c>
      <c r="F18" s="46">
        <v>11664.9</v>
      </c>
      <c r="G18" s="27">
        <f t="shared" si="9"/>
        <v>186638.4</v>
      </c>
      <c r="H18" s="28">
        <v>0.99</v>
      </c>
      <c r="I18" s="27">
        <f t="shared" si="10"/>
        <v>1866.3840000000016</v>
      </c>
      <c r="J18" s="28">
        <v>0.01</v>
      </c>
      <c r="K18" s="27">
        <f t="shared" si="11"/>
        <v>1885.0478400000015</v>
      </c>
      <c r="L18" s="26">
        <v>0</v>
      </c>
      <c r="M18" s="29">
        <f t="shared" si="12"/>
        <v>16</v>
      </c>
      <c r="N18" s="29">
        <f t="shared" si="13"/>
        <v>16</v>
      </c>
      <c r="O18" s="29">
        <f t="shared" si="13"/>
        <v>16</v>
      </c>
      <c r="P18" s="30">
        <f t="shared" si="14"/>
        <v>48</v>
      </c>
      <c r="Q18" s="27">
        <f t="shared" si="15"/>
        <v>1933.0478400000015</v>
      </c>
      <c r="R18" s="23"/>
    </row>
    <row r="19" spans="1:18" s="16" customFormat="1" ht="12">
      <c r="A19" s="21" t="s">
        <v>51</v>
      </c>
      <c r="B19" s="48" t="s">
        <v>55</v>
      </c>
      <c r="C19" s="48" t="s">
        <v>56</v>
      </c>
      <c r="D19" s="49" t="s">
        <v>57</v>
      </c>
      <c r="E19" s="25">
        <f>E8</f>
        <v>16</v>
      </c>
      <c r="F19" s="40">
        <v>1685.385</v>
      </c>
      <c r="G19" s="27">
        <f t="shared" si="9"/>
        <v>26966.16</v>
      </c>
      <c r="H19" s="28">
        <v>0.99</v>
      </c>
      <c r="I19" s="27">
        <f t="shared" si="10"/>
        <v>269.66160000000025</v>
      </c>
      <c r="J19" s="28">
        <v>0.01</v>
      </c>
      <c r="K19" s="27">
        <f t="shared" si="11"/>
        <v>272.35821600000025</v>
      </c>
      <c r="L19" s="26">
        <v>0</v>
      </c>
      <c r="M19" s="29">
        <f t="shared" si="12"/>
        <v>16</v>
      </c>
      <c r="N19" s="29">
        <f t="shared" si="13"/>
        <v>16</v>
      </c>
      <c r="O19" s="29">
        <f t="shared" si="13"/>
        <v>16</v>
      </c>
      <c r="P19" s="30">
        <f t="shared" si="14"/>
        <v>48</v>
      </c>
      <c r="Q19" s="27">
        <f t="shared" si="15"/>
        <v>320.35821600000025</v>
      </c>
      <c r="R19" s="23"/>
    </row>
    <row r="20" spans="1:18" s="16" customFormat="1" ht="12">
      <c r="A20" s="21" t="s">
        <v>40</v>
      </c>
      <c r="B20" s="31"/>
      <c r="C20" s="32"/>
      <c r="D20" s="32"/>
      <c r="E20" s="25"/>
      <c r="F20" s="26"/>
      <c r="G20" s="27" t="str">
        <f t="shared" si="9"/>
        <v/>
      </c>
      <c r="H20" s="28"/>
      <c r="I20" s="27" t="str">
        <f t="shared" si="10"/>
        <v/>
      </c>
      <c r="J20" s="28"/>
      <c r="K20" s="27"/>
      <c r="L20" s="26"/>
      <c r="M20" s="29"/>
      <c r="N20" s="29"/>
      <c r="O20" s="29"/>
      <c r="P20" s="30">
        <f t="shared" si="14"/>
        <v>0</v>
      </c>
      <c r="Q20" s="27">
        <f t="shared" si="15"/>
        <v>0</v>
      </c>
      <c r="R20" s="23"/>
    </row>
    <row r="21" spans="1:18" s="16" customFormat="1" ht="15" customHeight="1">
      <c r="A21" s="101" t="s">
        <v>58</v>
      </c>
      <c r="B21" s="102"/>
      <c r="C21" s="102"/>
      <c r="D21" s="102"/>
      <c r="E21" s="33"/>
      <c r="F21" s="34"/>
      <c r="G21" s="30">
        <f>SUM(G12:G20)</f>
        <v>2084025.3599999996</v>
      </c>
      <c r="H21" s="35"/>
      <c r="I21" s="30">
        <f>SUM(I12:I20)</f>
        <v>390705.40559999988</v>
      </c>
      <c r="J21" s="30"/>
      <c r="K21" s="30">
        <f t="shared" ref="K21:Q21" si="17">SUM(K12:K20)</f>
        <v>394612.45965599996</v>
      </c>
      <c r="L21" s="30">
        <f t="shared" si="17"/>
        <v>0</v>
      </c>
      <c r="M21" s="30">
        <f t="shared" si="17"/>
        <v>208</v>
      </c>
      <c r="N21" s="30">
        <f t="shared" si="17"/>
        <v>208</v>
      </c>
      <c r="O21" s="30">
        <f t="shared" si="17"/>
        <v>208</v>
      </c>
      <c r="P21" s="30">
        <f t="shared" si="17"/>
        <v>624</v>
      </c>
      <c r="Q21" s="36">
        <f t="shared" si="17"/>
        <v>395236.45965599996</v>
      </c>
      <c r="R21" s="37"/>
    </row>
    <row r="22" spans="1:18" s="16" customFormat="1" ht="12">
      <c r="A22" s="106" t="s">
        <v>59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8"/>
    </row>
    <row r="23" spans="1:18" s="16" customFormat="1" ht="12">
      <c r="A23" s="21" t="s">
        <v>60</v>
      </c>
      <c r="B23" s="22"/>
      <c r="C23" s="32"/>
      <c r="D23" s="32"/>
      <c r="E23" s="25"/>
      <c r="F23" s="40"/>
      <c r="G23" s="27" t="str">
        <f>IF(OR($E23="",$F23="")=TRUE,"",E23*F23)</f>
        <v/>
      </c>
      <c r="H23" s="28"/>
      <c r="I23" s="27" t="str">
        <f>IF(G23="","",G23*(1-H23))</f>
        <v/>
      </c>
      <c r="J23" s="28"/>
      <c r="K23" s="27"/>
      <c r="L23" s="26"/>
      <c r="M23" s="29"/>
      <c r="N23" s="29"/>
      <c r="O23" s="29"/>
      <c r="P23" s="30">
        <f>SUM(M23:O23)</f>
        <v>0</v>
      </c>
      <c r="Q23" s="27">
        <f>K23+L23+P23</f>
        <v>0</v>
      </c>
      <c r="R23" s="23"/>
    </row>
    <row r="24" spans="1:18" s="16" customFormat="1" ht="12">
      <c r="A24" s="21" t="s">
        <v>61</v>
      </c>
      <c r="B24" s="22"/>
      <c r="C24" s="32"/>
      <c r="D24" s="32"/>
      <c r="E24" s="25"/>
      <c r="F24" s="40"/>
      <c r="G24" s="27" t="str">
        <f>IF(OR($E24="",$F24="")=TRUE,"",E24*F24)</f>
        <v/>
      </c>
      <c r="H24" s="28"/>
      <c r="I24" s="27" t="str">
        <f>IF(G24="","",G24*(1-H24))</f>
        <v/>
      </c>
      <c r="J24" s="28"/>
      <c r="K24" s="27"/>
      <c r="L24" s="26"/>
      <c r="M24" s="29"/>
      <c r="N24" s="29"/>
      <c r="O24" s="29"/>
      <c r="P24" s="30">
        <f>SUM(M24:O24)</f>
        <v>0</v>
      </c>
      <c r="Q24" s="27">
        <f>K24+L24+P24</f>
        <v>0</v>
      </c>
      <c r="R24" s="23"/>
    </row>
    <row r="25" spans="1:18" s="16" customFormat="1" ht="12">
      <c r="A25" s="21" t="s">
        <v>62</v>
      </c>
      <c r="B25" s="22"/>
      <c r="C25" s="32"/>
      <c r="D25" s="32"/>
      <c r="E25" s="25"/>
      <c r="F25" s="40"/>
      <c r="G25" s="27" t="str">
        <f>IF(OR($E25="",$F25="")=TRUE,"",E25*F25)</f>
        <v/>
      </c>
      <c r="H25" s="28"/>
      <c r="I25" s="27" t="str">
        <f>IF(G25="","",G25*(1-H25))</f>
        <v/>
      </c>
      <c r="J25" s="28"/>
      <c r="K25" s="27"/>
      <c r="L25" s="26"/>
      <c r="M25" s="29"/>
      <c r="N25" s="29"/>
      <c r="O25" s="29"/>
      <c r="P25" s="30">
        <f>SUM(M25:O25)</f>
        <v>0</v>
      </c>
      <c r="Q25" s="27">
        <f>K25+L25+P25</f>
        <v>0</v>
      </c>
      <c r="R25" s="23"/>
    </row>
    <row r="26" spans="1:18" s="16" customFormat="1" ht="12">
      <c r="A26" s="21" t="s">
        <v>40</v>
      </c>
      <c r="B26" s="31"/>
      <c r="C26" s="32"/>
      <c r="D26" s="32"/>
      <c r="E26" s="25"/>
      <c r="F26" s="40"/>
      <c r="G26" s="27" t="str">
        <f>IF(OR($E26="",$F26="")=TRUE,"",E26*F26)</f>
        <v/>
      </c>
      <c r="H26" s="28"/>
      <c r="I26" s="27" t="str">
        <f>IF(G26="","",G26*(1-H26))</f>
        <v/>
      </c>
      <c r="J26" s="28"/>
      <c r="K26" s="27"/>
      <c r="L26" s="26"/>
      <c r="M26" s="29"/>
      <c r="N26" s="29"/>
      <c r="O26" s="29"/>
      <c r="P26" s="30">
        <f>SUM(M26:O26)</f>
        <v>0</v>
      </c>
      <c r="Q26" s="27">
        <f>K26+L26+P26</f>
        <v>0</v>
      </c>
      <c r="R26" s="23"/>
    </row>
    <row r="27" spans="1:18" s="16" customFormat="1" ht="12" customHeight="1">
      <c r="A27" s="101" t="s">
        <v>63</v>
      </c>
      <c r="B27" s="102"/>
      <c r="C27" s="102"/>
      <c r="D27" s="102"/>
      <c r="E27" s="50"/>
      <c r="F27" s="34"/>
      <c r="G27" s="30">
        <f>SUM(G23:G26)</f>
        <v>0</v>
      </c>
      <c r="H27" s="35"/>
      <c r="I27" s="30">
        <f>SUM(I23:I26)</f>
        <v>0</v>
      </c>
      <c r="J27" s="30"/>
      <c r="K27" s="30"/>
      <c r="L27" s="30"/>
      <c r="M27" s="30"/>
      <c r="N27" s="30"/>
      <c r="O27" s="30"/>
      <c r="P27" s="30"/>
      <c r="Q27" s="36">
        <f>SUM(Q23:Q26)</f>
        <v>0</v>
      </c>
      <c r="R27" s="37"/>
    </row>
    <row r="28" spans="1:18" s="16" customFormat="1" ht="12" customHeight="1">
      <c r="A28" s="103" t="s">
        <v>64</v>
      </c>
      <c r="B28" s="104"/>
      <c r="C28" s="104"/>
      <c r="D28" s="105"/>
      <c r="E28" s="51"/>
      <c r="F28" s="52"/>
      <c r="G28" s="53">
        <f>G27+G21+G10</f>
        <v>3140025.3599999994</v>
      </c>
      <c r="H28" s="52"/>
      <c r="I28" s="53">
        <f>I27+I21+I10</f>
        <v>538545.40559999994</v>
      </c>
      <c r="J28" s="52"/>
      <c r="K28" s="53">
        <f>K27+K21+K10</f>
        <v>543930.85965599993</v>
      </c>
      <c r="L28" s="52"/>
      <c r="M28" s="52"/>
      <c r="N28" s="52"/>
      <c r="O28" s="52"/>
      <c r="P28" s="54"/>
      <c r="Q28" s="55">
        <f>Q10+Q21+Q27</f>
        <v>544602.85965599993</v>
      </c>
      <c r="R28" s="56"/>
    </row>
  </sheetData>
  <mergeCells count="25">
    <mergeCell ref="M4:P4"/>
    <mergeCell ref="A27:D27"/>
    <mergeCell ref="A28:D28"/>
    <mergeCell ref="A6:R6"/>
    <mergeCell ref="A7:R7"/>
    <mergeCell ref="A10:D10"/>
    <mergeCell ref="A11:R11"/>
    <mergeCell ref="A21:D21"/>
    <mergeCell ref="A22:R22"/>
    <mergeCell ref="A1:R1"/>
    <mergeCell ref="A3:A5"/>
    <mergeCell ref="B3:B5"/>
    <mergeCell ref="C3:C5"/>
    <mergeCell ref="D3:D5"/>
    <mergeCell ref="E3:E4"/>
    <mergeCell ref="F3:F4"/>
    <mergeCell ref="G3:G4"/>
    <mergeCell ref="H3:H4"/>
    <mergeCell ref="I3:I4"/>
    <mergeCell ref="J3:J4"/>
    <mergeCell ref="K3:K4"/>
    <mergeCell ref="L3:L4"/>
    <mergeCell ref="M3:P3"/>
    <mergeCell ref="Q3:Q4"/>
    <mergeCell ref="R3:R5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8"/>
  <sheetViews>
    <sheetView zoomScale="85" zoomScaleNormal="85" workbookViewId="0">
      <selection activeCell="D31" sqref="D31"/>
    </sheetView>
  </sheetViews>
  <sheetFormatPr defaultRowHeight="15"/>
  <cols>
    <col min="1" max="1" width="8.125" style="61" customWidth="1"/>
    <col min="2" max="2" width="9.875" style="62" bestFit="1" customWidth="1"/>
    <col min="3" max="3" width="8.25" style="63" bestFit="1" customWidth="1"/>
    <col min="4" max="4" width="74.5" style="64" bestFit="1" customWidth="1"/>
    <col min="5" max="5" width="5.125" style="65" bestFit="1" customWidth="1"/>
    <col min="6" max="6" width="10.75" style="65" bestFit="1" customWidth="1"/>
    <col min="7" max="7" width="12.625" style="66" bestFit="1" customWidth="1"/>
    <col min="8" max="8" width="10.25" style="67" bestFit="1" customWidth="1"/>
    <col min="9" max="10" width="9.875" style="66" customWidth="1"/>
    <col min="11" max="11" width="11.5" style="66" customWidth="1"/>
    <col min="12" max="12" width="8.125" style="66" customWidth="1"/>
    <col min="13" max="16" width="15.625" style="66" customWidth="1"/>
    <col min="17" max="17" width="13.125" style="66" customWidth="1"/>
    <col min="18" max="18" width="9.625" style="61" customWidth="1"/>
    <col min="19" max="16384" width="9" style="61"/>
  </cols>
  <sheetData>
    <row r="1" spans="1:18" s="1" customFormat="1" ht="31.5">
      <c r="A1" s="88" t="s">
        <v>0</v>
      </c>
      <c r="B1" s="88"/>
      <c r="C1" s="88"/>
      <c r="D1" s="88"/>
      <c r="E1" s="89"/>
      <c r="F1" s="89"/>
      <c r="G1" s="89"/>
      <c r="H1" s="90"/>
      <c r="I1" s="89"/>
      <c r="J1" s="89"/>
      <c r="K1" s="89"/>
      <c r="L1" s="89"/>
      <c r="M1" s="89"/>
      <c r="N1" s="89"/>
      <c r="O1" s="89"/>
      <c r="P1" s="89"/>
      <c r="Q1" s="89"/>
      <c r="R1" s="88"/>
    </row>
    <row r="2" spans="1:18" s="15" customFormat="1" ht="25.5" customHeight="1">
      <c r="A2" s="2" t="s">
        <v>1</v>
      </c>
      <c r="B2" s="3"/>
      <c r="C2" s="4"/>
      <c r="D2" s="5"/>
      <c r="E2" s="6"/>
      <c r="F2" s="7" t="s">
        <v>2</v>
      </c>
      <c r="G2" s="8" t="s">
        <v>3</v>
      </c>
      <c r="H2" s="9"/>
      <c r="I2" s="10" t="s">
        <v>4</v>
      </c>
      <c r="J2" s="11"/>
      <c r="K2" s="6"/>
      <c r="L2" s="6"/>
      <c r="M2" s="12"/>
      <c r="N2" s="12"/>
      <c r="O2" s="12"/>
      <c r="P2" s="12"/>
      <c r="Q2" s="13"/>
      <c r="R2" s="14"/>
    </row>
    <row r="3" spans="1:18" s="16" customFormat="1" ht="12.75" customHeight="1">
      <c r="A3" s="91" t="s">
        <v>5</v>
      </c>
      <c r="B3" s="91" t="s">
        <v>6</v>
      </c>
      <c r="C3" s="91" t="s">
        <v>7</v>
      </c>
      <c r="D3" s="91" t="s">
        <v>8</v>
      </c>
      <c r="E3" s="92" t="s">
        <v>9</v>
      </c>
      <c r="F3" s="92" t="s">
        <v>10</v>
      </c>
      <c r="G3" s="92" t="s">
        <v>11</v>
      </c>
      <c r="H3" s="93" t="s">
        <v>12</v>
      </c>
      <c r="I3" s="92" t="s">
        <v>13</v>
      </c>
      <c r="J3" s="92" t="s">
        <v>14</v>
      </c>
      <c r="K3" s="92" t="s">
        <v>15</v>
      </c>
      <c r="L3" s="92" t="s">
        <v>16</v>
      </c>
      <c r="M3" s="94" t="s">
        <v>17</v>
      </c>
      <c r="N3" s="95"/>
      <c r="O3" s="95"/>
      <c r="P3" s="96"/>
      <c r="Q3" s="97" t="s">
        <v>18</v>
      </c>
      <c r="R3" s="98" t="s">
        <v>19</v>
      </c>
    </row>
    <row r="4" spans="1:18" s="16" customFormat="1" ht="27.75" customHeight="1">
      <c r="A4" s="91"/>
      <c r="B4" s="91"/>
      <c r="C4" s="91"/>
      <c r="D4" s="91"/>
      <c r="E4" s="92"/>
      <c r="F4" s="92"/>
      <c r="G4" s="92"/>
      <c r="H4" s="93"/>
      <c r="I4" s="92"/>
      <c r="J4" s="92"/>
      <c r="K4" s="92"/>
      <c r="L4" s="92"/>
      <c r="M4" s="94" t="s">
        <v>20</v>
      </c>
      <c r="N4" s="95"/>
      <c r="O4" s="95"/>
      <c r="P4" s="96"/>
      <c r="Q4" s="97"/>
      <c r="R4" s="99"/>
    </row>
    <row r="5" spans="1:18" s="16" customFormat="1" ht="14.25" customHeight="1">
      <c r="A5" s="91"/>
      <c r="B5" s="91"/>
      <c r="C5" s="91"/>
      <c r="D5" s="91"/>
      <c r="E5" s="17" t="s">
        <v>21</v>
      </c>
      <c r="F5" s="17" t="s">
        <v>22</v>
      </c>
      <c r="G5" s="17" t="s">
        <v>23</v>
      </c>
      <c r="H5" s="18" t="s">
        <v>24</v>
      </c>
      <c r="I5" s="17" t="s">
        <v>25</v>
      </c>
      <c r="J5" s="17" t="s">
        <v>26</v>
      </c>
      <c r="K5" s="17" t="s">
        <v>27</v>
      </c>
      <c r="L5" s="17" t="s">
        <v>28</v>
      </c>
      <c r="M5" s="19" t="s">
        <v>29</v>
      </c>
      <c r="N5" s="19" t="s">
        <v>30</v>
      </c>
      <c r="O5" s="19" t="s">
        <v>31</v>
      </c>
      <c r="P5" s="19" t="s">
        <v>32</v>
      </c>
      <c r="Q5" s="20" t="s">
        <v>33</v>
      </c>
      <c r="R5" s="100"/>
    </row>
    <row r="6" spans="1:18" s="16" customFormat="1" ht="12">
      <c r="A6" s="106" t="s">
        <v>34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8"/>
    </row>
    <row r="7" spans="1:18" s="16" customFormat="1" ht="12">
      <c r="A7" s="106" t="s">
        <v>35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8"/>
    </row>
    <row r="8" spans="1:18" s="16" customFormat="1" ht="24">
      <c r="A8" s="21" t="s">
        <v>36</v>
      </c>
      <c r="B8" s="22" t="s">
        <v>37</v>
      </c>
      <c r="C8" s="23" t="s">
        <v>38</v>
      </c>
      <c r="D8" s="24" t="s">
        <v>39</v>
      </c>
      <c r="E8" s="25">
        <v>8</v>
      </c>
      <c r="F8" s="26">
        <v>66000</v>
      </c>
      <c r="G8" s="27">
        <f>IF(OR($E8="",$F8="")=TRUE,"",E8*F8)</f>
        <v>528000</v>
      </c>
      <c r="H8" s="28">
        <v>0.86</v>
      </c>
      <c r="I8" s="27">
        <f>IF(G8="","",G8*(1-H8))</f>
        <v>73920</v>
      </c>
      <c r="J8" s="28">
        <v>0.01</v>
      </c>
      <c r="K8" s="27">
        <f>I8*(1+J8)</f>
        <v>74659.199999999997</v>
      </c>
      <c r="L8" s="26">
        <v>0</v>
      </c>
      <c r="M8" s="29">
        <f>E8</f>
        <v>8</v>
      </c>
      <c r="N8" s="29">
        <f>M8</f>
        <v>8</v>
      </c>
      <c r="O8" s="29">
        <f>N8</f>
        <v>8</v>
      </c>
      <c r="P8" s="30">
        <f>SUM(M8:O8)</f>
        <v>24</v>
      </c>
      <c r="Q8" s="27">
        <f>K8+L8+P8</f>
        <v>74683.199999999997</v>
      </c>
      <c r="R8" s="23"/>
    </row>
    <row r="9" spans="1:18" s="16" customFormat="1" ht="12">
      <c r="A9" s="21" t="s">
        <v>40</v>
      </c>
      <c r="B9" s="31"/>
      <c r="C9" s="32"/>
      <c r="D9" s="32"/>
      <c r="E9" s="25"/>
      <c r="F9" s="26"/>
      <c r="G9" s="27" t="str">
        <f>IF(OR($E9="",$F9="")=TRUE,"",E9*F9)</f>
        <v/>
      </c>
      <c r="H9" s="28"/>
      <c r="I9" s="27" t="str">
        <f>IF(G9="","",G9*(1-H9))</f>
        <v/>
      </c>
      <c r="J9" s="28"/>
      <c r="K9" s="27"/>
      <c r="L9" s="26"/>
      <c r="M9" s="29"/>
      <c r="N9" s="29"/>
      <c r="O9" s="29"/>
      <c r="P9" s="30">
        <f>SUM(M9:O9)</f>
        <v>0</v>
      </c>
      <c r="Q9" s="27">
        <f>K9+L9+P9</f>
        <v>0</v>
      </c>
      <c r="R9" s="23"/>
    </row>
    <row r="10" spans="1:18" s="16" customFormat="1" ht="15" customHeight="1">
      <c r="A10" s="101" t="s">
        <v>41</v>
      </c>
      <c r="B10" s="109"/>
      <c r="C10" s="109"/>
      <c r="D10" s="109"/>
      <c r="E10" s="33"/>
      <c r="F10" s="34"/>
      <c r="G10" s="30">
        <f>SUM(G8:G9)</f>
        <v>528000</v>
      </c>
      <c r="H10" s="35"/>
      <c r="I10" s="30">
        <f>SUM(I8:I9)</f>
        <v>73920</v>
      </c>
      <c r="J10" s="30"/>
      <c r="K10" s="30">
        <f t="shared" ref="K10:Q10" si="0">SUM(K8:K9)</f>
        <v>74659.199999999997</v>
      </c>
      <c r="L10" s="30">
        <f t="shared" si="0"/>
        <v>0</v>
      </c>
      <c r="M10" s="30">
        <f t="shared" si="0"/>
        <v>8</v>
      </c>
      <c r="N10" s="30">
        <f t="shared" si="0"/>
        <v>8</v>
      </c>
      <c r="O10" s="30">
        <f t="shared" si="0"/>
        <v>8</v>
      </c>
      <c r="P10" s="30">
        <f t="shared" si="0"/>
        <v>24</v>
      </c>
      <c r="Q10" s="36">
        <f t="shared" si="0"/>
        <v>74683.199999999997</v>
      </c>
      <c r="R10" s="37"/>
    </row>
    <row r="11" spans="1:18" s="16" customFormat="1" ht="12">
      <c r="A11" s="106" t="s">
        <v>42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8"/>
    </row>
    <row r="12" spans="1:18" s="16" customFormat="1" ht="12">
      <c r="A12" s="21" t="s">
        <v>79</v>
      </c>
      <c r="B12" s="38" t="s">
        <v>65</v>
      </c>
      <c r="C12" s="23" t="s">
        <v>43</v>
      </c>
      <c r="D12" s="39" t="s">
        <v>66</v>
      </c>
      <c r="E12" s="25">
        <f>E8*2</f>
        <v>16</v>
      </c>
      <c r="F12" s="40">
        <v>36621</v>
      </c>
      <c r="G12" s="27">
        <f t="shared" ref="G12:G20" si="1">IF(OR($E12="",$F12="")=TRUE,"",E12*F12)</f>
        <v>585936</v>
      </c>
      <c r="H12" s="28">
        <v>0.8</v>
      </c>
      <c r="I12" s="27">
        <f t="shared" ref="I12:I20" si="2">IF(G12="","",G12*(1-H12))</f>
        <v>117187.19999999997</v>
      </c>
      <c r="J12" s="28">
        <v>0.01</v>
      </c>
      <c r="K12" s="27">
        <f t="shared" ref="K12:K19" si="3">I12*(1+J12)</f>
        <v>118359.07199999997</v>
      </c>
      <c r="L12" s="26">
        <v>0</v>
      </c>
      <c r="M12" s="29">
        <f t="shared" ref="M12:M19" si="4">E12</f>
        <v>16</v>
      </c>
      <c r="N12" s="29">
        <f t="shared" ref="N12:O19" si="5">M12</f>
        <v>16</v>
      </c>
      <c r="O12" s="29">
        <f t="shared" si="5"/>
        <v>16</v>
      </c>
      <c r="P12" s="30">
        <f t="shared" ref="P12:P20" si="6">SUM(M12:O12)</f>
        <v>48</v>
      </c>
      <c r="Q12" s="27">
        <f t="shared" ref="Q12:Q20" si="7">K12+L12+P12</f>
        <v>118407.07199999997</v>
      </c>
      <c r="R12" s="23"/>
    </row>
    <row r="13" spans="1:18" s="16" customFormat="1" ht="12">
      <c r="A13" s="21" t="s">
        <v>80</v>
      </c>
      <c r="B13" s="41" t="s">
        <v>44</v>
      </c>
      <c r="C13" s="23" t="s">
        <v>45</v>
      </c>
      <c r="D13" s="42" t="s">
        <v>46</v>
      </c>
      <c r="E13" s="25">
        <f>E8*4</f>
        <v>32</v>
      </c>
      <c r="F13" s="43">
        <v>5218.1999999999989</v>
      </c>
      <c r="G13" s="27">
        <f t="shared" si="1"/>
        <v>166982.39999999997</v>
      </c>
      <c r="H13" s="28">
        <v>0.75</v>
      </c>
      <c r="I13" s="27">
        <f t="shared" si="2"/>
        <v>41745.599999999991</v>
      </c>
      <c r="J13" s="28">
        <v>0.01</v>
      </c>
      <c r="K13" s="27">
        <f t="shared" si="3"/>
        <v>42163.05599999999</v>
      </c>
      <c r="L13" s="26">
        <v>0</v>
      </c>
      <c r="M13" s="29">
        <f t="shared" si="4"/>
        <v>32</v>
      </c>
      <c r="N13" s="29">
        <f t="shared" si="5"/>
        <v>32</v>
      </c>
      <c r="O13" s="29">
        <f t="shared" si="5"/>
        <v>32</v>
      </c>
      <c r="P13" s="30">
        <f t="shared" si="6"/>
        <v>96</v>
      </c>
      <c r="Q13" s="27">
        <f t="shared" si="7"/>
        <v>42259.05599999999</v>
      </c>
      <c r="R13" s="23"/>
    </row>
    <row r="14" spans="1:18" s="16" customFormat="1" ht="12">
      <c r="A14" s="21" t="s">
        <v>47</v>
      </c>
      <c r="B14" s="44" t="s">
        <v>139</v>
      </c>
      <c r="C14" s="23" t="s">
        <v>140</v>
      </c>
      <c r="D14" s="32" t="s">
        <v>141</v>
      </c>
      <c r="E14" s="25">
        <f>E8*2</f>
        <v>16</v>
      </c>
      <c r="F14" s="40">
        <v>8131.4999999999991</v>
      </c>
      <c r="G14" s="27">
        <f t="shared" si="1"/>
        <v>130103.99999999999</v>
      </c>
      <c r="H14" s="28">
        <v>0.75</v>
      </c>
      <c r="I14" s="27">
        <f t="shared" si="2"/>
        <v>32525.999999999996</v>
      </c>
      <c r="J14" s="28">
        <v>0.01</v>
      </c>
      <c r="K14" s="27">
        <f t="shared" si="3"/>
        <v>32851.259999999995</v>
      </c>
      <c r="L14" s="26">
        <v>0</v>
      </c>
      <c r="M14" s="29">
        <f t="shared" si="4"/>
        <v>16</v>
      </c>
      <c r="N14" s="29">
        <f t="shared" si="5"/>
        <v>16</v>
      </c>
      <c r="O14" s="29">
        <f t="shared" si="5"/>
        <v>16</v>
      </c>
      <c r="P14" s="30">
        <f t="shared" ref="P14" si="8">SUM(M14:O14)</f>
        <v>48</v>
      </c>
      <c r="Q14" s="27">
        <f t="shared" si="7"/>
        <v>32899.259999999995</v>
      </c>
      <c r="R14" s="23"/>
    </row>
    <row r="15" spans="1:18" s="16" customFormat="1" ht="12">
      <c r="A15" s="21" t="s">
        <v>81</v>
      </c>
      <c r="B15" s="44" t="s">
        <v>48</v>
      </c>
      <c r="C15" s="44" t="s">
        <v>49</v>
      </c>
      <c r="D15" s="45" t="s">
        <v>50</v>
      </c>
      <c r="E15" s="25">
        <f>E8</f>
        <v>8</v>
      </c>
      <c r="F15" s="46">
        <v>3743.9999999999995</v>
      </c>
      <c r="G15" s="27">
        <f t="shared" si="1"/>
        <v>29951.999999999996</v>
      </c>
      <c r="H15" s="28">
        <v>0.99</v>
      </c>
      <c r="I15" s="27">
        <f t="shared" si="2"/>
        <v>299.52000000000021</v>
      </c>
      <c r="J15" s="28">
        <v>0.01</v>
      </c>
      <c r="K15" s="27">
        <f t="shared" si="3"/>
        <v>302.51520000000022</v>
      </c>
      <c r="L15" s="26">
        <v>0</v>
      </c>
      <c r="M15" s="29">
        <f t="shared" si="4"/>
        <v>8</v>
      </c>
      <c r="N15" s="29">
        <f t="shared" si="5"/>
        <v>8</v>
      </c>
      <c r="O15" s="29">
        <f t="shared" si="5"/>
        <v>8</v>
      </c>
      <c r="P15" s="30">
        <f t="shared" si="6"/>
        <v>24</v>
      </c>
      <c r="Q15" s="27">
        <f t="shared" si="7"/>
        <v>326.51520000000022</v>
      </c>
      <c r="R15" s="23"/>
    </row>
    <row r="16" spans="1:18" s="16" customFormat="1" ht="12">
      <c r="A16" s="21" t="s">
        <v>82</v>
      </c>
      <c r="B16" s="44" t="s">
        <v>70</v>
      </c>
      <c r="C16" s="44" t="s">
        <v>69</v>
      </c>
      <c r="D16" s="45" t="s">
        <v>71</v>
      </c>
      <c r="E16" s="25">
        <f>E8</f>
        <v>8</v>
      </c>
      <c r="F16" s="46">
        <v>1579.4999999999998</v>
      </c>
      <c r="G16" s="27">
        <f t="shared" si="1"/>
        <v>12635.999999999998</v>
      </c>
      <c r="H16" s="28">
        <v>0.99</v>
      </c>
      <c r="I16" s="27">
        <f t="shared" si="2"/>
        <v>126.3600000000001</v>
      </c>
      <c r="J16" s="28">
        <v>0.01</v>
      </c>
      <c r="K16" s="27">
        <f t="shared" si="3"/>
        <v>127.6236000000001</v>
      </c>
      <c r="L16" s="26">
        <v>0</v>
      </c>
      <c r="M16" s="29">
        <f t="shared" si="4"/>
        <v>8</v>
      </c>
      <c r="N16" s="29">
        <f t="shared" si="5"/>
        <v>8</v>
      </c>
      <c r="O16" s="29">
        <f t="shared" si="5"/>
        <v>8</v>
      </c>
      <c r="P16" s="30">
        <f t="shared" si="6"/>
        <v>24</v>
      </c>
      <c r="Q16" s="27">
        <f t="shared" si="7"/>
        <v>151.6236000000001</v>
      </c>
      <c r="R16" s="23"/>
    </row>
    <row r="17" spans="1:18" s="16" customFormat="1" ht="12">
      <c r="A17" s="21" t="s">
        <v>83</v>
      </c>
      <c r="B17" s="57" t="s">
        <v>73</v>
      </c>
      <c r="C17" s="23" t="s">
        <v>72</v>
      </c>
      <c r="D17" s="32" t="s">
        <v>74</v>
      </c>
      <c r="E17" s="25">
        <f>E8</f>
        <v>8</v>
      </c>
      <c r="F17" s="40">
        <v>1200</v>
      </c>
      <c r="G17" s="27">
        <f t="shared" si="1"/>
        <v>9600</v>
      </c>
      <c r="H17" s="28">
        <v>0.75</v>
      </c>
      <c r="I17" s="27">
        <f t="shared" si="2"/>
        <v>2400</v>
      </c>
      <c r="J17" s="28">
        <v>0.01</v>
      </c>
      <c r="K17" s="27">
        <f t="shared" si="3"/>
        <v>2424</v>
      </c>
      <c r="L17" s="26">
        <v>0</v>
      </c>
      <c r="M17" s="29">
        <f t="shared" si="4"/>
        <v>8</v>
      </c>
      <c r="N17" s="29">
        <f t="shared" si="5"/>
        <v>8</v>
      </c>
      <c r="O17" s="29">
        <f t="shared" si="5"/>
        <v>8</v>
      </c>
      <c r="P17" s="30">
        <f t="shared" si="6"/>
        <v>24</v>
      </c>
      <c r="Q17" s="27">
        <f t="shared" si="7"/>
        <v>2448</v>
      </c>
      <c r="R17" s="23"/>
    </row>
    <row r="18" spans="1:18" s="16" customFormat="1" ht="12">
      <c r="A18" s="21" t="s">
        <v>84</v>
      </c>
      <c r="B18" s="47" t="s">
        <v>52</v>
      </c>
      <c r="C18" s="44" t="s">
        <v>53</v>
      </c>
      <c r="D18" s="45" t="s">
        <v>54</v>
      </c>
      <c r="E18" s="25">
        <f>E8</f>
        <v>8</v>
      </c>
      <c r="F18" s="46">
        <v>11664.9</v>
      </c>
      <c r="G18" s="27">
        <f t="shared" si="1"/>
        <v>93319.2</v>
      </c>
      <c r="H18" s="28">
        <v>0.99</v>
      </c>
      <c r="I18" s="27">
        <f t="shared" si="2"/>
        <v>933.1920000000008</v>
      </c>
      <c r="J18" s="28">
        <v>0.01</v>
      </c>
      <c r="K18" s="27">
        <f t="shared" si="3"/>
        <v>942.52392000000077</v>
      </c>
      <c r="L18" s="26">
        <v>0</v>
      </c>
      <c r="M18" s="29">
        <f t="shared" si="4"/>
        <v>8</v>
      </c>
      <c r="N18" s="29">
        <f t="shared" si="5"/>
        <v>8</v>
      </c>
      <c r="O18" s="29">
        <f t="shared" si="5"/>
        <v>8</v>
      </c>
      <c r="P18" s="30">
        <f t="shared" si="6"/>
        <v>24</v>
      </c>
      <c r="Q18" s="27">
        <f t="shared" si="7"/>
        <v>966.52392000000077</v>
      </c>
      <c r="R18" s="23"/>
    </row>
    <row r="19" spans="1:18" s="16" customFormat="1" ht="12">
      <c r="A19" s="21" t="s">
        <v>51</v>
      </c>
      <c r="B19" s="48" t="s">
        <v>55</v>
      </c>
      <c r="C19" s="48" t="s">
        <v>56</v>
      </c>
      <c r="D19" s="49" t="s">
        <v>57</v>
      </c>
      <c r="E19" s="25">
        <f>E8</f>
        <v>8</v>
      </c>
      <c r="F19" s="40">
        <v>1685.385</v>
      </c>
      <c r="G19" s="27">
        <f t="shared" si="1"/>
        <v>13483.08</v>
      </c>
      <c r="H19" s="28">
        <v>0.99</v>
      </c>
      <c r="I19" s="27">
        <f t="shared" si="2"/>
        <v>134.83080000000012</v>
      </c>
      <c r="J19" s="28">
        <v>0.01</v>
      </c>
      <c r="K19" s="27">
        <f t="shared" si="3"/>
        <v>136.17910800000013</v>
      </c>
      <c r="L19" s="26">
        <v>0</v>
      </c>
      <c r="M19" s="29">
        <f t="shared" si="4"/>
        <v>8</v>
      </c>
      <c r="N19" s="29">
        <f t="shared" si="5"/>
        <v>8</v>
      </c>
      <c r="O19" s="29">
        <f t="shared" si="5"/>
        <v>8</v>
      </c>
      <c r="P19" s="30">
        <f t="shared" si="6"/>
        <v>24</v>
      </c>
      <c r="Q19" s="27">
        <f t="shared" si="7"/>
        <v>160.17910800000013</v>
      </c>
      <c r="R19" s="23"/>
    </row>
    <row r="20" spans="1:18" s="16" customFormat="1" ht="12">
      <c r="A20" s="21" t="s">
        <v>40</v>
      </c>
      <c r="B20" s="31"/>
      <c r="C20" s="32"/>
      <c r="D20" s="32"/>
      <c r="E20" s="25"/>
      <c r="F20" s="26"/>
      <c r="G20" s="27" t="str">
        <f t="shared" si="1"/>
        <v/>
      </c>
      <c r="H20" s="28"/>
      <c r="I20" s="27" t="str">
        <f t="shared" si="2"/>
        <v/>
      </c>
      <c r="J20" s="28"/>
      <c r="K20" s="27"/>
      <c r="L20" s="26"/>
      <c r="M20" s="29"/>
      <c r="N20" s="29"/>
      <c r="O20" s="29"/>
      <c r="P20" s="30">
        <f t="shared" si="6"/>
        <v>0</v>
      </c>
      <c r="Q20" s="27">
        <f t="shared" si="7"/>
        <v>0</v>
      </c>
      <c r="R20" s="23"/>
    </row>
    <row r="21" spans="1:18" s="16" customFormat="1" ht="15" customHeight="1">
      <c r="A21" s="101" t="s">
        <v>58</v>
      </c>
      <c r="B21" s="102"/>
      <c r="C21" s="102"/>
      <c r="D21" s="102"/>
      <c r="E21" s="33"/>
      <c r="F21" s="34"/>
      <c r="G21" s="30">
        <f>SUM(G12:G20)</f>
        <v>1042012.6799999998</v>
      </c>
      <c r="H21" s="35"/>
      <c r="I21" s="30">
        <f>SUM(I12:I20)</f>
        <v>195352.70279999994</v>
      </c>
      <c r="J21" s="30"/>
      <c r="K21" s="30">
        <f t="shared" ref="K21:Q21" si="9">SUM(K12:K20)</f>
        <v>197306.22982799998</v>
      </c>
      <c r="L21" s="30">
        <f t="shared" si="9"/>
        <v>0</v>
      </c>
      <c r="M21" s="30">
        <f t="shared" si="9"/>
        <v>104</v>
      </c>
      <c r="N21" s="30">
        <f t="shared" si="9"/>
        <v>104</v>
      </c>
      <c r="O21" s="30">
        <f t="shared" si="9"/>
        <v>104</v>
      </c>
      <c r="P21" s="30">
        <f t="shared" si="9"/>
        <v>312</v>
      </c>
      <c r="Q21" s="36">
        <f t="shared" si="9"/>
        <v>197618.22982799998</v>
      </c>
      <c r="R21" s="37"/>
    </row>
    <row r="22" spans="1:18" s="16" customFormat="1" ht="12">
      <c r="A22" s="106" t="s">
        <v>59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8"/>
    </row>
    <row r="23" spans="1:18" s="16" customFormat="1" ht="12">
      <c r="A23" s="21" t="s">
        <v>60</v>
      </c>
      <c r="B23" s="22"/>
      <c r="C23" s="32"/>
      <c r="D23" s="32"/>
      <c r="E23" s="25"/>
      <c r="F23" s="40"/>
      <c r="G23" s="27" t="str">
        <f>IF(OR($E23="",$F23="")=TRUE,"",E23*F23)</f>
        <v/>
      </c>
      <c r="H23" s="28"/>
      <c r="I23" s="27" t="str">
        <f>IF(G23="","",G23*(1-H23))</f>
        <v/>
      </c>
      <c r="J23" s="28"/>
      <c r="K23" s="27"/>
      <c r="L23" s="26"/>
      <c r="M23" s="29"/>
      <c r="N23" s="29"/>
      <c r="O23" s="29"/>
      <c r="P23" s="30">
        <f>SUM(M23:O23)</f>
        <v>0</v>
      </c>
      <c r="Q23" s="27">
        <f>K23+L23+P23</f>
        <v>0</v>
      </c>
      <c r="R23" s="23"/>
    </row>
    <row r="24" spans="1:18" s="16" customFormat="1" ht="12">
      <c r="A24" s="21" t="s">
        <v>61</v>
      </c>
      <c r="B24" s="22"/>
      <c r="C24" s="32"/>
      <c r="D24" s="32"/>
      <c r="E24" s="25"/>
      <c r="F24" s="40"/>
      <c r="G24" s="27" t="str">
        <f>IF(OR($E24="",$F24="")=TRUE,"",E24*F24)</f>
        <v/>
      </c>
      <c r="H24" s="28"/>
      <c r="I24" s="27" t="str">
        <f>IF(G24="","",G24*(1-H24))</f>
        <v/>
      </c>
      <c r="J24" s="28"/>
      <c r="K24" s="27"/>
      <c r="L24" s="26"/>
      <c r="M24" s="29"/>
      <c r="N24" s="29"/>
      <c r="O24" s="29"/>
      <c r="P24" s="30">
        <f>SUM(M24:O24)</f>
        <v>0</v>
      </c>
      <c r="Q24" s="27">
        <f>K24+L24+P24</f>
        <v>0</v>
      </c>
      <c r="R24" s="23"/>
    </row>
    <row r="25" spans="1:18" s="16" customFormat="1" ht="12">
      <c r="A25" s="21" t="s">
        <v>62</v>
      </c>
      <c r="B25" s="22"/>
      <c r="C25" s="32"/>
      <c r="D25" s="32"/>
      <c r="E25" s="25"/>
      <c r="F25" s="40"/>
      <c r="G25" s="27" t="str">
        <f>IF(OR($E25="",$F25="")=TRUE,"",E25*F25)</f>
        <v/>
      </c>
      <c r="H25" s="28"/>
      <c r="I25" s="27" t="str">
        <f>IF(G25="","",G25*(1-H25))</f>
        <v/>
      </c>
      <c r="J25" s="28"/>
      <c r="K25" s="27"/>
      <c r="L25" s="26"/>
      <c r="M25" s="29"/>
      <c r="N25" s="29"/>
      <c r="O25" s="29"/>
      <c r="P25" s="30">
        <f>SUM(M25:O25)</f>
        <v>0</v>
      </c>
      <c r="Q25" s="27">
        <f>K25+L25+P25</f>
        <v>0</v>
      </c>
      <c r="R25" s="23"/>
    </row>
    <row r="26" spans="1:18" s="16" customFormat="1" ht="12">
      <c r="A26" s="21" t="s">
        <v>40</v>
      </c>
      <c r="B26" s="31"/>
      <c r="C26" s="32"/>
      <c r="D26" s="32"/>
      <c r="E26" s="25"/>
      <c r="F26" s="40"/>
      <c r="G26" s="27" t="str">
        <f>IF(OR($E26="",$F26="")=TRUE,"",E26*F26)</f>
        <v/>
      </c>
      <c r="H26" s="28"/>
      <c r="I26" s="27" t="str">
        <f>IF(G26="","",G26*(1-H26))</f>
        <v/>
      </c>
      <c r="J26" s="28"/>
      <c r="K26" s="27"/>
      <c r="L26" s="26"/>
      <c r="M26" s="29"/>
      <c r="N26" s="29"/>
      <c r="O26" s="29"/>
      <c r="P26" s="30">
        <f>SUM(M26:O26)</f>
        <v>0</v>
      </c>
      <c r="Q26" s="27">
        <f>K26+L26+P26</f>
        <v>0</v>
      </c>
      <c r="R26" s="23"/>
    </row>
    <row r="27" spans="1:18" s="16" customFormat="1" ht="12" customHeight="1">
      <c r="A27" s="101" t="s">
        <v>63</v>
      </c>
      <c r="B27" s="102"/>
      <c r="C27" s="102"/>
      <c r="D27" s="102"/>
      <c r="E27" s="50"/>
      <c r="F27" s="34"/>
      <c r="G27" s="30">
        <f>SUM(G23:G26)</f>
        <v>0</v>
      </c>
      <c r="H27" s="35"/>
      <c r="I27" s="30">
        <f>SUM(I23:I26)</f>
        <v>0</v>
      </c>
      <c r="J27" s="30"/>
      <c r="K27" s="30"/>
      <c r="L27" s="30"/>
      <c r="M27" s="30"/>
      <c r="N27" s="30"/>
      <c r="O27" s="30"/>
      <c r="P27" s="30"/>
      <c r="Q27" s="36">
        <f>SUM(Q23:Q26)</f>
        <v>0</v>
      </c>
      <c r="R27" s="37"/>
    </row>
    <row r="28" spans="1:18" s="16" customFormat="1" ht="12" customHeight="1">
      <c r="A28" s="103" t="s">
        <v>64</v>
      </c>
      <c r="B28" s="104"/>
      <c r="C28" s="104"/>
      <c r="D28" s="105"/>
      <c r="E28" s="51"/>
      <c r="F28" s="52"/>
      <c r="G28" s="53">
        <f>G27+G21+G10</f>
        <v>1570012.6799999997</v>
      </c>
      <c r="H28" s="52"/>
      <c r="I28" s="53">
        <f>I27+I21+I10</f>
        <v>269272.70279999997</v>
      </c>
      <c r="J28" s="52"/>
      <c r="K28" s="53">
        <f>K27+K21+K10</f>
        <v>271965.42982799996</v>
      </c>
      <c r="L28" s="52"/>
      <c r="M28" s="52"/>
      <c r="N28" s="52"/>
      <c r="O28" s="52"/>
      <c r="P28" s="54"/>
      <c r="Q28" s="55">
        <f>Q10+Q21+Q27</f>
        <v>272301.42982799996</v>
      </c>
      <c r="R28" s="56"/>
    </row>
  </sheetData>
  <mergeCells count="25">
    <mergeCell ref="M4:P4"/>
    <mergeCell ref="A27:D27"/>
    <mergeCell ref="A28:D28"/>
    <mergeCell ref="A6:R6"/>
    <mergeCell ref="A7:R7"/>
    <mergeCell ref="A10:D10"/>
    <mergeCell ref="A11:R11"/>
    <mergeCell ref="A21:D21"/>
    <mergeCell ref="A22:R22"/>
    <mergeCell ref="A1:R1"/>
    <mergeCell ref="A3:A5"/>
    <mergeCell ref="B3:B5"/>
    <mergeCell ref="C3:C5"/>
    <mergeCell ref="D3:D5"/>
    <mergeCell ref="E3:E4"/>
    <mergeCell ref="F3:F4"/>
    <mergeCell ref="G3:G4"/>
    <mergeCell ref="H3:H4"/>
    <mergeCell ref="I3:I4"/>
    <mergeCell ref="J3:J4"/>
    <mergeCell ref="K3:K4"/>
    <mergeCell ref="L3:L4"/>
    <mergeCell ref="M3:P3"/>
    <mergeCell ref="Q3:Q4"/>
    <mergeCell ref="R3:R5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28"/>
  <sheetViews>
    <sheetView zoomScale="85" zoomScaleNormal="85" workbookViewId="0">
      <selection activeCell="E14" sqref="E14"/>
    </sheetView>
  </sheetViews>
  <sheetFormatPr defaultRowHeight="15"/>
  <cols>
    <col min="1" max="1" width="8.125" style="61" customWidth="1"/>
    <col min="2" max="2" width="9.875" style="62" bestFit="1" customWidth="1"/>
    <col min="3" max="3" width="8.25" style="63" bestFit="1" customWidth="1"/>
    <col min="4" max="4" width="74.5" style="64" bestFit="1" customWidth="1"/>
    <col min="5" max="5" width="5.125" style="65" bestFit="1" customWidth="1"/>
    <col min="6" max="6" width="10.75" style="65" bestFit="1" customWidth="1"/>
    <col min="7" max="7" width="14.5" style="66" bestFit="1" customWidth="1"/>
    <col min="8" max="8" width="10.75" style="67" bestFit="1" customWidth="1"/>
    <col min="9" max="9" width="15.25" style="66" bestFit="1" customWidth="1"/>
    <col min="10" max="10" width="9.875" style="66" customWidth="1"/>
    <col min="11" max="11" width="17" style="66" bestFit="1" customWidth="1"/>
    <col min="12" max="12" width="8.125" style="66" customWidth="1"/>
    <col min="13" max="16" width="15.625" style="66" customWidth="1"/>
    <col min="17" max="17" width="13.125" style="66" customWidth="1"/>
    <col min="18" max="18" width="9.625" style="61" customWidth="1"/>
    <col min="19" max="256" width="9" style="61"/>
    <col min="257" max="257" width="8.125" style="61" customWidth="1"/>
    <col min="258" max="258" width="9.875" style="61" bestFit="1" customWidth="1"/>
    <col min="259" max="259" width="8.25" style="61" bestFit="1" customWidth="1"/>
    <col min="260" max="260" width="74.5" style="61" bestFit="1" customWidth="1"/>
    <col min="261" max="261" width="5.125" style="61" bestFit="1" customWidth="1"/>
    <col min="262" max="262" width="10.75" style="61" bestFit="1" customWidth="1"/>
    <col min="263" max="263" width="14.5" style="61" bestFit="1" customWidth="1"/>
    <col min="264" max="264" width="10.75" style="61" bestFit="1" customWidth="1"/>
    <col min="265" max="265" width="15.25" style="61" bestFit="1" customWidth="1"/>
    <col min="266" max="266" width="9.875" style="61" customWidth="1"/>
    <col min="267" max="267" width="17" style="61" bestFit="1" customWidth="1"/>
    <col min="268" max="268" width="8.125" style="61" customWidth="1"/>
    <col min="269" max="272" width="15.625" style="61" customWidth="1"/>
    <col min="273" max="273" width="13.125" style="61" customWidth="1"/>
    <col min="274" max="274" width="9.625" style="61" customWidth="1"/>
    <col min="275" max="512" width="9" style="61"/>
    <col min="513" max="513" width="8.125" style="61" customWidth="1"/>
    <col min="514" max="514" width="9.875" style="61" bestFit="1" customWidth="1"/>
    <col min="515" max="515" width="8.25" style="61" bestFit="1" customWidth="1"/>
    <col min="516" max="516" width="74.5" style="61" bestFit="1" customWidth="1"/>
    <col min="517" max="517" width="5.125" style="61" bestFit="1" customWidth="1"/>
    <col min="518" max="518" width="10.75" style="61" bestFit="1" customWidth="1"/>
    <col min="519" max="519" width="14.5" style="61" bestFit="1" customWidth="1"/>
    <col min="520" max="520" width="10.75" style="61" bestFit="1" customWidth="1"/>
    <col min="521" max="521" width="15.25" style="61" bestFit="1" customWidth="1"/>
    <col min="522" max="522" width="9.875" style="61" customWidth="1"/>
    <col min="523" max="523" width="17" style="61" bestFit="1" customWidth="1"/>
    <col min="524" max="524" width="8.125" style="61" customWidth="1"/>
    <col min="525" max="528" width="15.625" style="61" customWidth="1"/>
    <col min="529" max="529" width="13.125" style="61" customWidth="1"/>
    <col min="530" max="530" width="9.625" style="61" customWidth="1"/>
    <col min="531" max="768" width="9" style="61"/>
    <col min="769" max="769" width="8.125" style="61" customWidth="1"/>
    <col min="770" max="770" width="9.875" style="61" bestFit="1" customWidth="1"/>
    <col min="771" max="771" width="8.25" style="61" bestFit="1" customWidth="1"/>
    <col min="772" max="772" width="74.5" style="61" bestFit="1" customWidth="1"/>
    <col min="773" max="773" width="5.125" style="61" bestFit="1" customWidth="1"/>
    <col min="774" max="774" width="10.75" style="61" bestFit="1" customWidth="1"/>
    <col min="775" max="775" width="14.5" style="61" bestFit="1" customWidth="1"/>
    <col min="776" max="776" width="10.75" style="61" bestFit="1" customWidth="1"/>
    <col min="777" max="777" width="15.25" style="61" bestFit="1" customWidth="1"/>
    <col min="778" max="778" width="9.875" style="61" customWidth="1"/>
    <col min="779" max="779" width="17" style="61" bestFit="1" customWidth="1"/>
    <col min="780" max="780" width="8.125" style="61" customWidth="1"/>
    <col min="781" max="784" width="15.625" style="61" customWidth="1"/>
    <col min="785" max="785" width="13.125" style="61" customWidth="1"/>
    <col min="786" max="786" width="9.625" style="61" customWidth="1"/>
    <col min="787" max="1024" width="9" style="61"/>
    <col min="1025" max="1025" width="8.125" style="61" customWidth="1"/>
    <col min="1026" max="1026" width="9.875" style="61" bestFit="1" customWidth="1"/>
    <col min="1027" max="1027" width="8.25" style="61" bestFit="1" customWidth="1"/>
    <col min="1028" max="1028" width="74.5" style="61" bestFit="1" customWidth="1"/>
    <col min="1029" max="1029" width="5.125" style="61" bestFit="1" customWidth="1"/>
    <col min="1030" max="1030" width="10.75" style="61" bestFit="1" customWidth="1"/>
    <col min="1031" max="1031" width="14.5" style="61" bestFit="1" customWidth="1"/>
    <col min="1032" max="1032" width="10.75" style="61" bestFit="1" customWidth="1"/>
    <col min="1033" max="1033" width="15.25" style="61" bestFit="1" customWidth="1"/>
    <col min="1034" max="1034" width="9.875" style="61" customWidth="1"/>
    <col min="1035" max="1035" width="17" style="61" bestFit="1" customWidth="1"/>
    <col min="1036" max="1036" width="8.125" style="61" customWidth="1"/>
    <col min="1037" max="1040" width="15.625" style="61" customWidth="1"/>
    <col min="1041" max="1041" width="13.125" style="61" customWidth="1"/>
    <col min="1042" max="1042" width="9.625" style="61" customWidth="1"/>
    <col min="1043" max="1280" width="9" style="61"/>
    <col min="1281" max="1281" width="8.125" style="61" customWidth="1"/>
    <col min="1282" max="1282" width="9.875" style="61" bestFit="1" customWidth="1"/>
    <col min="1283" max="1283" width="8.25" style="61" bestFit="1" customWidth="1"/>
    <col min="1284" max="1284" width="74.5" style="61" bestFit="1" customWidth="1"/>
    <col min="1285" max="1285" width="5.125" style="61" bestFit="1" customWidth="1"/>
    <col min="1286" max="1286" width="10.75" style="61" bestFit="1" customWidth="1"/>
    <col min="1287" max="1287" width="14.5" style="61" bestFit="1" customWidth="1"/>
    <col min="1288" max="1288" width="10.75" style="61" bestFit="1" customWidth="1"/>
    <col min="1289" max="1289" width="15.25" style="61" bestFit="1" customWidth="1"/>
    <col min="1290" max="1290" width="9.875" style="61" customWidth="1"/>
    <col min="1291" max="1291" width="17" style="61" bestFit="1" customWidth="1"/>
    <col min="1292" max="1292" width="8.125" style="61" customWidth="1"/>
    <col min="1293" max="1296" width="15.625" style="61" customWidth="1"/>
    <col min="1297" max="1297" width="13.125" style="61" customWidth="1"/>
    <col min="1298" max="1298" width="9.625" style="61" customWidth="1"/>
    <col min="1299" max="1536" width="9" style="61"/>
    <col min="1537" max="1537" width="8.125" style="61" customWidth="1"/>
    <col min="1538" max="1538" width="9.875" style="61" bestFit="1" customWidth="1"/>
    <col min="1539" max="1539" width="8.25" style="61" bestFit="1" customWidth="1"/>
    <col min="1540" max="1540" width="74.5" style="61" bestFit="1" customWidth="1"/>
    <col min="1541" max="1541" width="5.125" style="61" bestFit="1" customWidth="1"/>
    <col min="1542" max="1542" width="10.75" style="61" bestFit="1" customWidth="1"/>
    <col min="1543" max="1543" width="14.5" style="61" bestFit="1" customWidth="1"/>
    <col min="1544" max="1544" width="10.75" style="61" bestFit="1" customWidth="1"/>
    <col min="1545" max="1545" width="15.25" style="61" bestFit="1" customWidth="1"/>
    <col min="1546" max="1546" width="9.875" style="61" customWidth="1"/>
    <col min="1547" max="1547" width="17" style="61" bestFit="1" customWidth="1"/>
    <col min="1548" max="1548" width="8.125" style="61" customWidth="1"/>
    <col min="1549" max="1552" width="15.625" style="61" customWidth="1"/>
    <col min="1553" max="1553" width="13.125" style="61" customWidth="1"/>
    <col min="1554" max="1554" width="9.625" style="61" customWidth="1"/>
    <col min="1555" max="1792" width="9" style="61"/>
    <col min="1793" max="1793" width="8.125" style="61" customWidth="1"/>
    <col min="1794" max="1794" width="9.875" style="61" bestFit="1" customWidth="1"/>
    <col min="1795" max="1795" width="8.25" style="61" bestFit="1" customWidth="1"/>
    <col min="1796" max="1796" width="74.5" style="61" bestFit="1" customWidth="1"/>
    <col min="1797" max="1797" width="5.125" style="61" bestFit="1" customWidth="1"/>
    <col min="1798" max="1798" width="10.75" style="61" bestFit="1" customWidth="1"/>
    <col min="1799" max="1799" width="14.5" style="61" bestFit="1" customWidth="1"/>
    <col min="1800" max="1800" width="10.75" style="61" bestFit="1" customWidth="1"/>
    <col min="1801" max="1801" width="15.25" style="61" bestFit="1" customWidth="1"/>
    <col min="1802" max="1802" width="9.875" style="61" customWidth="1"/>
    <col min="1803" max="1803" width="17" style="61" bestFit="1" customWidth="1"/>
    <col min="1804" max="1804" width="8.125" style="61" customWidth="1"/>
    <col min="1805" max="1808" width="15.625" style="61" customWidth="1"/>
    <col min="1809" max="1809" width="13.125" style="61" customWidth="1"/>
    <col min="1810" max="1810" width="9.625" style="61" customWidth="1"/>
    <col min="1811" max="2048" width="9" style="61"/>
    <col min="2049" max="2049" width="8.125" style="61" customWidth="1"/>
    <col min="2050" max="2050" width="9.875" style="61" bestFit="1" customWidth="1"/>
    <col min="2051" max="2051" width="8.25" style="61" bestFit="1" customWidth="1"/>
    <col min="2052" max="2052" width="74.5" style="61" bestFit="1" customWidth="1"/>
    <col min="2053" max="2053" width="5.125" style="61" bestFit="1" customWidth="1"/>
    <col min="2054" max="2054" width="10.75" style="61" bestFit="1" customWidth="1"/>
    <col min="2055" max="2055" width="14.5" style="61" bestFit="1" customWidth="1"/>
    <col min="2056" max="2056" width="10.75" style="61" bestFit="1" customWidth="1"/>
    <col min="2057" max="2057" width="15.25" style="61" bestFit="1" customWidth="1"/>
    <col min="2058" max="2058" width="9.875" style="61" customWidth="1"/>
    <col min="2059" max="2059" width="17" style="61" bestFit="1" customWidth="1"/>
    <col min="2060" max="2060" width="8.125" style="61" customWidth="1"/>
    <col min="2061" max="2064" width="15.625" style="61" customWidth="1"/>
    <col min="2065" max="2065" width="13.125" style="61" customWidth="1"/>
    <col min="2066" max="2066" width="9.625" style="61" customWidth="1"/>
    <col min="2067" max="2304" width="9" style="61"/>
    <col min="2305" max="2305" width="8.125" style="61" customWidth="1"/>
    <col min="2306" max="2306" width="9.875" style="61" bestFit="1" customWidth="1"/>
    <col min="2307" max="2307" width="8.25" style="61" bestFit="1" customWidth="1"/>
    <col min="2308" max="2308" width="74.5" style="61" bestFit="1" customWidth="1"/>
    <col min="2309" max="2309" width="5.125" style="61" bestFit="1" customWidth="1"/>
    <col min="2310" max="2310" width="10.75" style="61" bestFit="1" customWidth="1"/>
    <col min="2311" max="2311" width="14.5" style="61" bestFit="1" customWidth="1"/>
    <col min="2312" max="2312" width="10.75" style="61" bestFit="1" customWidth="1"/>
    <col min="2313" max="2313" width="15.25" style="61" bestFit="1" customWidth="1"/>
    <col min="2314" max="2314" width="9.875" style="61" customWidth="1"/>
    <col min="2315" max="2315" width="17" style="61" bestFit="1" customWidth="1"/>
    <col min="2316" max="2316" width="8.125" style="61" customWidth="1"/>
    <col min="2317" max="2320" width="15.625" style="61" customWidth="1"/>
    <col min="2321" max="2321" width="13.125" style="61" customWidth="1"/>
    <col min="2322" max="2322" width="9.625" style="61" customWidth="1"/>
    <col min="2323" max="2560" width="9" style="61"/>
    <col min="2561" max="2561" width="8.125" style="61" customWidth="1"/>
    <col min="2562" max="2562" width="9.875" style="61" bestFit="1" customWidth="1"/>
    <col min="2563" max="2563" width="8.25" style="61" bestFit="1" customWidth="1"/>
    <col min="2564" max="2564" width="74.5" style="61" bestFit="1" customWidth="1"/>
    <col min="2565" max="2565" width="5.125" style="61" bestFit="1" customWidth="1"/>
    <col min="2566" max="2566" width="10.75" style="61" bestFit="1" customWidth="1"/>
    <col min="2567" max="2567" width="14.5" style="61" bestFit="1" customWidth="1"/>
    <col min="2568" max="2568" width="10.75" style="61" bestFit="1" customWidth="1"/>
    <col min="2569" max="2569" width="15.25" style="61" bestFit="1" customWidth="1"/>
    <col min="2570" max="2570" width="9.875" style="61" customWidth="1"/>
    <col min="2571" max="2571" width="17" style="61" bestFit="1" customWidth="1"/>
    <col min="2572" max="2572" width="8.125" style="61" customWidth="1"/>
    <col min="2573" max="2576" width="15.625" style="61" customWidth="1"/>
    <col min="2577" max="2577" width="13.125" style="61" customWidth="1"/>
    <col min="2578" max="2578" width="9.625" style="61" customWidth="1"/>
    <col min="2579" max="2816" width="9" style="61"/>
    <col min="2817" max="2817" width="8.125" style="61" customWidth="1"/>
    <col min="2818" max="2818" width="9.875" style="61" bestFit="1" customWidth="1"/>
    <col min="2819" max="2819" width="8.25" style="61" bestFit="1" customWidth="1"/>
    <col min="2820" max="2820" width="74.5" style="61" bestFit="1" customWidth="1"/>
    <col min="2821" max="2821" width="5.125" style="61" bestFit="1" customWidth="1"/>
    <col min="2822" max="2822" width="10.75" style="61" bestFit="1" customWidth="1"/>
    <col min="2823" max="2823" width="14.5" style="61" bestFit="1" customWidth="1"/>
    <col min="2824" max="2824" width="10.75" style="61" bestFit="1" customWidth="1"/>
    <col min="2825" max="2825" width="15.25" style="61" bestFit="1" customWidth="1"/>
    <col min="2826" max="2826" width="9.875" style="61" customWidth="1"/>
    <col min="2827" max="2827" width="17" style="61" bestFit="1" customWidth="1"/>
    <col min="2828" max="2828" width="8.125" style="61" customWidth="1"/>
    <col min="2829" max="2832" width="15.625" style="61" customWidth="1"/>
    <col min="2833" max="2833" width="13.125" style="61" customWidth="1"/>
    <col min="2834" max="2834" width="9.625" style="61" customWidth="1"/>
    <col min="2835" max="3072" width="9" style="61"/>
    <col min="3073" max="3073" width="8.125" style="61" customWidth="1"/>
    <col min="3074" max="3074" width="9.875" style="61" bestFit="1" customWidth="1"/>
    <col min="3075" max="3075" width="8.25" style="61" bestFit="1" customWidth="1"/>
    <col min="3076" max="3076" width="74.5" style="61" bestFit="1" customWidth="1"/>
    <col min="3077" max="3077" width="5.125" style="61" bestFit="1" customWidth="1"/>
    <col min="3078" max="3078" width="10.75" style="61" bestFit="1" customWidth="1"/>
    <col min="3079" max="3079" width="14.5" style="61" bestFit="1" customWidth="1"/>
    <col min="3080" max="3080" width="10.75" style="61" bestFit="1" customWidth="1"/>
    <col min="3081" max="3081" width="15.25" style="61" bestFit="1" customWidth="1"/>
    <col min="3082" max="3082" width="9.875" style="61" customWidth="1"/>
    <col min="3083" max="3083" width="17" style="61" bestFit="1" customWidth="1"/>
    <col min="3084" max="3084" width="8.125" style="61" customWidth="1"/>
    <col min="3085" max="3088" width="15.625" style="61" customWidth="1"/>
    <col min="3089" max="3089" width="13.125" style="61" customWidth="1"/>
    <col min="3090" max="3090" width="9.625" style="61" customWidth="1"/>
    <col min="3091" max="3328" width="9" style="61"/>
    <col min="3329" max="3329" width="8.125" style="61" customWidth="1"/>
    <col min="3330" max="3330" width="9.875" style="61" bestFit="1" customWidth="1"/>
    <col min="3331" max="3331" width="8.25" style="61" bestFit="1" customWidth="1"/>
    <col min="3332" max="3332" width="74.5" style="61" bestFit="1" customWidth="1"/>
    <col min="3333" max="3333" width="5.125" style="61" bestFit="1" customWidth="1"/>
    <col min="3334" max="3334" width="10.75" style="61" bestFit="1" customWidth="1"/>
    <col min="3335" max="3335" width="14.5" style="61" bestFit="1" customWidth="1"/>
    <col min="3336" max="3336" width="10.75" style="61" bestFit="1" customWidth="1"/>
    <col min="3337" max="3337" width="15.25" style="61" bestFit="1" customWidth="1"/>
    <col min="3338" max="3338" width="9.875" style="61" customWidth="1"/>
    <col min="3339" max="3339" width="17" style="61" bestFit="1" customWidth="1"/>
    <col min="3340" max="3340" width="8.125" style="61" customWidth="1"/>
    <col min="3341" max="3344" width="15.625" style="61" customWidth="1"/>
    <col min="3345" max="3345" width="13.125" style="61" customWidth="1"/>
    <col min="3346" max="3346" width="9.625" style="61" customWidth="1"/>
    <col min="3347" max="3584" width="9" style="61"/>
    <col min="3585" max="3585" width="8.125" style="61" customWidth="1"/>
    <col min="3586" max="3586" width="9.875" style="61" bestFit="1" customWidth="1"/>
    <col min="3587" max="3587" width="8.25" style="61" bestFit="1" customWidth="1"/>
    <col min="3588" max="3588" width="74.5" style="61" bestFit="1" customWidth="1"/>
    <col min="3589" max="3589" width="5.125" style="61" bestFit="1" customWidth="1"/>
    <col min="3590" max="3590" width="10.75" style="61" bestFit="1" customWidth="1"/>
    <col min="3591" max="3591" width="14.5" style="61" bestFit="1" customWidth="1"/>
    <col min="3592" max="3592" width="10.75" style="61" bestFit="1" customWidth="1"/>
    <col min="3593" max="3593" width="15.25" style="61" bestFit="1" customWidth="1"/>
    <col min="3594" max="3594" width="9.875" style="61" customWidth="1"/>
    <col min="3595" max="3595" width="17" style="61" bestFit="1" customWidth="1"/>
    <col min="3596" max="3596" width="8.125" style="61" customWidth="1"/>
    <col min="3597" max="3600" width="15.625" style="61" customWidth="1"/>
    <col min="3601" max="3601" width="13.125" style="61" customWidth="1"/>
    <col min="3602" max="3602" width="9.625" style="61" customWidth="1"/>
    <col min="3603" max="3840" width="9" style="61"/>
    <col min="3841" max="3841" width="8.125" style="61" customWidth="1"/>
    <col min="3842" max="3842" width="9.875" style="61" bestFit="1" customWidth="1"/>
    <col min="3843" max="3843" width="8.25" style="61" bestFit="1" customWidth="1"/>
    <col min="3844" max="3844" width="74.5" style="61" bestFit="1" customWidth="1"/>
    <col min="3845" max="3845" width="5.125" style="61" bestFit="1" customWidth="1"/>
    <col min="3846" max="3846" width="10.75" style="61" bestFit="1" customWidth="1"/>
    <col min="3847" max="3847" width="14.5" style="61" bestFit="1" customWidth="1"/>
    <col min="3848" max="3848" width="10.75" style="61" bestFit="1" customWidth="1"/>
    <col min="3849" max="3849" width="15.25" style="61" bestFit="1" customWidth="1"/>
    <col min="3850" max="3850" width="9.875" style="61" customWidth="1"/>
    <col min="3851" max="3851" width="17" style="61" bestFit="1" customWidth="1"/>
    <col min="3852" max="3852" width="8.125" style="61" customWidth="1"/>
    <col min="3853" max="3856" width="15.625" style="61" customWidth="1"/>
    <col min="3857" max="3857" width="13.125" style="61" customWidth="1"/>
    <col min="3858" max="3858" width="9.625" style="61" customWidth="1"/>
    <col min="3859" max="4096" width="9" style="61"/>
    <col min="4097" max="4097" width="8.125" style="61" customWidth="1"/>
    <col min="4098" max="4098" width="9.875" style="61" bestFit="1" customWidth="1"/>
    <col min="4099" max="4099" width="8.25" style="61" bestFit="1" customWidth="1"/>
    <col min="4100" max="4100" width="74.5" style="61" bestFit="1" customWidth="1"/>
    <col min="4101" max="4101" width="5.125" style="61" bestFit="1" customWidth="1"/>
    <col min="4102" max="4102" width="10.75" style="61" bestFit="1" customWidth="1"/>
    <col min="4103" max="4103" width="14.5" style="61" bestFit="1" customWidth="1"/>
    <col min="4104" max="4104" width="10.75" style="61" bestFit="1" customWidth="1"/>
    <col min="4105" max="4105" width="15.25" style="61" bestFit="1" customWidth="1"/>
    <col min="4106" max="4106" width="9.875" style="61" customWidth="1"/>
    <col min="4107" max="4107" width="17" style="61" bestFit="1" customWidth="1"/>
    <col min="4108" max="4108" width="8.125" style="61" customWidth="1"/>
    <col min="4109" max="4112" width="15.625" style="61" customWidth="1"/>
    <col min="4113" max="4113" width="13.125" style="61" customWidth="1"/>
    <col min="4114" max="4114" width="9.625" style="61" customWidth="1"/>
    <col min="4115" max="4352" width="9" style="61"/>
    <col min="4353" max="4353" width="8.125" style="61" customWidth="1"/>
    <col min="4354" max="4354" width="9.875" style="61" bestFit="1" customWidth="1"/>
    <col min="4355" max="4355" width="8.25" style="61" bestFit="1" customWidth="1"/>
    <col min="4356" max="4356" width="74.5" style="61" bestFit="1" customWidth="1"/>
    <col min="4357" max="4357" width="5.125" style="61" bestFit="1" customWidth="1"/>
    <col min="4358" max="4358" width="10.75" style="61" bestFit="1" customWidth="1"/>
    <col min="4359" max="4359" width="14.5" style="61" bestFit="1" customWidth="1"/>
    <col min="4360" max="4360" width="10.75" style="61" bestFit="1" customWidth="1"/>
    <col min="4361" max="4361" width="15.25" style="61" bestFit="1" customWidth="1"/>
    <col min="4362" max="4362" width="9.875" style="61" customWidth="1"/>
    <col min="4363" max="4363" width="17" style="61" bestFit="1" customWidth="1"/>
    <col min="4364" max="4364" width="8.125" style="61" customWidth="1"/>
    <col min="4365" max="4368" width="15.625" style="61" customWidth="1"/>
    <col min="4369" max="4369" width="13.125" style="61" customWidth="1"/>
    <col min="4370" max="4370" width="9.625" style="61" customWidth="1"/>
    <col min="4371" max="4608" width="9" style="61"/>
    <col min="4609" max="4609" width="8.125" style="61" customWidth="1"/>
    <col min="4610" max="4610" width="9.875" style="61" bestFit="1" customWidth="1"/>
    <col min="4611" max="4611" width="8.25" style="61" bestFit="1" customWidth="1"/>
    <col min="4612" max="4612" width="74.5" style="61" bestFit="1" customWidth="1"/>
    <col min="4613" max="4613" width="5.125" style="61" bestFit="1" customWidth="1"/>
    <col min="4614" max="4614" width="10.75" style="61" bestFit="1" customWidth="1"/>
    <col min="4615" max="4615" width="14.5" style="61" bestFit="1" customWidth="1"/>
    <col min="4616" max="4616" width="10.75" style="61" bestFit="1" customWidth="1"/>
    <col min="4617" max="4617" width="15.25" style="61" bestFit="1" customWidth="1"/>
    <col min="4618" max="4618" width="9.875" style="61" customWidth="1"/>
    <col min="4619" max="4619" width="17" style="61" bestFit="1" customWidth="1"/>
    <col min="4620" max="4620" width="8.125" style="61" customWidth="1"/>
    <col min="4621" max="4624" width="15.625" style="61" customWidth="1"/>
    <col min="4625" max="4625" width="13.125" style="61" customWidth="1"/>
    <col min="4626" max="4626" width="9.625" style="61" customWidth="1"/>
    <col min="4627" max="4864" width="9" style="61"/>
    <col min="4865" max="4865" width="8.125" style="61" customWidth="1"/>
    <col min="4866" max="4866" width="9.875" style="61" bestFit="1" customWidth="1"/>
    <col min="4867" max="4867" width="8.25" style="61" bestFit="1" customWidth="1"/>
    <col min="4868" max="4868" width="74.5" style="61" bestFit="1" customWidth="1"/>
    <col min="4869" max="4869" width="5.125" style="61" bestFit="1" customWidth="1"/>
    <col min="4870" max="4870" width="10.75" style="61" bestFit="1" customWidth="1"/>
    <col min="4871" max="4871" width="14.5" style="61" bestFit="1" customWidth="1"/>
    <col min="4872" max="4872" width="10.75" style="61" bestFit="1" customWidth="1"/>
    <col min="4873" max="4873" width="15.25" style="61" bestFit="1" customWidth="1"/>
    <col min="4874" max="4874" width="9.875" style="61" customWidth="1"/>
    <col min="4875" max="4875" width="17" style="61" bestFit="1" customWidth="1"/>
    <col min="4876" max="4876" width="8.125" style="61" customWidth="1"/>
    <col min="4877" max="4880" width="15.625" style="61" customWidth="1"/>
    <col min="4881" max="4881" width="13.125" style="61" customWidth="1"/>
    <col min="4882" max="4882" width="9.625" style="61" customWidth="1"/>
    <col min="4883" max="5120" width="9" style="61"/>
    <col min="5121" max="5121" width="8.125" style="61" customWidth="1"/>
    <col min="5122" max="5122" width="9.875" style="61" bestFit="1" customWidth="1"/>
    <col min="5123" max="5123" width="8.25" style="61" bestFit="1" customWidth="1"/>
    <col min="5124" max="5124" width="74.5" style="61" bestFit="1" customWidth="1"/>
    <col min="5125" max="5125" width="5.125" style="61" bestFit="1" customWidth="1"/>
    <col min="5126" max="5126" width="10.75" style="61" bestFit="1" customWidth="1"/>
    <col min="5127" max="5127" width="14.5" style="61" bestFit="1" customWidth="1"/>
    <col min="5128" max="5128" width="10.75" style="61" bestFit="1" customWidth="1"/>
    <col min="5129" max="5129" width="15.25" style="61" bestFit="1" customWidth="1"/>
    <col min="5130" max="5130" width="9.875" style="61" customWidth="1"/>
    <col min="5131" max="5131" width="17" style="61" bestFit="1" customWidth="1"/>
    <col min="5132" max="5132" width="8.125" style="61" customWidth="1"/>
    <col min="5133" max="5136" width="15.625" style="61" customWidth="1"/>
    <col min="5137" max="5137" width="13.125" style="61" customWidth="1"/>
    <col min="5138" max="5138" width="9.625" style="61" customWidth="1"/>
    <col min="5139" max="5376" width="9" style="61"/>
    <col min="5377" max="5377" width="8.125" style="61" customWidth="1"/>
    <col min="5378" max="5378" width="9.875" style="61" bestFit="1" customWidth="1"/>
    <col min="5379" max="5379" width="8.25" style="61" bestFit="1" customWidth="1"/>
    <col min="5380" max="5380" width="74.5" style="61" bestFit="1" customWidth="1"/>
    <col min="5381" max="5381" width="5.125" style="61" bestFit="1" customWidth="1"/>
    <col min="5382" max="5382" width="10.75" style="61" bestFit="1" customWidth="1"/>
    <col min="5383" max="5383" width="14.5" style="61" bestFit="1" customWidth="1"/>
    <col min="5384" max="5384" width="10.75" style="61" bestFit="1" customWidth="1"/>
    <col min="5385" max="5385" width="15.25" style="61" bestFit="1" customWidth="1"/>
    <col min="5386" max="5386" width="9.875" style="61" customWidth="1"/>
    <col min="5387" max="5387" width="17" style="61" bestFit="1" customWidth="1"/>
    <col min="5388" max="5388" width="8.125" style="61" customWidth="1"/>
    <col min="5389" max="5392" width="15.625" style="61" customWidth="1"/>
    <col min="5393" max="5393" width="13.125" style="61" customWidth="1"/>
    <col min="5394" max="5394" width="9.625" style="61" customWidth="1"/>
    <col min="5395" max="5632" width="9" style="61"/>
    <col min="5633" max="5633" width="8.125" style="61" customWidth="1"/>
    <col min="5634" max="5634" width="9.875" style="61" bestFit="1" customWidth="1"/>
    <col min="5635" max="5635" width="8.25" style="61" bestFit="1" customWidth="1"/>
    <col min="5636" max="5636" width="74.5" style="61" bestFit="1" customWidth="1"/>
    <col min="5637" max="5637" width="5.125" style="61" bestFit="1" customWidth="1"/>
    <col min="5638" max="5638" width="10.75" style="61" bestFit="1" customWidth="1"/>
    <col min="5639" max="5639" width="14.5" style="61" bestFit="1" customWidth="1"/>
    <col min="5640" max="5640" width="10.75" style="61" bestFit="1" customWidth="1"/>
    <col min="5641" max="5641" width="15.25" style="61" bestFit="1" customWidth="1"/>
    <col min="5642" max="5642" width="9.875" style="61" customWidth="1"/>
    <col min="5643" max="5643" width="17" style="61" bestFit="1" customWidth="1"/>
    <col min="5644" max="5644" width="8.125" style="61" customWidth="1"/>
    <col min="5645" max="5648" width="15.625" style="61" customWidth="1"/>
    <col min="5649" max="5649" width="13.125" style="61" customWidth="1"/>
    <col min="5650" max="5650" width="9.625" style="61" customWidth="1"/>
    <col min="5651" max="5888" width="9" style="61"/>
    <col min="5889" max="5889" width="8.125" style="61" customWidth="1"/>
    <col min="5890" max="5890" width="9.875" style="61" bestFit="1" customWidth="1"/>
    <col min="5891" max="5891" width="8.25" style="61" bestFit="1" customWidth="1"/>
    <col min="5892" max="5892" width="74.5" style="61" bestFit="1" customWidth="1"/>
    <col min="5893" max="5893" width="5.125" style="61" bestFit="1" customWidth="1"/>
    <col min="5894" max="5894" width="10.75" style="61" bestFit="1" customWidth="1"/>
    <col min="5895" max="5895" width="14.5" style="61" bestFit="1" customWidth="1"/>
    <col min="5896" max="5896" width="10.75" style="61" bestFit="1" customWidth="1"/>
    <col min="5897" max="5897" width="15.25" style="61" bestFit="1" customWidth="1"/>
    <col min="5898" max="5898" width="9.875" style="61" customWidth="1"/>
    <col min="5899" max="5899" width="17" style="61" bestFit="1" customWidth="1"/>
    <col min="5900" max="5900" width="8.125" style="61" customWidth="1"/>
    <col min="5901" max="5904" width="15.625" style="61" customWidth="1"/>
    <col min="5905" max="5905" width="13.125" style="61" customWidth="1"/>
    <col min="5906" max="5906" width="9.625" style="61" customWidth="1"/>
    <col min="5907" max="6144" width="9" style="61"/>
    <col min="6145" max="6145" width="8.125" style="61" customWidth="1"/>
    <col min="6146" max="6146" width="9.875" style="61" bestFit="1" customWidth="1"/>
    <col min="6147" max="6147" width="8.25" style="61" bestFit="1" customWidth="1"/>
    <col min="6148" max="6148" width="74.5" style="61" bestFit="1" customWidth="1"/>
    <col min="6149" max="6149" width="5.125" style="61" bestFit="1" customWidth="1"/>
    <col min="6150" max="6150" width="10.75" style="61" bestFit="1" customWidth="1"/>
    <col min="6151" max="6151" width="14.5" style="61" bestFit="1" customWidth="1"/>
    <col min="6152" max="6152" width="10.75" style="61" bestFit="1" customWidth="1"/>
    <col min="6153" max="6153" width="15.25" style="61" bestFit="1" customWidth="1"/>
    <col min="6154" max="6154" width="9.875" style="61" customWidth="1"/>
    <col min="6155" max="6155" width="17" style="61" bestFit="1" customWidth="1"/>
    <col min="6156" max="6156" width="8.125" style="61" customWidth="1"/>
    <col min="6157" max="6160" width="15.625" style="61" customWidth="1"/>
    <col min="6161" max="6161" width="13.125" style="61" customWidth="1"/>
    <col min="6162" max="6162" width="9.625" style="61" customWidth="1"/>
    <col min="6163" max="6400" width="9" style="61"/>
    <col min="6401" max="6401" width="8.125" style="61" customWidth="1"/>
    <col min="6402" max="6402" width="9.875" style="61" bestFit="1" customWidth="1"/>
    <col min="6403" max="6403" width="8.25" style="61" bestFit="1" customWidth="1"/>
    <col min="6404" max="6404" width="74.5" style="61" bestFit="1" customWidth="1"/>
    <col min="6405" max="6405" width="5.125" style="61" bestFit="1" customWidth="1"/>
    <col min="6406" max="6406" width="10.75" style="61" bestFit="1" customWidth="1"/>
    <col min="6407" max="6407" width="14.5" style="61" bestFit="1" customWidth="1"/>
    <col min="6408" max="6408" width="10.75" style="61" bestFit="1" customWidth="1"/>
    <col min="6409" max="6409" width="15.25" style="61" bestFit="1" customWidth="1"/>
    <col min="6410" max="6410" width="9.875" style="61" customWidth="1"/>
    <col min="6411" max="6411" width="17" style="61" bestFit="1" customWidth="1"/>
    <col min="6412" max="6412" width="8.125" style="61" customWidth="1"/>
    <col min="6413" max="6416" width="15.625" style="61" customWidth="1"/>
    <col min="6417" max="6417" width="13.125" style="61" customWidth="1"/>
    <col min="6418" max="6418" width="9.625" style="61" customWidth="1"/>
    <col min="6419" max="6656" width="9" style="61"/>
    <col min="6657" max="6657" width="8.125" style="61" customWidth="1"/>
    <col min="6658" max="6658" width="9.875" style="61" bestFit="1" customWidth="1"/>
    <col min="6659" max="6659" width="8.25" style="61" bestFit="1" customWidth="1"/>
    <col min="6660" max="6660" width="74.5" style="61" bestFit="1" customWidth="1"/>
    <col min="6661" max="6661" width="5.125" style="61" bestFit="1" customWidth="1"/>
    <col min="6662" max="6662" width="10.75" style="61" bestFit="1" customWidth="1"/>
    <col min="6663" max="6663" width="14.5" style="61" bestFit="1" customWidth="1"/>
    <col min="6664" max="6664" width="10.75" style="61" bestFit="1" customWidth="1"/>
    <col min="6665" max="6665" width="15.25" style="61" bestFit="1" customWidth="1"/>
    <col min="6666" max="6666" width="9.875" style="61" customWidth="1"/>
    <col min="6667" max="6667" width="17" style="61" bestFit="1" customWidth="1"/>
    <col min="6668" max="6668" width="8.125" style="61" customWidth="1"/>
    <col min="6669" max="6672" width="15.625" style="61" customWidth="1"/>
    <col min="6673" max="6673" width="13.125" style="61" customWidth="1"/>
    <col min="6674" max="6674" width="9.625" style="61" customWidth="1"/>
    <col min="6675" max="6912" width="9" style="61"/>
    <col min="6913" max="6913" width="8.125" style="61" customWidth="1"/>
    <col min="6914" max="6914" width="9.875" style="61" bestFit="1" customWidth="1"/>
    <col min="6915" max="6915" width="8.25" style="61" bestFit="1" customWidth="1"/>
    <col min="6916" max="6916" width="74.5" style="61" bestFit="1" customWidth="1"/>
    <col min="6917" max="6917" width="5.125" style="61" bestFit="1" customWidth="1"/>
    <col min="6918" max="6918" width="10.75" style="61" bestFit="1" customWidth="1"/>
    <col min="6919" max="6919" width="14.5" style="61" bestFit="1" customWidth="1"/>
    <col min="6920" max="6920" width="10.75" style="61" bestFit="1" customWidth="1"/>
    <col min="6921" max="6921" width="15.25" style="61" bestFit="1" customWidth="1"/>
    <col min="6922" max="6922" width="9.875" style="61" customWidth="1"/>
    <col min="6923" max="6923" width="17" style="61" bestFit="1" customWidth="1"/>
    <col min="6924" max="6924" width="8.125" style="61" customWidth="1"/>
    <col min="6925" max="6928" width="15.625" style="61" customWidth="1"/>
    <col min="6929" max="6929" width="13.125" style="61" customWidth="1"/>
    <col min="6930" max="6930" width="9.625" style="61" customWidth="1"/>
    <col min="6931" max="7168" width="9" style="61"/>
    <col min="7169" max="7169" width="8.125" style="61" customWidth="1"/>
    <col min="7170" max="7170" width="9.875" style="61" bestFit="1" customWidth="1"/>
    <col min="7171" max="7171" width="8.25" style="61" bestFit="1" customWidth="1"/>
    <col min="7172" max="7172" width="74.5" style="61" bestFit="1" customWidth="1"/>
    <col min="7173" max="7173" width="5.125" style="61" bestFit="1" customWidth="1"/>
    <col min="7174" max="7174" width="10.75" style="61" bestFit="1" customWidth="1"/>
    <col min="7175" max="7175" width="14.5" style="61" bestFit="1" customWidth="1"/>
    <col min="7176" max="7176" width="10.75" style="61" bestFit="1" customWidth="1"/>
    <col min="7177" max="7177" width="15.25" style="61" bestFit="1" customWidth="1"/>
    <col min="7178" max="7178" width="9.875" style="61" customWidth="1"/>
    <col min="7179" max="7179" width="17" style="61" bestFit="1" customWidth="1"/>
    <col min="7180" max="7180" width="8.125" style="61" customWidth="1"/>
    <col min="7181" max="7184" width="15.625" style="61" customWidth="1"/>
    <col min="7185" max="7185" width="13.125" style="61" customWidth="1"/>
    <col min="7186" max="7186" width="9.625" style="61" customWidth="1"/>
    <col min="7187" max="7424" width="9" style="61"/>
    <col min="7425" max="7425" width="8.125" style="61" customWidth="1"/>
    <col min="7426" max="7426" width="9.875" style="61" bestFit="1" customWidth="1"/>
    <col min="7427" max="7427" width="8.25" style="61" bestFit="1" customWidth="1"/>
    <col min="7428" max="7428" width="74.5" style="61" bestFit="1" customWidth="1"/>
    <col min="7429" max="7429" width="5.125" style="61" bestFit="1" customWidth="1"/>
    <col min="7430" max="7430" width="10.75" style="61" bestFit="1" customWidth="1"/>
    <col min="7431" max="7431" width="14.5" style="61" bestFit="1" customWidth="1"/>
    <col min="7432" max="7432" width="10.75" style="61" bestFit="1" customWidth="1"/>
    <col min="7433" max="7433" width="15.25" style="61" bestFit="1" customWidth="1"/>
    <col min="7434" max="7434" width="9.875" style="61" customWidth="1"/>
    <col min="7435" max="7435" width="17" style="61" bestFit="1" customWidth="1"/>
    <col min="7436" max="7436" width="8.125" style="61" customWidth="1"/>
    <col min="7437" max="7440" width="15.625" style="61" customWidth="1"/>
    <col min="7441" max="7441" width="13.125" style="61" customWidth="1"/>
    <col min="7442" max="7442" width="9.625" style="61" customWidth="1"/>
    <col min="7443" max="7680" width="9" style="61"/>
    <col min="7681" max="7681" width="8.125" style="61" customWidth="1"/>
    <col min="7682" max="7682" width="9.875" style="61" bestFit="1" customWidth="1"/>
    <col min="7683" max="7683" width="8.25" style="61" bestFit="1" customWidth="1"/>
    <col min="7684" max="7684" width="74.5" style="61" bestFit="1" customWidth="1"/>
    <col min="7685" max="7685" width="5.125" style="61" bestFit="1" customWidth="1"/>
    <col min="7686" max="7686" width="10.75" style="61" bestFit="1" customWidth="1"/>
    <col min="7687" max="7687" width="14.5" style="61" bestFit="1" customWidth="1"/>
    <col min="7688" max="7688" width="10.75" style="61" bestFit="1" customWidth="1"/>
    <col min="7689" max="7689" width="15.25" style="61" bestFit="1" customWidth="1"/>
    <col min="7690" max="7690" width="9.875" style="61" customWidth="1"/>
    <col min="7691" max="7691" width="17" style="61" bestFit="1" customWidth="1"/>
    <col min="7692" max="7692" width="8.125" style="61" customWidth="1"/>
    <col min="7693" max="7696" width="15.625" style="61" customWidth="1"/>
    <col min="7697" max="7697" width="13.125" style="61" customWidth="1"/>
    <col min="7698" max="7698" width="9.625" style="61" customWidth="1"/>
    <col min="7699" max="7936" width="9" style="61"/>
    <col min="7937" max="7937" width="8.125" style="61" customWidth="1"/>
    <col min="7938" max="7938" width="9.875" style="61" bestFit="1" customWidth="1"/>
    <col min="7939" max="7939" width="8.25" style="61" bestFit="1" customWidth="1"/>
    <col min="7940" max="7940" width="74.5" style="61" bestFit="1" customWidth="1"/>
    <col min="7941" max="7941" width="5.125" style="61" bestFit="1" customWidth="1"/>
    <col min="7942" max="7942" width="10.75" style="61" bestFit="1" customWidth="1"/>
    <col min="7943" max="7943" width="14.5" style="61" bestFit="1" customWidth="1"/>
    <col min="7944" max="7944" width="10.75" style="61" bestFit="1" customWidth="1"/>
    <col min="7945" max="7945" width="15.25" style="61" bestFit="1" customWidth="1"/>
    <col min="7946" max="7946" width="9.875" style="61" customWidth="1"/>
    <col min="7947" max="7947" width="17" style="61" bestFit="1" customWidth="1"/>
    <col min="7948" max="7948" width="8.125" style="61" customWidth="1"/>
    <col min="7949" max="7952" width="15.625" style="61" customWidth="1"/>
    <col min="7953" max="7953" width="13.125" style="61" customWidth="1"/>
    <col min="7954" max="7954" width="9.625" style="61" customWidth="1"/>
    <col min="7955" max="8192" width="9" style="61"/>
    <col min="8193" max="8193" width="8.125" style="61" customWidth="1"/>
    <col min="8194" max="8194" width="9.875" style="61" bestFit="1" customWidth="1"/>
    <col min="8195" max="8195" width="8.25" style="61" bestFit="1" customWidth="1"/>
    <col min="8196" max="8196" width="74.5" style="61" bestFit="1" customWidth="1"/>
    <col min="8197" max="8197" width="5.125" style="61" bestFit="1" customWidth="1"/>
    <col min="8198" max="8198" width="10.75" style="61" bestFit="1" customWidth="1"/>
    <col min="8199" max="8199" width="14.5" style="61" bestFit="1" customWidth="1"/>
    <col min="8200" max="8200" width="10.75" style="61" bestFit="1" customWidth="1"/>
    <col min="8201" max="8201" width="15.25" style="61" bestFit="1" customWidth="1"/>
    <col min="8202" max="8202" width="9.875" style="61" customWidth="1"/>
    <col min="8203" max="8203" width="17" style="61" bestFit="1" customWidth="1"/>
    <col min="8204" max="8204" width="8.125" style="61" customWidth="1"/>
    <col min="8205" max="8208" width="15.625" style="61" customWidth="1"/>
    <col min="8209" max="8209" width="13.125" style="61" customWidth="1"/>
    <col min="8210" max="8210" width="9.625" style="61" customWidth="1"/>
    <col min="8211" max="8448" width="9" style="61"/>
    <col min="8449" max="8449" width="8.125" style="61" customWidth="1"/>
    <col min="8450" max="8450" width="9.875" style="61" bestFit="1" customWidth="1"/>
    <col min="8451" max="8451" width="8.25" style="61" bestFit="1" customWidth="1"/>
    <col min="8452" max="8452" width="74.5" style="61" bestFit="1" customWidth="1"/>
    <col min="8453" max="8453" width="5.125" style="61" bestFit="1" customWidth="1"/>
    <col min="8454" max="8454" width="10.75" style="61" bestFit="1" customWidth="1"/>
    <col min="8455" max="8455" width="14.5" style="61" bestFit="1" customWidth="1"/>
    <col min="8456" max="8456" width="10.75" style="61" bestFit="1" customWidth="1"/>
    <col min="8457" max="8457" width="15.25" style="61" bestFit="1" customWidth="1"/>
    <col min="8458" max="8458" width="9.875" style="61" customWidth="1"/>
    <col min="8459" max="8459" width="17" style="61" bestFit="1" customWidth="1"/>
    <col min="8460" max="8460" width="8.125" style="61" customWidth="1"/>
    <col min="8461" max="8464" width="15.625" style="61" customWidth="1"/>
    <col min="8465" max="8465" width="13.125" style="61" customWidth="1"/>
    <col min="8466" max="8466" width="9.625" style="61" customWidth="1"/>
    <col min="8467" max="8704" width="9" style="61"/>
    <col min="8705" max="8705" width="8.125" style="61" customWidth="1"/>
    <col min="8706" max="8706" width="9.875" style="61" bestFit="1" customWidth="1"/>
    <col min="8707" max="8707" width="8.25" style="61" bestFit="1" customWidth="1"/>
    <col min="8708" max="8708" width="74.5" style="61" bestFit="1" customWidth="1"/>
    <col min="8709" max="8709" width="5.125" style="61" bestFit="1" customWidth="1"/>
    <col min="8710" max="8710" width="10.75" style="61" bestFit="1" customWidth="1"/>
    <col min="8711" max="8711" width="14.5" style="61" bestFit="1" customWidth="1"/>
    <col min="8712" max="8712" width="10.75" style="61" bestFit="1" customWidth="1"/>
    <col min="8713" max="8713" width="15.25" style="61" bestFit="1" customWidth="1"/>
    <col min="8714" max="8714" width="9.875" style="61" customWidth="1"/>
    <col min="8715" max="8715" width="17" style="61" bestFit="1" customWidth="1"/>
    <col min="8716" max="8716" width="8.125" style="61" customWidth="1"/>
    <col min="8717" max="8720" width="15.625" style="61" customWidth="1"/>
    <col min="8721" max="8721" width="13.125" style="61" customWidth="1"/>
    <col min="8722" max="8722" width="9.625" style="61" customWidth="1"/>
    <col min="8723" max="8960" width="9" style="61"/>
    <col min="8961" max="8961" width="8.125" style="61" customWidth="1"/>
    <col min="8962" max="8962" width="9.875" style="61" bestFit="1" customWidth="1"/>
    <col min="8963" max="8963" width="8.25" style="61" bestFit="1" customWidth="1"/>
    <col min="8964" max="8964" width="74.5" style="61" bestFit="1" customWidth="1"/>
    <col min="8965" max="8965" width="5.125" style="61" bestFit="1" customWidth="1"/>
    <col min="8966" max="8966" width="10.75" style="61" bestFit="1" customWidth="1"/>
    <col min="8967" max="8967" width="14.5" style="61" bestFit="1" customWidth="1"/>
    <col min="8968" max="8968" width="10.75" style="61" bestFit="1" customWidth="1"/>
    <col min="8969" max="8969" width="15.25" style="61" bestFit="1" customWidth="1"/>
    <col min="8970" max="8970" width="9.875" style="61" customWidth="1"/>
    <col min="8971" max="8971" width="17" style="61" bestFit="1" customWidth="1"/>
    <col min="8972" max="8972" width="8.125" style="61" customWidth="1"/>
    <col min="8973" max="8976" width="15.625" style="61" customWidth="1"/>
    <col min="8977" max="8977" width="13.125" style="61" customWidth="1"/>
    <col min="8978" max="8978" width="9.625" style="61" customWidth="1"/>
    <col min="8979" max="9216" width="9" style="61"/>
    <col min="9217" max="9217" width="8.125" style="61" customWidth="1"/>
    <col min="9218" max="9218" width="9.875" style="61" bestFit="1" customWidth="1"/>
    <col min="9219" max="9219" width="8.25" style="61" bestFit="1" customWidth="1"/>
    <col min="9220" max="9220" width="74.5" style="61" bestFit="1" customWidth="1"/>
    <col min="9221" max="9221" width="5.125" style="61" bestFit="1" customWidth="1"/>
    <col min="9222" max="9222" width="10.75" style="61" bestFit="1" customWidth="1"/>
    <col min="9223" max="9223" width="14.5" style="61" bestFit="1" customWidth="1"/>
    <col min="9224" max="9224" width="10.75" style="61" bestFit="1" customWidth="1"/>
    <col min="9225" max="9225" width="15.25" style="61" bestFit="1" customWidth="1"/>
    <col min="9226" max="9226" width="9.875" style="61" customWidth="1"/>
    <col min="9227" max="9227" width="17" style="61" bestFit="1" customWidth="1"/>
    <col min="9228" max="9228" width="8.125" style="61" customWidth="1"/>
    <col min="9229" max="9232" width="15.625" style="61" customWidth="1"/>
    <col min="9233" max="9233" width="13.125" style="61" customWidth="1"/>
    <col min="9234" max="9234" width="9.625" style="61" customWidth="1"/>
    <col min="9235" max="9472" width="9" style="61"/>
    <col min="9473" max="9473" width="8.125" style="61" customWidth="1"/>
    <col min="9474" max="9474" width="9.875" style="61" bestFit="1" customWidth="1"/>
    <col min="9475" max="9475" width="8.25" style="61" bestFit="1" customWidth="1"/>
    <col min="9476" max="9476" width="74.5" style="61" bestFit="1" customWidth="1"/>
    <col min="9477" max="9477" width="5.125" style="61" bestFit="1" customWidth="1"/>
    <col min="9478" max="9478" width="10.75" style="61" bestFit="1" customWidth="1"/>
    <col min="9479" max="9479" width="14.5" style="61" bestFit="1" customWidth="1"/>
    <col min="9480" max="9480" width="10.75" style="61" bestFit="1" customWidth="1"/>
    <col min="9481" max="9481" width="15.25" style="61" bestFit="1" customWidth="1"/>
    <col min="9482" max="9482" width="9.875" style="61" customWidth="1"/>
    <col min="9483" max="9483" width="17" style="61" bestFit="1" customWidth="1"/>
    <col min="9484" max="9484" width="8.125" style="61" customWidth="1"/>
    <col min="9485" max="9488" width="15.625" style="61" customWidth="1"/>
    <col min="9489" max="9489" width="13.125" style="61" customWidth="1"/>
    <col min="9490" max="9490" width="9.625" style="61" customWidth="1"/>
    <col min="9491" max="9728" width="9" style="61"/>
    <col min="9729" max="9729" width="8.125" style="61" customWidth="1"/>
    <col min="9730" max="9730" width="9.875" style="61" bestFit="1" customWidth="1"/>
    <col min="9731" max="9731" width="8.25" style="61" bestFit="1" customWidth="1"/>
    <col min="9732" max="9732" width="74.5" style="61" bestFit="1" customWidth="1"/>
    <col min="9733" max="9733" width="5.125" style="61" bestFit="1" customWidth="1"/>
    <col min="9734" max="9734" width="10.75" style="61" bestFit="1" customWidth="1"/>
    <col min="9735" max="9735" width="14.5" style="61" bestFit="1" customWidth="1"/>
    <col min="9736" max="9736" width="10.75" style="61" bestFit="1" customWidth="1"/>
    <col min="9737" max="9737" width="15.25" style="61" bestFit="1" customWidth="1"/>
    <col min="9738" max="9738" width="9.875" style="61" customWidth="1"/>
    <col min="9739" max="9739" width="17" style="61" bestFit="1" customWidth="1"/>
    <col min="9740" max="9740" width="8.125" style="61" customWidth="1"/>
    <col min="9741" max="9744" width="15.625" style="61" customWidth="1"/>
    <col min="9745" max="9745" width="13.125" style="61" customWidth="1"/>
    <col min="9746" max="9746" width="9.625" style="61" customWidth="1"/>
    <col min="9747" max="9984" width="9" style="61"/>
    <col min="9985" max="9985" width="8.125" style="61" customWidth="1"/>
    <col min="9986" max="9986" width="9.875" style="61" bestFit="1" customWidth="1"/>
    <col min="9987" max="9987" width="8.25" style="61" bestFit="1" customWidth="1"/>
    <col min="9988" max="9988" width="74.5" style="61" bestFit="1" customWidth="1"/>
    <col min="9989" max="9989" width="5.125" style="61" bestFit="1" customWidth="1"/>
    <col min="9990" max="9990" width="10.75" style="61" bestFit="1" customWidth="1"/>
    <col min="9991" max="9991" width="14.5" style="61" bestFit="1" customWidth="1"/>
    <col min="9992" max="9992" width="10.75" style="61" bestFit="1" customWidth="1"/>
    <col min="9993" max="9993" width="15.25" style="61" bestFit="1" customWidth="1"/>
    <col min="9994" max="9994" width="9.875" style="61" customWidth="1"/>
    <col min="9995" max="9995" width="17" style="61" bestFit="1" customWidth="1"/>
    <col min="9996" max="9996" width="8.125" style="61" customWidth="1"/>
    <col min="9997" max="10000" width="15.625" style="61" customWidth="1"/>
    <col min="10001" max="10001" width="13.125" style="61" customWidth="1"/>
    <col min="10002" max="10002" width="9.625" style="61" customWidth="1"/>
    <col min="10003" max="10240" width="9" style="61"/>
    <col min="10241" max="10241" width="8.125" style="61" customWidth="1"/>
    <col min="10242" max="10242" width="9.875" style="61" bestFit="1" customWidth="1"/>
    <col min="10243" max="10243" width="8.25" style="61" bestFit="1" customWidth="1"/>
    <col min="10244" max="10244" width="74.5" style="61" bestFit="1" customWidth="1"/>
    <col min="10245" max="10245" width="5.125" style="61" bestFit="1" customWidth="1"/>
    <col min="10246" max="10246" width="10.75" style="61" bestFit="1" customWidth="1"/>
    <col min="10247" max="10247" width="14.5" style="61" bestFit="1" customWidth="1"/>
    <col min="10248" max="10248" width="10.75" style="61" bestFit="1" customWidth="1"/>
    <col min="10249" max="10249" width="15.25" style="61" bestFit="1" customWidth="1"/>
    <col min="10250" max="10250" width="9.875" style="61" customWidth="1"/>
    <col min="10251" max="10251" width="17" style="61" bestFit="1" customWidth="1"/>
    <col min="10252" max="10252" width="8.125" style="61" customWidth="1"/>
    <col min="10253" max="10256" width="15.625" style="61" customWidth="1"/>
    <col min="10257" max="10257" width="13.125" style="61" customWidth="1"/>
    <col min="10258" max="10258" width="9.625" style="61" customWidth="1"/>
    <col min="10259" max="10496" width="9" style="61"/>
    <col min="10497" max="10497" width="8.125" style="61" customWidth="1"/>
    <col min="10498" max="10498" width="9.875" style="61" bestFit="1" customWidth="1"/>
    <col min="10499" max="10499" width="8.25" style="61" bestFit="1" customWidth="1"/>
    <col min="10500" max="10500" width="74.5" style="61" bestFit="1" customWidth="1"/>
    <col min="10501" max="10501" width="5.125" style="61" bestFit="1" customWidth="1"/>
    <col min="10502" max="10502" width="10.75" style="61" bestFit="1" customWidth="1"/>
    <col min="10503" max="10503" width="14.5" style="61" bestFit="1" customWidth="1"/>
    <col min="10504" max="10504" width="10.75" style="61" bestFit="1" customWidth="1"/>
    <col min="10505" max="10505" width="15.25" style="61" bestFit="1" customWidth="1"/>
    <col min="10506" max="10506" width="9.875" style="61" customWidth="1"/>
    <col min="10507" max="10507" width="17" style="61" bestFit="1" customWidth="1"/>
    <col min="10508" max="10508" width="8.125" style="61" customWidth="1"/>
    <col min="10509" max="10512" width="15.625" style="61" customWidth="1"/>
    <col min="10513" max="10513" width="13.125" style="61" customWidth="1"/>
    <col min="10514" max="10514" width="9.625" style="61" customWidth="1"/>
    <col min="10515" max="10752" width="9" style="61"/>
    <col min="10753" max="10753" width="8.125" style="61" customWidth="1"/>
    <col min="10754" max="10754" width="9.875" style="61" bestFit="1" customWidth="1"/>
    <col min="10755" max="10755" width="8.25" style="61" bestFit="1" customWidth="1"/>
    <col min="10756" max="10756" width="74.5" style="61" bestFit="1" customWidth="1"/>
    <col min="10757" max="10757" width="5.125" style="61" bestFit="1" customWidth="1"/>
    <col min="10758" max="10758" width="10.75" style="61" bestFit="1" customWidth="1"/>
    <col min="10759" max="10759" width="14.5" style="61" bestFit="1" customWidth="1"/>
    <col min="10760" max="10760" width="10.75" style="61" bestFit="1" customWidth="1"/>
    <col min="10761" max="10761" width="15.25" style="61" bestFit="1" customWidth="1"/>
    <col min="10762" max="10762" width="9.875" style="61" customWidth="1"/>
    <col min="10763" max="10763" width="17" style="61" bestFit="1" customWidth="1"/>
    <col min="10764" max="10764" width="8.125" style="61" customWidth="1"/>
    <col min="10765" max="10768" width="15.625" style="61" customWidth="1"/>
    <col min="10769" max="10769" width="13.125" style="61" customWidth="1"/>
    <col min="10770" max="10770" width="9.625" style="61" customWidth="1"/>
    <col min="10771" max="11008" width="9" style="61"/>
    <col min="11009" max="11009" width="8.125" style="61" customWidth="1"/>
    <col min="11010" max="11010" width="9.875" style="61" bestFit="1" customWidth="1"/>
    <col min="11011" max="11011" width="8.25" style="61" bestFit="1" customWidth="1"/>
    <col min="11012" max="11012" width="74.5" style="61" bestFit="1" customWidth="1"/>
    <col min="11013" max="11013" width="5.125" style="61" bestFit="1" customWidth="1"/>
    <col min="11014" max="11014" width="10.75" style="61" bestFit="1" customWidth="1"/>
    <col min="11015" max="11015" width="14.5" style="61" bestFit="1" customWidth="1"/>
    <col min="11016" max="11016" width="10.75" style="61" bestFit="1" customWidth="1"/>
    <col min="11017" max="11017" width="15.25" style="61" bestFit="1" customWidth="1"/>
    <col min="11018" max="11018" width="9.875" style="61" customWidth="1"/>
    <col min="11019" max="11019" width="17" style="61" bestFit="1" customWidth="1"/>
    <col min="11020" max="11020" width="8.125" style="61" customWidth="1"/>
    <col min="11021" max="11024" width="15.625" style="61" customWidth="1"/>
    <col min="11025" max="11025" width="13.125" style="61" customWidth="1"/>
    <col min="11026" max="11026" width="9.625" style="61" customWidth="1"/>
    <col min="11027" max="11264" width="9" style="61"/>
    <col min="11265" max="11265" width="8.125" style="61" customWidth="1"/>
    <col min="11266" max="11266" width="9.875" style="61" bestFit="1" customWidth="1"/>
    <col min="11267" max="11267" width="8.25" style="61" bestFit="1" customWidth="1"/>
    <col min="11268" max="11268" width="74.5" style="61" bestFit="1" customWidth="1"/>
    <col min="11269" max="11269" width="5.125" style="61" bestFit="1" customWidth="1"/>
    <col min="11270" max="11270" width="10.75" style="61" bestFit="1" customWidth="1"/>
    <col min="11271" max="11271" width="14.5" style="61" bestFit="1" customWidth="1"/>
    <col min="11272" max="11272" width="10.75" style="61" bestFit="1" customWidth="1"/>
    <col min="11273" max="11273" width="15.25" style="61" bestFit="1" customWidth="1"/>
    <col min="11274" max="11274" width="9.875" style="61" customWidth="1"/>
    <col min="11275" max="11275" width="17" style="61" bestFit="1" customWidth="1"/>
    <col min="11276" max="11276" width="8.125" style="61" customWidth="1"/>
    <col min="11277" max="11280" width="15.625" style="61" customWidth="1"/>
    <col min="11281" max="11281" width="13.125" style="61" customWidth="1"/>
    <col min="11282" max="11282" width="9.625" style="61" customWidth="1"/>
    <col min="11283" max="11520" width="9" style="61"/>
    <col min="11521" max="11521" width="8.125" style="61" customWidth="1"/>
    <col min="11522" max="11522" width="9.875" style="61" bestFit="1" customWidth="1"/>
    <col min="11523" max="11523" width="8.25" style="61" bestFit="1" customWidth="1"/>
    <col min="11524" max="11524" width="74.5" style="61" bestFit="1" customWidth="1"/>
    <col min="11525" max="11525" width="5.125" style="61" bestFit="1" customWidth="1"/>
    <col min="11526" max="11526" width="10.75" style="61" bestFit="1" customWidth="1"/>
    <col min="11527" max="11527" width="14.5" style="61" bestFit="1" customWidth="1"/>
    <col min="11528" max="11528" width="10.75" style="61" bestFit="1" customWidth="1"/>
    <col min="11529" max="11529" width="15.25" style="61" bestFit="1" customWidth="1"/>
    <col min="11530" max="11530" width="9.875" style="61" customWidth="1"/>
    <col min="11531" max="11531" width="17" style="61" bestFit="1" customWidth="1"/>
    <col min="11532" max="11532" width="8.125" style="61" customWidth="1"/>
    <col min="11533" max="11536" width="15.625" style="61" customWidth="1"/>
    <col min="11537" max="11537" width="13.125" style="61" customWidth="1"/>
    <col min="11538" max="11538" width="9.625" style="61" customWidth="1"/>
    <col min="11539" max="11776" width="9" style="61"/>
    <col min="11777" max="11777" width="8.125" style="61" customWidth="1"/>
    <col min="11778" max="11778" width="9.875" style="61" bestFit="1" customWidth="1"/>
    <col min="11779" max="11779" width="8.25" style="61" bestFit="1" customWidth="1"/>
    <col min="11780" max="11780" width="74.5" style="61" bestFit="1" customWidth="1"/>
    <col min="11781" max="11781" width="5.125" style="61" bestFit="1" customWidth="1"/>
    <col min="11782" max="11782" width="10.75" style="61" bestFit="1" customWidth="1"/>
    <col min="11783" max="11783" width="14.5" style="61" bestFit="1" customWidth="1"/>
    <col min="11784" max="11784" width="10.75" style="61" bestFit="1" customWidth="1"/>
    <col min="11785" max="11785" width="15.25" style="61" bestFit="1" customWidth="1"/>
    <col min="11786" max="11786" width="9.875" style="61" customWidth="1"/>
    <col min="11787" max="11787" width="17" style="61" bestFit="1" customWidth="1"/>
    <col min="11788" max="11788" width="8.125" style="61" customWidth="1"/>
    <col min="11789" max="11792" width="15.625" style="61" customWidth="1"/>
    <col min="11793" max="11793" width="13.125" style="61" customWidth="1"/>
    <col min="11794" max="11794" width="9.625" style="61" customWidth="1"/>
    <col min="11795" max="12032" width="9" style="61"/>
    <col min="12033" max="12033" width="8.125" style="61" customWidth="1"/>
    <col min="12034" max="12034" width="9.875" style="61" bestFit="1" customWidth="1"/>
    <col min="12035" max="12035" width="8.25" style="61" bestFit="1" customWidth="1"/>
    <col min="12036" max="12036" width="74.5" style="61" bestFit="1" customWidth="1"/>
    <col min="12037" max="12037" width="5.125" style="61" bestFit="1" customWidth="1"/>
    <col min="12038" max="12038" width="10.75" style="61" bestFit="1" customWidth="1"/>
    <col min="12039" max="12039" width="14.5" style="61" bestFit="1" customWidth="1"/>
    <col min="12040" max="12040" width="10.75" style="61" bestFit="1" customWidth="1"/>
    <col min="12041" max="12041" width="15.25" style="61" bestFit="1" customWidth="1"/>
    <col min="12042" max="12042" width="9.875" style="61" customWidth="1"/>
    <col min="12043" max="12043" width="17" style="61" bestFit="1" customWidth="1"/>
    <col min="12044" max="12044" width="8.125" style="61" customWidth="1"/>
    <col min="12045" max="12048" width="15.625" style="61" customWidth="1"/>
    <col min="12049" max="12049" width="13.125" style="61" customWidth="1"/>
    <col min="12050" max="12050" width="9.625" style="61" customWidth="1"/>
    <col min="12051" max="12288" width="9" style="61"/>
    <col min="12289" max="12289" width="8.125" style="61" customWidth="1"/>
    <col min="12290" max="12290" width="9.875" style="61" bestFit="1" customWidth="1"/>
    <col min="12291" max="12291" width="8.25" style="61" bestFit="1" customWidth="1"/>
    <col min="12292" max="12292" width="74.5" style="61" bestFit="1" customWidth="1"/>
    <col min="12293" max="12293" width="5.125" style="61" bestFit="1" customWidth="1"/>
    <col min="12294" max="12294" width="10.75" style="61" bestFit="1" customWidth="1"/>
    <col min="12295" max="12295" width="14.5" style="61" bestFit="1" customWidth="1"/>
    <col min="12296" max="12296" width="10.75" style="61" bestFit="1" customWidth="1"/>
    <col min="12297" max="12297" width="15.25" style="61" bestFit="1" customWidth="1"/>
    <col min="12298" max="12298" width="9.875" style="61" customWidth="1"/>
    <col min="12299" max="12299" width="17" style="61" bestFit="1" customWidth="1"/>
    <col min="12300" max="12300" width="8.125" style="61" customWidth="1"/>
    <col min="12301" max="12304" width="15.625" style="61" customWidth="1"/>
    <col min="12305" max="12305" width="13.125" style="61" customWidth="1"/>
    <col min="12306" max="12306" width="9.625" style="61" customWidth="1"/>
    <col min="12307" max="12544" width="9" style="61"/>
    <col min="12545" max="12545" width="8.125" style="61" customWidth="1"/>
    <col min="12546" max="12546" width="9.875" style="61" bestFit="1" customWidth="1"/>
    <col min="12547" max="12547" width="8.25" style="61" bestFit="1" customWidth="1"/>
    <col min="12548" max="12548" width="74.5" style="61" bestFit="1" customWidth="1"/>
    <col min="12549" max="12549" width="5.125" style="61" bestFit="1" customWidth="1"/>
    <col min="12550" max="12550" width="10.75" style="61" bestFit="1" customWidth="1"/>
    <col min="12551" max="12551" width="14.5" style="61" bestFit="1" customWidth="1"/>
    <col min="12552" max="12552" width="10.75" style="61" bestFit="1" customWidth="1"/>
    <col min="12553" max="12553" width="15.25" style="61" bestFit="1" customWidth="1"/>
    <col min="12554" max="12554" width="9.875" style="61" customWidth="1"/>
    <col min="12555" max="12555" width="17" style="61" bestFit="1" customWidth="1"/>
    <col min="12556" max="12556" width="8.125" style="61" customWidth="1"/>
    <col min="12557" max="12560" width="15.625" style="61" customWidth="1"/>
    <col min="12561" max="12561" width="13.125" style="61" customWidth="1"/>
    <col min="12562" max="12562" width="9.625" style="61" customWidth="1"/>
    <col min="12563" max="12800" width="9" style="61"/>
    <col min="12801" max="12801" width="8.125" style="61" customWidth="1"/>
    <col min="12802" max="12802" width="9.875" style="61" bestFit="1" customWidth="1"/>
    <col min="12803" max="12803" width="8.25" style="61" bestFit="1" customWidth="1"/>
    <col min="12804" max="12804" width="74.5" style="61" bestFit="1" customWidth="1"/>
    <col min="12805" max="12805" width="5.125" style="61" bestFit="1" customWidth="1"/>
    <col min="12806" max="12806" width="10.75" style="61" bestFit="1" customWidth="1"/>
    <col min="12807" max="12807" width="14.5" style="61" bestFit="1" customWidth="1"/>
    <col min="12808" max="12808" width="10.75" style="61" bestFit="1" customWidth="1"/>
    <col min="12809" max="12809" width="15.25" style="61" bestFit="1" customWidth="1"/>
    <col min="12810" max="12810" width="9.875" style="61" customWidth="1"/>
    <col min="12811" max="12811" width="17" style="61" bestFit="1" customWidth="1"/>
    <col min="12812" max="12812" width="8.125" style="61" customWidth="1"/>
    <col min="12813" max="12816" width="15.625" style="61" customWidth="1"/>
    <col min="12817" max="12817" width="13.125" style="61" customWidth="1"/>
    <col min="12818" max="12818" width="9.625" style="61" customWidth="1"/>
    <col min="12819" max="13056" width="9" style="61"/>
    <col min="13057" max="13057" width="8.125" style="61" customWidth="1"/>
    <col min="13058" max="13058" width="9.875" style="61" bestFit="1" customWidth="1"/>
    <col min="13059" max="13059" width="8.25" style="61" bestFit="1" customWidth="1"/>
    <col min="13060" max="13060" width="74.5" style="61" bestFit="1" customWidth="1"/>
    <col min="13061" max="13061" width="5.125" style="61" bestFit="1" customWidth="1"/>
    <col min="13062" max="13062" width="10.75" style="61" bestFit="1" customWidth="1"/>
    <col min="13063" max="13063" width="14.5" style="61" bestFit="1" customWidth="1"/>
    <col min="13064" max="13064" width="10.75" style="61" bestFit="1" customWidth="1"/>
    <col min="13065" max="13065" width="15.25" style="61" bestFit="1" customWidth="1"/>
    <col min="13066" max="13066" width="9.875" style="61" customWidth="1"/>
    <col min="13067" max="13067" width="17" style="61" bestFit="1" customWidth="1"/>
    <col min="13068" max="13068" width="8.125" style="61" customWidth="1"/>
    <col min="13069" max="13072" width="15.625" style="61" customWidth="1"/>
    <col min="13073" max="13073" width="13.125" style="61" customWidth="1"/>
    <col min="13074" max="13074" width="9.625" style="61" customWidth="1"/>
    <col min="13075" max="13312" width="9" style="61"/>
    <col min="13313" max="13313" width="8.125" style="61" customWidth="1"/>
    <col min="13314" max="13314" width="9.875" style="61" bestFit="1" customWidth="1"/>
    <col min="13315" max="13315" width="8.25" style="61" bestFit="1" customWidth="1"/>
    <col min="13316" max="13316" width="74.5" style="61" bestFit="1" customWidth="1"/>
    <col min="13317" max="13317" width="5.125" style="61" bestFit="1" customWidth="1"/>
    <col min="13318" max="13318" width="10.75" style="61" bestFit="1" customWidth="1"/>
    <col min="13319" max="13319" width="14.5" style="61" bestFit="1" customWidth="1"/>
    <col min="13320" max="13320" width="10.75" style="61" bestFit="1" customWidth="1"/>
    <col min="13321" max="13321" width="15.25" style="61" bestFit="1" customWidth="1"/>
    <col min="13322" max="13322" width="9.875" style="61" customWidth="1"/>
    <col min="13323" max="13323" width="17" style="61" bestFit="1" customWidth="1"/>
    <col min="13324" max="13324" width="8.125" style="61" customWidth="1"/>
    <col min="13325" max="13328" width="15.625" style="61" customWidth="1"/>
    <col min="13329" max="13329" width="13.125" style="61" customWidth="1"/>
    <col min="13330" max="13330" width="9.625" style="61" customWidth="1"/>
    <col min="13331" max="13568" width="9" style="61"/>
    <col min="13569" max="13569" width="8.125" style="61" customWidth="1"/>
    <col min="13570" max="13570" width="9.875" style="61" bestFit="1" customWidth="1"/>
    <col min="13571" max="13571" width="8.25" style="61" bestFit="1" customWidth="1"/>
    <col min="13572" max="13572" width="74.5" style="61" bestFit="1" customWidth="1"/>
    <col min="13573" max="13573" width="5.125" style="61" bestFit="1" customWidth="1"/>
    <col min="13574" max="13574" width="10.75" style="61" bestFit="1" customWidth="1"/>
    <col min="13575" max="13575" width="14.5" style="61" bestFit="1" customWidth="1"/>
    <col min="13576" max="13576" width="10.75" style="61" bestFit="1" customWidth="1"/>
    <col min="13577" max="13577" width="15.25" style="61" bestFit="1" customWidth="1"/>
    <col min="13578" max="13578" width="9.875" style="61" customWidth="1"/>
    <col min="13579" max="13579" width="17" style="61" bestFit="1" customWidth="1"/>
    <col min="13580" max="13580" width="8.125" style="61" customWidth="1"/>
    <col min="13581" max="13584" width="15.625" style="61" customWidth="1"/>
    <col min="13585" max="13585" width="13.125" style="61" customWidth="1"/>
    <col min="13586" max="13586" width="9.625" style="61" customWidth="1"/>
    <col min="13587" max="13824" width="9" style="61"/>
    <col min="13825" max="13825" width="8.125" style="61" customWidth="1"/>
    <col min="13826" max="13826" width="9.875" style="61" bestFit="1" customWidth="1"/>
    <col min="13827" max="13827" width="8.25" style="61" bestFit="1" customWidth="1"/>
    <col min="13828" max="13828" width="74.5" style="61" bestFit="1" customWidth="1"/>
    <col min="13829" max="13829" width="5.125" style="61" bestFit="1" customWidth="1"/>
    <col min="13830" max="13830" width="10.75" style="61" bestFit="1" customWidth="1"/>
    <col min="13831" max="13831" width="14.5" style="61" bestFit="1" customWidth="1"/>
    <col min="13832" max="13832" width="10.75" style="61" bestFit="1" customWidth="1"/>
    <col min="13833" max="13833" width="15.25" style="61" bestFit="1" customWidth="1"/>
    <col min="13834" max="13834" width="9.875" style="61" customWidth="1"/>
    <col min="13835" max="13835" width="17" style="61" bestFit="1" customWidth="1"/>
    <col min="13836" max="13836" width="8.125" style="61" customWidth="1"/>
    <col min="13837" max="13840" width="15.625" style="61" customWidth="1"/>
    <col min="13841" max="13841" width="13.125" style="61" customWidth="1"/>
    <col min="13842" max="13842" width="9.625" style="61" customWidth="1"/>
    <col min="13843" max="14080" width="9" style="61"/>
    <col min="14081" max="14081" width="8.125" style="61" customWidth="1"/>
    <col min="14082" max="14082" width="9.875" style="61" bestFit="1" customWidth="1"/>
    <col min="14083" max="14083" width="8.25" style="61" bestFit="1" customWidth="1"/>
    <col min="14084" max="14084" width="74.5" style="61" bestFit="1" customWidth="1"/>
    <col min="14085" max="14085" width="5.125" style="61" bestFit="1" customWidth="1"/>
    <col min="14086" max="14086" width="10.75" style="61" bestFit="1" customWidth="1"/>
    <col min="14087" max="14087" width="14.5" style="61" bestFit="1" customWidth="1"/>
    <col min="14088" max="14088" width="10.75" style="61" bestFit="1" customWidth="1"/>
    <col min="14089" max="14089" width="15.25" style="61" bestFit="1" customWidth="1"/>
    <col min="14090" max="14090" width="9.875" style="61" customWidth="1"/>
    <col min="14091" max="14091" width="17" style="61" bestFit="1" customWidth="1"/>
    <col min="14092" max="14092" width="8.125" style="61" customWidth="1"/>
    <col min="14093" max="14096" width="15.625" style="61" customWidth="1"/>
    <col min="14097" max="14097" width="13.125" style="61" customWidth="1"/>
    <col min="14098" max="14098" width="9.625" style="61" customWidth="1"/>
    <col min="14099" max="14336" width="9" style="61"/>
    <col min="14337" max="14337" width="8.125" style="61" customWidth="1"/>
    <col min="14338" max="14338" width="9.875" style="61" bestFit="1" customWidth="1"/>
    <col min="14339" max="14339" width="8.25" style="61" bestFit="1" customWidth="1"/>
    <col min="14340" max="14340" width="74.5" style="61" bestFit="1" customWidth="1"/>
    <col min="14341" max="14341" width="5.125" style="61" bestFit="1" customWidth="1"/>
    <col min="14342" max="14342" width="10.75" style="61" bestFit="1" customWidth="1"/>
    <col min="14343" max="14343" width="14.5" style="61" bestFit="1" customWidth="1"/>
    <col min="14344" max="14344" width="10.75" style="61" bestFit="1" customWidth="1"/>
    <col min="14345" max="14345" width="15.25" style="61" bestFit="1" customWidth="1"/>
    <col min="14346" max="14346" width="9.875" style="61" customWidth="1"/>
    <col min="14347" max="14347" width="17" style="61" bestFit="1" customWidth="1"/>
    <col min="14348" max="14348" width="8.125" style="61" customWidth="1"/>
    <col min="14349" max="14352" width="15.625" style="61" customWidth="1"/>
    <col min="14353" max="14353" width="13.125" style="61" customWidth="1"/>
    <col min="14354" max="14354" width="9.625" style="61" customWidth="1"/>
    <col min="14355" max="14592" width="9" style="61"/>
    <col min="14593" max="14593" width="8.125" style="61" customWidth="1"/>
    <col min="14594" max="14594" width="9.875" style="61" bestFit="1" customWidth="1"/>
    <col min="14595" max="14595" width="8.25" style="61" bestFit="1" customWidth="1"/>
    <col min="14596" max="14596" width="74.5" style="61" bestFit="1" customWidth="1"/>
    <col min="14597" max="14597" width="5.125" style="61" bestFit="1" customWidth="1"/>
    <col min="14598" max="14598" width="10.75" style="61" bestFit="1" customWidth="1"/>
    <col min="14599" max="14599" width="14.5" style="61" bestFit="1" customWidth="1"/>
    <col min="14600" max="14600" width="10.75" style="61" bestFit="1" customWidth="1"/>
    <col min="14601" max="14601" width="15.25" style="61" bestFit="1" customWidth="1"/>
    <col min="14602" max="14602" width="9.875" style="61" customWidth="1"/>
    <col min="14603" max="14603" width="17" style="61" bestFit="1" customWidth="1"/>
    <col min="14604" max="14604" width="8.125" style="61" customWidth="1"/>
    <col min="14605" max="14608" width="15.625" style="61" customWidth="1"/>
    <col min="14609" max="14609" width="13.125" style="61" customWidth="1"/>
    <col min="14610" max="14610" width="9.625" style="61" customWidth="1"/>
    <col min="14611" max="14848" width="9" style="61"/>
    <col min="14849" max="14849" width="8.125" style="61" customWidth="1"/>
    <col min="14850" max="14850" width="9.875" style="61" bestFit="1" customWidth="1"/>
    <col min="14851" max="14851" width="8.25" style="61" bestFit="1" customWidth="1"/>
    <col min="14852" max="14852" width="74.5" style="61" bestFit="1" customWidth="1"/>
    <col min="14853" max="14853" width="5.125" style="61" bestFit="1" customWidth="1"/>
    <col min="14854" max="14854" width="10.75" style="61" bestFit="1" customWidth="1"/>
    <col min="14855" max="14855" width="14.5" style="61" bestFit="1" customWidth="1"/>
    <col min="14856" max="14856" width="10.75" style="61" bestFit="1" customWidth="1"/>
    <col min="14857" max="14857" width="15.25" style="61" bestFit="1" customWidth="1"/>
    <col min="14858" max="14858" width="9.875" style="61" customWidth="1"/>
    <col min="14859" max="14859" width="17" style="61" bestFit="1" customWidth="1"/>
    <col min="14860" max="14860" width="8.125" style="61" customWidth="1"/>
    <col min="14861" max="14864" width="15.625" style="61" customWidth="1"/>
    <col min="14865" max="14865" width="13.125" style="61" customWidth="1"/>
    <col min="14866" max="14866" width="9.625" style="61" customWidth="1"/>
    <col min="14867" max="15104" width="9" style="61"/>
    <col min="15105" max="15105" width="8.125" style="61" customWidth="1"/>
    <col min="15106" max="15106" width="9.875" style="61" bestFit="1" customWidth="1"/>
    <col min="15107" max="15107" width="8.25" style="61" bestFit="1" customWidth="1"/>
    <col min="15108" max="15108" width="74.5" style="61" bestFit="1" customWidth="1"/>
    <col min="15109" max="15109" width="5.125" style="61" bestFit="1" customWidth="1"/>
    <col min="15110" max="15110" width="10.75" style="61" bestFit="1" customWidth="1"/>
    <col min="15111" max="15111" width="14.5" style="61" bestFit="1" customWidth="1"/>
    <col min="15112" max="15112" width="10.75" style="61" bestFit="1" customWidth="1"/>
    <col min="15113" max="15113" width="15.25" style="61" bestFit="1" customWidth="1"/>
    <col min="15114" max="15114" width="9.875" style="61" customWidth="1"/>
    <col min="15115" max="15115" width="17" style="61" bestFit="1" customWidth="1"/>
    <col min="15116" max="15116" width="8.125" style="61" customWidth="1"/>
    <col min="15117" max="15120" width="15.625" style="61" customWidth="1"/>
    <col min="15121" max="15121" width="13.125" style="61" customWidth="1"/>
    <col min="15122" max="15122" width="9.625" style="61" customWidth="1"/>
    <col min="15123" max="15360" width="9" style="61"/>
    <col min="15361" max="15361" width="8.125" style="61" customWidth="1"/>
    <col min="15362" max="15362" width="9.875" style="61" bestFit="1" customWidth="1"/>
    <col min="15363" max="15363" width="8.25" style="61" bestFit="1" customWidth="1"/>
    <col min="15364" max="15364" width="74.5" style="61" bestFit="1" customWidth="1"/>
    <col min="15365" max="15365" width="5.125" style="61" bestFit="1" customWidth="1"/>
    <col min="15366" max="15366" width="10.75" style="61" bestFit="1" customWidth="1"/>
    <col min="15367" max="15367" width="14.5" style="61" bestFit="1" customWidth="1"/>
    <col min="15368" max="15368" width="10.75" style="61" bestFit="1" customWidth="1"/>
    <col min="15369" max="15369" width="15.25" style="61" bestFit="1" customWidth="1"/>
    <col min="15370" max="15370" width="9.875" style="61" customWidth="1"/>
    <col min="15371" max="15371" width="17" style="61" bestFit="1" customWidth="1"/>
    <col min="15372" max="15372" width="8.125" style="61" customWidth="1"/>
    <col min="15373" max="15376" width="15.625" style="61" customWidth="1"/>
    <col min="15377" max="15377" width="13.125" style="61" customWidth="1"/>
    <col min="15378" max="15378" width="9.625" style="61" customWidth="1"/>
    <col min="15379" max="15616" width="9" style="61"/>
    <col min="15617" max="15617" width="8.125" style="61" customWidth="1"/>
    <col min="15618" max="15618" width="9.875" style="61" bestFit="1" customWidth="1"/>
    <col min="15619" max="15619" width="8.25" style="61" bestFit="1" customWidth="1"/>
    <col min="15620" max="15620" width="74.5" style="61" bestFit="1" customWidth="1"/>
    <col min="15621" max="15621" width="5.125" style="61" bestFit="1" customWidth="1"/>
    <col min="15622" max="15622" width="10.75" style="61" bestFit="1" customWidth="1"/>
    <col min="15623" max="15623" width="14.5" style="61" bestFit="1" customWidth="1"/>
    <col min="15624" max="15624" width="10.75" style="61" bestFit="1" customWidth="1"/>
    <col min="15625" max="15625" width="15.25" style="61" bestFit="1" customWidth="1"/>
    <col min="15626" max="15626" width="9.875" style="61" customWidth="1"/>
    <col min="15627" max="15627" width="17" style="61" bestFit="1" customWidth="1"/>
    <col min="15628" max="15628" width="8.125" style="61" customWidth="1"/>
    <col min="15629" max="15632" width="15.625" style="61" customWidth="1"/>
    <col min="15633" max="15633" width="13.125" style="61" customWidth="1"/>
    <col min="15634" max="15634" width="9.625" style="61" customWidth="1"/>
    <col min="15635" max="15872" width="9" style="61"/>
    <col min="15873" max="15873" width="8.125" style="61" customWidth="1"/>
    <col min="15874" max="15874" width="9.875" style="61" bestFit="1" customWidth="1"/>
    <col min="15875" max="15875" width="8.25" style="61" bestFit="1" customWidth="1"/>
    <col min="15876" max="15876" width="74.5" style="61" bestFit="1" customWidth="1"/>
    <col min="15877" max="15877" width="5.125" style="61" bestFit="1" customWidth="1"/>
    <col min="15878" max="15878" width="10.75" style="61" bestFit="1" customWidth="1"/>
    <col min="15879" max="15879" width="14.5" style="61" bestFit="1" customWidth="1"/>
    <col min="15880" max="15880" width="10.75" style="61" bestFit="1" customWidth="1"/>
    <col min="15881" max="15881" width="15.25" style="61" bestFit="1" customWidth="1"/>
    <col min="15882" max="15882" width="9.875" style="61" customWidth="1"/>
    <col min="15883" max="15883" width="17" style="61" bestFit="1" customWidth="1"/>
    <col min="15884" max="15884" width="8.125" style="61" customWidth="1"/>
    <col min="15885" max="15888" width="15.625" style="61" customWidth="1"/>
    <col min="15889" max="15889" width="13.125" style="61" customWidth="1"/>
    <col min="15890" max="15890" width="9.625" style="61" customWidth="1"/>
    <col min="15891" max="16128" width="9" style="61"/>
    <col min="16129" max="16129" width="8.125" style="61" customWidth="1"/>
    <col min="16130" max="16130" width="9.875" style="61" bestFit="1" customWidth="1"/>
    <col min="16131" max="16131" width="8.25" style="61" bestFit="1" customWidth="1"/>
    <col min="16132" max="16132" width="74.5" style="61" bestFit="1" customWidth="1"/>
    <col min="16133" max="16133" width="5.125" style="61" bestFit="1" customWidth="1"/>
    <col min="16134" max="16134" width="10.75" style="61" bestFit="1" customWidth="1"/>
    <col min="16135" max="16135" width="14.5" style="61" bestFit="1" customWidth="1"/>
    <col min="16136" max="16136" width="10.75" style="61" bestFit="1" customWidth="1"/>
    <col min="16137" max="16137" width="15.25" style="61" bestFit="1" customWidth="1"/>
    <col min="16138" max="16138" width="9.875" style="61" customWidth="1"/>
    <col min="16139" max="16139" width="17" style="61" bestFit="1" customWidth="1"/>
    <col min="16140" max="16140" width="8.125" style="61" customWidth="1"/>
    <col min="16141" max="16144" width="15.625" style="61" customWidth="1"/>
    <col min="16145" max="16145" width="13.125" style="61" customWidth="1"/>
    <col min="16146" max="16146" width="9.625" style="61" customWidth="1"/>
    <col min="16147" max="16384" width="9" style="61"/>
  </cols>
  <sheetData>
    <row r="1" spans="1:18" s="1" customFormat="1" ht="31.5">
      <c r="A1" s="88" t="s">
        <v>142</v>
      </c>
      <c r="B1" s="88"/>
      <c r="C1" s="88"/>
      <c r="D1" s="88"/>
      <c r="E1" s="89"/>
      <c r="F1" s="89"/>
      <c r="G1" s="89"/>
      <c r="H1" s="90"/>
      <c r="I1" s="89"/>
      <c r="J1" s="89"/>
      <c r="K1" s="89"/>
      <c r="L1" s="89"/>
      <c r="M1" s="89"/>
      <c r="N1" s="89"/>
      <c r="O1" s="89"/>
      <c r="P1" s="89"/>
      <c r="Q1" s="89"/>
      <c r="R1" s="88"/>
    </row>
    <row r="2" spans="1:18" s="15" customFormat="1" ht="25.5" customHeight="1">
      <c r="A2" s="2" t="s">
        <v>143</v>
      </c>
      <c r="B2" s="3"/>
      <c r="C2" s="4"/>
      <c r="D2" s="5"/>
      <c r="E2" s="6"/>
      <c r="F2" s="7" t="s">
        <v>144</v>
      </c>
      <c r="G2" s="8" t="s">
        <v>145</v>
      </c>
      <c r="H2" s="9"/>
      <c r="I2" s="10" t="s">
        <v>146</v>
      </c>
      <c r="J2" s="11"/>
      <c r="K2" s="6"/>
      <c r="L2" s="6"/>
      <c r="M2" s="12"/>
      <c r="N2" s="12"/>
      <c r="O2" s="12"/>
      <c r="P2" s="12"/>
      <c r="Q2" s="13"/>
      <c r="R2" s="14"/>
    </row>
    <row r="3" spans="1:18" s="16" customFormat="1" ht="12.75" customHeight="1">
      <c r="A3" s="91" t="s">
        <v>5</v>
      </c>
      <c r="B3" s="91" t="s">
        <v>6</v>
      </c>
      <c r="C3" s="91" t="s">
        <v>7</v>
      </c>
      <c r="D3" s="91" t="s">
        <v>8</v>
      </c>
      <c r="E3" s="92" t="s">
        <v>9</v>
      </c>
      <c r="F3" s="92" t="s">
        <v>147</v>
      </c>
      <c r="G3" s="92" t="s">
        <v>148</v>
      </c>
      <c r="H3" s="93" t="s">
        <v>149</v>
      </c>
      <c r="I3" s="92" t="s">
        <v>150</v>
      </c>
      <c r="J3" s="92" t="s">
        <v>151</v>
      </c>
      <c r="K3" s="92" t="s">
        <v>15</v>
      </c>
      <c r="L3" s="92" t="s">
        <v>152</v>
      </c>
      <c r="M3" s="94" t="s">
        <v>153</v>
      </c>
      <c r="N3" s="95"/>
      <c r="O3" s="95"/>
      <c r="P3" s="96"/>
      <c r="Q3" s="97" t="s">
        <v>154</v>
      </c>
      <c r="R3" s="98" t="s">
        <v>19</v>
      </c>
    </row>
    <row r="4" spans="1:18" s="16" customFormat="1" ht="27.75" customHeight="1">
      <c r="A4" s="91"/>
      <c r="B4" s="91"/>
      <c r="C4" s="91"/>
      <c r="D4" s="91"/>
      <c r="E4" s="92"/>
      <c r="F4" s="92"/>
      <c r="G4" s="92"/>
      <c r="H4" s="93"/>
      <c r="I4" s="92"/>
      <c r="J4" s="92"/>
      <c r="K4" s="92"/>
      <c r="L4" s="92"/>
      <c r="M4" s="94" t="s">
        <v>155</v>
      </c>
      <c r="N4" s="95"/>
      <c r="O4" s="95"/>
      <c r="P4" s="96"/>
      <c r="Q4" s="97"/>
      <c r="R4" s="99"/>
    </row>
    <row r="5" spans="1:18" s="16" customFormat="1" ht="14.25" customHeight="1">
      <c r="A5" s="91"/>
      <c r="B5" s="91"/>
      <c r="C5" s="91"/>
      <c r="D5" s="91"/>
      <c r="E5" s="81" t="s">
        <v>21</v>
      </c>
      <c r="F5" s="81" t="s">
        <v>22</v>
      </c>
      <c r="G5" s="81" t="s">
        <v>23</v>
      </c>
      <c r="H5" s="83" t="s">
        <v>24</v>
      </c>
      <c r="I5" s="81" t="s">
        <v>25</v>
      </c>
      <c r="J5" s="81" t="s">
        <v>156</v>
      </c>
      <c r="K5" s="81" t="s">
        <v>157</v>
      </c>
      <c r="L5" s="81" t="s">
        <v>158</v>
      </c>
      <c r="M5" s="19" t="s">
        <v>159</v>
      </c>
      <c r="N5" s="19" t="s">
        <v>160</v>
      </c>
      <c r="O5" s="19" t="s">
        <v>161</v>
      </c>
      <c r="P5" s="19" t="s">
        <v>162</v>
      </c>
      <c r="Q5" s="82" t="s">
        <v>163</v>
      </c>
      <c r="R5" s="100"/>
    </row>
    <row r="6" spans="1:18" s="16" customFormat="1" ht="12">
      <c r="A6" s="106" t="s">
        <v>164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8"/>
    </row>
    <row r="7" spans="1:18" s="16" customFormat="1" ht="12">
      <c r="A7" s="106" t="s">
        <v>165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8"/>
    </row>
    <row r="8" spans="1:18" s="16" customFormat="1" ht="24">
      <c r="A8" s="21" t="s">
        <v>36</v>
      </c>
      <c r="B8" s="22" t="s">
        <v>192</v>
      </c>
      <c r="C8" s="23" t="s">
        <v>193</v>
      </c>
      <c r="D8" s="24" t="s">
        <v>194</v>
      </c>
      <c r="E8" s="25">
        <v>16</v>
      </c>
      <c r="F8" s="26">
        <v>81000</v>
      </c>
      <c r="G8" s="27">
        <f t="shared" ref="G8" si="0">IF(OR($E8="",$F8="")=TRUE,"",E8*F8)</f>
        <v>1296000</v>
      </c>
      <c r="H8" s="28">
        <v>0.99</v>
      </c>
      <c r="I8" s="27">
        <f t="shared" ref="I8" si="1">IF(G8="","",G8*(1-H8))</f>
        <v>12960.000000000011</v>
      </c>
      <c r="J8" s="28">
        <v>0.01</v>
      </c>
      <c r="K8" s="27">
        <f>I8*(1+J8)</f>
        <v>13089.600000000011</v>
      </c>
      <c r="L8" s="26">
        <v>0</v>
      </c>
      <c r="M8" s="29">
        <f>E8</f>
        <v>16</v>
      </c>
      <c r="N8" s="29">
        <f t="shared" ref="N8" si="2">M8</f>
        <v>16</v>
      </c>
      <c r="O8" s="29">
        <f t="shared" ref="O8" si="3">N8</f>
        <v>16</v>
      </c>
      <c r="P8" s="30">
        <f t="shared" ref="P8" si="4">SUM(M8:O8)</f>
        <v>48</v>
      </c>
      <c r="Q8" s="27">
        <f t="shared" ref="Q8" si="5">K8+L8+P8</f>
        <v>13137.600000000011</v>
      </c>
      <c r="R8" s="23"/>
    </row>
    <row r="9" spans="1:18" s="16" customFormat="1" ht="12">
      <c r="A9" s="21" t="s">
        <v>166</v>
      </c>
      <c r="B9" s="22" t="s">
        <v>167</v>
      </c>
      <c r="C9" s="40" t="s">
        <v>168</v>
      </c>
      <c r="D9" s="32" t="s">
        <v>169</v>
      </c>
      <c r="E9" s="25">
        <f>E8</f>
        <v>16</v>
      </c>
      <c r="F9" s="26">
        <v>18980</v>
      </c>
      <c r="G9" s="27">
        <f t="shared" ref="G9" si="6">IF(OR($E9="",$F9="")=TRUE,"",E9*F9)</f>
        <v>303680</v>
      </c>
      <c r="H9" s="28">
        <v>0.7</v>
      </c>
      <c r="I9" s="27">
        <f t="shared" ref="I9" si="7">IF(G9="","",G9*(1-H9))</f>
        <v>91104.000000000015</v>
      </c>
      <c r="J9" s="28">
        <v>0.01</v>
      </c>
      <c r="K9" s="27">
        <f>I9*(1+J9)</f>
        <v>92015.040000000023</v>
      </c>
      <c r="L9" s="26">
        <v>0</v>
      </c>
      <c r="M9" s="29">
        <f>E9</f>
        <v>16</v>
      </c>
      <c r="N9" s="29">
        <f t="shared" ref="N9:O9" si="8">M9</f>
        <v>16</v>
      </c>
      <c r="O9" s="29">
        <f t="shared" si="8"/>
        <v>16</v>
      </c>
      <c r="P9" s="30">
        <f t="shared" ref="P9" si="9">SUM(M9:O9)</f>
        <v>48</v>
      </c>
      <c r="Q9" s="27">
        <f t="shared" ref="Q9" si="10">K9+L9+P9</f>
        <v>92063.040000000023</v>
      </c>
      <c r="R9" s="23"/>
    </row>
    <row r="10" spans="1:18" s="16" customFormat="1" ht="15" customHeight="1">
      <c r="A10" s="101" t="s">
        <v>170</v>
      </c>
      <c r="B10" s="109"/>
      <c r="C10" s="109"/>
      <c r="D10" s="109"/>
      <c r="E10" s="33"/>
      <c r="F10" s="34"/>
      <c r="G10" s="30">
        <f>SUM(G8:G9)</f>
        <v>1599680</v>
      </c>
      <c r="H10" s="35"/>
      <c r="I10" s="30">
        <f>SUM(I8:I9)</f>
        <v>104064.00000000003</v>
      </c>
      <c r="J10" s="30"/>
      <c r="K10" s="30">
        <f t="shared" ref="K10:Q10" si="11">SUM(K8:K9)</f>
        <v>105104.64000000003</v>
      </c>
      <c r="L10" s="30">
        <f t="shared" si="11"/>
        <v>0</v>
      </c>
      <c r="M10" s="30">
        <f t="shared" si="11"/>
        <v>32</v>
      </c>
      <c r="N10" s="30">
        <f t="shared" si="11"/>
        <v>32</v>
      </c>
      <c r="O10" s="30">
        <f t="shared" si="11"/>
        <v>32</v>
      </c>
      <c r="P10" s="30">
        <f t="shared" si="11"/>
        <v>96</v>
      </c>
      <c r="Q10" s="36">
        <f t="shared" si="11"/>
        <v>105200.64000000003</v>
      </c>
      <c r="R10" s="37"/>
    </row>
    <row r="11" spans="1:18" s="16" customFormat="1" ht="12">
      <c r="A11" s="106" t="s">
        <v>171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8"/>
    </row>
    <row r="12" spans="1:18" s="16" customFormat="1" ht="12">
      <c r="A12" s="21" t="s">
        <v>200</v>
      </c>
      <c r="B12" s="38" t="s">
        <v>65</v>
      </c>
      <c r="C12" s="23" t="s">
        <v>195</v>
      </c>
      <c r="D12" s="39" t="s">
        <v>66</v>
      </c>
      <c r="E12" s="25">
        <f>E8</f>
        <v>16</v>
      </c>
      <c r="F12" s="40">
        <v>36621</v>
      </c>
      <c r="G12" s="27">
        <f t="shared" ref="G12" si="12">IF(OR($E12="",$F12="")=TRUE,"",E12*F12)</f>
        <v>585936</v>
      </c>
      <c r="H12" s="28">
        <v>0.8</v>
      </c>
      <c r="I12" s="27">
        <f t="shared" ref="I12" si="13">IF(G12="","",G12*(1-H12))</f>
        <v>117187.19999999997</v>
      </c>
      <c r="J12" s="28">
        <v>0.01</v>
      </c>
      <c r="K12" s="27">
        <f t="shared" ref="K12" si="14">I12*(1+J12)</f>
        <v>118359.07199999997</v>
      </c>
      <c r="L12" s="26">
        <v>0</v>
      </c>
      <c r="M12" s="29">
        <f t="shared" ref="M12" si="15">E12</f>
        <v>16</v>
      </c>
      <c r="N12" s="29">
        <f t="shared" ref="N12" si="16">M12</f>
        <v>16</v>
      </c>
      <c r="O12" s="29">
        <f t="shared" ref="O12" si="17">N12</f>
        <v>16</v>
      </c>
      <c r="P12" s="30">
        <f t="shared" ref="P12" si="18">SUM(M12:O12)</f>
        <v>48</v>
      </c>
      <c r="Q12" s="27">
        <f t="shared" ref="Q12" si="19">K12+L12+P12</f>
        <v>118407.07199999997</v>
      </c>
      <c r="R12" s="23"/>
    </row>
    <row r="13" spans="1:18" s="16" customFormat="1" ht="12">
      <c r="A13" s="21" t="s">
        <v>80</v>
      </c>
      <c r="B13" s="41" t="s">
        <v>172</v>
      </c>
      <c r="C13" s="23" t="s">
        <v>173</v>
      </c>
      <c r="D13" s="42" t="s">
        <v>174</v>
      </c>
      <c r="E13" s="25">
        <f>4*E8</f>
        <v>64</v>
      </c>
      <c r="F13" s="43">
        <v>5218.1999999999989</v>
      </c>
      <c r="G13" s="27">
        <f t="shared" ref="G13:G20" si="20">IF(OR($E13="",$F13="")=TRUE,"",E13*F13)</f>
        <v>333964.79999999993</v>
      </c>
      <c r="H13" s="28">
        <v>0.75</v>
      </c>
      <c r="I13" s="27">
        <f t="shared" ref="I13:I20" si="21">IF(G13="","",G13*(1-H13))</f>
        <v>83491.199999999983</v>
      </c>
      <c r="J13" s="28">
        <v>0.01</v>
      </c>
      <c r="K13" s="27">
        <f t="shared" ref="K13:K19" si="22">I13*(1+J13)</f>
        <v>84326.111999999979</v>
      </c>
      <c r="L13" s="26">
        <v>0</v>
      </c>
      <c r="M13" s="29">
        <f t="shared" ref="M13:M19" si="23">E13</f>
        <v>64</v>
      </c>
      <c r="N13" s="29">
        <f t="shared" ref="N13:O19" si="24">M13</f>
        <v>64</v>
      </c>
      <c r="O13" s="29">
        <f t="shared" si="24"/>
        <v>64</v>
      </c>
      <c r="P13" s="30">
        <f t="shared" ref="P13:P20" si="25">SUM(M13:O13)</f>
        <v>192</v>
      </c>
      <c r="Q13" s="27">
        <f t="shared" ref="Q13:Q20" si="26">K13+L13+P13</f>
        <v>84518.111999999979</v>
      </c>
      <c r="R13" s="23"/>
    </row>
    <row r="14" spans="1:18" s="16" customFormat="1" ht="12">
      <c r="A14" s="21" t="s">
        <v>47</v>
      </c>
      <c r="B14" s="44" t="s">
        <v>175</v>
      </c>
      <c r="C14" s="23" t="s">
        <v>176</v>
      </c>
      <c r="D14" s="32" t="s">
        <v>177</v>
      </c>
      <c r="E14" s="25">
        <f>E8*6</f>
        <v>96</v>
      </c>
      <c r="F14" s="40">
        <v>12203.099999999999</v>
      </c>
      <c r="G14" s="27">
        <f t="shared" si="20"/>
        <v>1171497.5999999999</v>
      </c>
      <c r="H14" s="28">
        <v>0.75</v>
      </c>
      <c r="I14" s="27">
        <f t="shared" si="21"/>
        <v>292874.39999999997</v>
      </c>
      <c r="J14" s="28">
        <v>0.01</v>
      </c>
      <c r="K14" s="27">
        <f t="shared" si="22"/>
        <v>295803.14399999997</v>
      </c>
      <c r="L14" s="26">
        <v>0</v>
      </c>
      <c r="M14" s="29">
        <f t="shared" si="23"/>
        <v>96</v>
      </c>
      <c r="N14" s="29">
        <f t="shared" si="24"/>
        <v>96</v>
      </c>
      <c r="O14" s="29">
        <f t="shared" si="24"/>
        <v>96</v>
      </c>
      <c r="P14" s="30">
        <f t="shared" si="25"/>
        <v>288</v>
      </c>
      <c r="Q14" s="27">
        <f t="shared" si="26"/>
        <v>296091.14399999997</v>
      </c>
      <c r="R14" s="23"/>
    </row>
    <row r="15" spans="1:18" s="16" customFormat="1" ht="12">
      <c r="A15" s="21" t="s">
        <v>81</v>
      </c>
      <c r="B15" s="44" t="s">
        <v>67</v>
      </c>
      <c r="C15" s="44" t="s">
        <v>49</v>
      </c>
      <c r="D15" s="45" t="s">
        <v>68</v>
      </c>
      <c r="E15" s="25">
        <f>E8</f>
        <v>16</v>
      </c>
      <c r="F15" s="46">
        <v>14625</v>
      </c>
      <c r="G15" s="27">
        <f t="shared" si="20"/>
        <v>234000</v>
      </c>
      <c r="H15" s="28">
        <v>0.75</v>
      </c>
      <c r="I15" s="27">
        <f t="shared" si="21"/>
        <v>58500</v>
      </c>
      <c r="J15" s="28">
        <v>0.01</v>
      </c>
      <c r="K15" s="27">
        <f t="shared" si="22"/>
        <v>59085</v>
      </c>
      <c r="L15" s="26">
        <v>0</v>
      </c>
      <c r="M15" s="29">
        <f t="shared" si="23"/>
        <v>16</v>
      </c>
      <c r="N15" s="29">
        <f t="shared" si="24"/>
        <v>16</v>
      </c>
      <c r="O15" s="29">
        <f t="shared" si="24"/>
        <v>16</v>
      </c>
      <c r="P15" s="30">
        <f t="shared" si="25"/>
        <v>48</v>
      </c>
      <c r="Q15" s="27">
        <f t="shared" si="26"/>
        <v>59133</v>
      </c>
      <c r="R15" s="23"/>
    </row>
    <row r="16" spans="1:18" s="60" customFormat="1" ht="12">
      <c r="A16" s="21" t="s">
        <v>82</v>
      </c>
      <c r="B16" s="48"/>
      <c r="C16" s="48" t="s">
        <v>198</v>
      </c>
      <c r="D16" s="49" t="s">
        <v>199</v>
      </c>
      <c r="E16" s="25">
        <v>8</v>
      </c>
      <c r="F16" s="40">
        <v>3523.3379999999993</v>
      </c>
      <c r="G16" s="27">
        <f t="shared" si="20"/>
        <v>28186.703999999994</v>
      </c>
      <c r="H16" s="58">
        <v>0.6</v>
      </c>
      <c r="I16" s="27">
        <f t="shared" si="21"/>
        <v>11274.681599999998</v>
      </c>
      <c r="J16" s="28">
        <v>0.01</v>
      </c>
      <c r="K16" s="27">
        <f t="shared" si="22"/>
        <v>11387.428415999999</v>
      </c>
      <c r="L16" s="26">
        <v>0</v>
      </c>
      <c r="M16" s="29">
        <f t="shared" si="23"/>
        <v>8</v>
      </c>
      <c r="N16" s="29">
        <f t="shared" si="24"/>
        <v>8</v>
      </c>
      <c r="O16" s="29">
        <f t="shared" si="24"/>
        <v>8</v>
      </c>
      <c r="P16" s="30">
        <f t="shared" si="25"/>
        <v>24</v>
      </c>
      <c r="Q16" s="27">
        <f t="shared" si="26"/>
        <v>11411.428415999999</v>
      </c>
      <c r="R16" s="59"/>
    </row>
    <row r="17" spans="1:18" s="16" customFormat="1" ht="12">
      <c r="A17" s="21" t="s">
        <v>83</v>
      </c>
      <c r="B17" s="44" t="s">
        <v>178</v>
      </c>
      <c r="C17" s="44" t="s">
        <v>179</v>
      </c>
      <c r="D17" s="45" t="s">
        <v>71</v>
      </c>
      <c r="E17" s="25">
        <f>E8</f>
        <v>16</v>
      </c>
      <c r="F17" s="46">
        <v>1579.4999999999998</v>
      </c>
      <c r="G17" s="27">
        <f t="shared" si="20"/>
        <v>25271.999999999996</v>
      </c>
      <c r="H17" s="28">
        <v>0.99</v>
      </c>
      <c r="I17" s="27">
        <f t="shared" si="21"/>
        <v>252.7200000000002</v>
      </c>
      <c r="J17" s="28">
        <v>0.01</v>
      </c>
      <c r="K17" s="27">
        <f t="shared" si="22"/>
        <v>255.24720000000019</v>
      </c>
      <c r="L17" s="26">
        <v>0</v>
      </c>
      <c r="M17" s="29">
        <f t="shared" si="23"/>
        <v>16</v>
      </c>
      <c r="N17" s="29">
        <f t="shared" si="24"/>
        <v>16</v>
      </c>
      <c r="O17" s="29">
        <f t="shared" si="24"/>
        <v>16</v>
      </c>
      <c r="P17" s="30">
        <f t="shared" si="25"/>
        <v>48</v>
      </c>
      <c r="Q17" s="27">
        <f t="shared" si="26"/>
        <v>303.24720000000019</v>
      </c>
      <c r="R17" s="23"/>
    </row>
    <row r="18" spans="1:18" s="16" customFormat="1" ht="12">
      <c r="A18" s="21" t="s">
        <v>84</v>
      </c>
      <c r="B18" s="47" t="s">
        <v>196</v>
      </c>
      <c r="C18" s="44" t="s">
        <v>53</v>
      </c>
      <c r="D18" s="45" t="s">
        <v>197</v>
      </c>
      <c r="E18" s="25">
        <f>E8</f>
        <v>16</v>
      </c>
      <c r="F18" s="46">
        <v>16426.799999999996</v>
      </c>
      <c r="G18" s="27">
        <f t="shared" si="20"/>
        <v>262828.79999999993</v>
      </c>
      <c r="H18" s="28">
        <v>0.75</v>
      </c>
      <c r="I18" s="27">
        <f t="shared" si="21"/>
        <v>65707.199999999983</v>
      </c>
      <c r="J18" s="28">
        <v>0.01</v>
      </c>
      <c r="K18" s="27">
        <f t="shared" si="22"/>
        <v>66364.271999999983</v>
      </c>
      <c r="L18" s="26">
        <v>0</v>
      </c>
      <c r="M18" s="29">
        <f t="shared" si="23"/>
        <v>16</v>
      </c>
      <c r="N18" s="29">
        <f t="shared" si="24"/>
        <v>16</v>
      </c>
      <c r="O18" s="29">
        <f t="shared" si="24"/>
        <v>16</v>
      </c>
      <c r="P18" s="30">
        <f t="shared" si="25"/>
        <v>48</v>
      </c>
      <c r="Q18" s="27">
        <f t="shared" si="26"/>
        <v>66412.271999999983</v>
      </c>
      <c r="R18" s="23"/>
    </row>
    <row r="19" spans="1:18" s="16" customFormat="1" ht="12">
      <c r="A19" s="21" t="s">
        <v>51</v>
      </c>
      <c r="B19" s="48" t="s">
        <v>180</v>
      </c>
      <c r="C19" s="48" t="s">
        <v>181</v>
      </c>
      <c r="D19" s="49" t="s">
        <v>182</v>
      </c>
      <c r="E19" s="25">
        <f>E8</f>
        <v>16</v>
      </c>
      <c r="F19" s="40">
        <v>1685.385</v>
      </c>
      <c r="G19" s="27">
        <f t="shared" si="20"/>
        <v>26966.16</v>
      </c>
      <c r="H19" s="28">
        <v>0.99</v>
      </c>
      <c r="I19" s="27">
        <f t="shared" si="21"/>
        <v>269.66160000000025</v>
      </c>
      <c r="J19" s="28">
        <v>0.01</v>
      </c>
      <c r="K19" s="27">
        <f t="shared" si="22"/>
        <v>272.35821600000025</v>
      </c>
      <c r="L19" s="26">
        <v>0</v>
      </c>
      <c r="M19" s="29">
        <f t="shared" si="23"/>
        <v>16</v>
      </c>
      <c r="N19" s="29">
        <f t="shared" si="24"/>
        <v>16</v>
      </c>
      <c r="O19" s="29">
        <f t="shared" si="24"/>
        <v>16</v>
      </c>
      <c r="P19" s="30">
        <f t="shared" si="25"/>
        <v>48</v>
      </c>
      <c r="Q19" s="27">
        <f t="shared" si="26"/>
        <v>320.35821600000025</v>
      </c>
      <c r="R19" s="23"/>
    </row>
    <row r="20" spans="1:18" s="16" customFormat="1" ht="12">
      <c r="A20" s="21" t="s">
        <v>183</v>
      </c>
      <c r="B20" s="31"/>
      <c r="C20" s="32"/>
      <c r="D20" s="32"/>
      <c r="E20" s="25"/>
      <c r="F20" s="26"/>
      <c r="G20" s="27" t="str">
        <f t="shared" si="20"/>
        <v/>
      </c>
      <c r="H20" s="28"/>
      <c r="I20" s="27" t="str">
        <f t="shared" si="21"/>
        <v/>
      </c>
      <c r="J20" s="28"/>
      <c r="K20" s="27"/>
      <c r="L20" s="26"/>
      <c r="M20" s="29"/>
      <c r="N20" s="29"/>
      <c r="O20" s="29"/>
      <c r="P20" s="30">
        <f t="shared" si="25"/>
        <v>0</v>
      </c>
      <c r="Q20" s="27">
        <f t="shared" si="26"/>
        <v>0</v>
      </c>
      <c r="R20" s="23"/>
    </row>
    <row r="21" spans="1:18" s="16" customFormat="1" ht="15" customHeight="1">
      <c r="A21" s="101" t="s">
        <v>184</v>
      </c>
      <c r="B21" s="102"/>
      <c r="C21" s="102"/>
      <c r="D21" s="102"/>
      <c r="E21" s="33"/>
      <c r="F21" s="34"/>
      <c r="G21" s="30">
        <f>SUM(G12:G20)</f>
        <v>2668652.0639999998</v>
      </c>
      <c r="H21" s="35"/>
      <c r="I21" s="30">
        <f>SUM(I12:I20)</f>
        <v>629557.06319999986</v>
      </c>
      <c r="J21" s="30"/>
      <c r="K21" s="30">
        <f t="shared" ref="K21:Q21" si="27">SUM(K12:K20)</f>
        <v>635852.63383199996</v>
      </c>
      <c r="L21" s="30">
        <f t="shared" si="27"/>
        <v>0</v>
      </c>
      <c r="M21" s="30">
        <f t="shared" si="27"/>
        <v>248</v>
      </c>
      <c r="N21" s="30">
        <f t="shared" si="27"/>
        <v>248</v>
      </c>
      <c r="O21" s="30">
        <f t="shared" si="27"/>
        <v>248</v>
      </c>
      <c r="P21" s="30">
        <f t="shared" si="27"/>
        <v>744</v>
      </c>
      <c r="Q21" s="36">
        <f t="shared" si="27"/>
        <v>636596.63383199996</v>
      </c>
      <c r="R21" s="37"/>
    </row>
    <row r="22" spans="1:18" s="16" customFormat="1" ht="12">
      <c r="A22" s="106" t="s">
        <v>185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8"/>
    </row>
    <row r="23" spans="1:18" s="16" customFormat="1" ht="12">
      <c r="A23" s="21" t="s">
        <v>186</v>
      </c>
      <c r="B23" s="22"/>
      <c r="C23" s="32"/>
      <c r="D23" s="32"/>
      <c r="E23" s="25"/>
      <c r="F23" s="40"/>
      <c r="G23" s="27" t="str">
        <f>IF(OR($E23="",$F23="")=TRUE,"",E23*F23)</f>
        <v/>
      </c>
      <c r="H23" s="28"/>
      <c r="I23" s="27" t="str">
        <f>IF(G23="","",G23*(1-H23))</f>
        <v/>
      </c>
      <c r="J23" s="28"/>
      <c r="K23" s="27"/>
      <c r="L23" s="26"/>
      <c r="M23" s="29"/>
      <c r="N23" s="29"/>
      <c r="O23" s="29"/>
      <c r="P23" s="30">
        <f>SUM(M23:O23)</f>
        <v>0</v>
      </c>
      <c r="Q23" s="27">
        <f>K23+L23+P23</f>
        <v>0</v>
      </c>
      <c r="R23" s="23"/>
    </row>
    <row r="24" spans="1:18" s="16" customFormat="1" ht="12">
      <c r="A24" s="21" t="s">
        <v>187</v>
      </c>
      <c r="B24" s="22"/>
      <c r="C24" s="32"/>
      <c r="D24" s="32"/>
      <c r="E24" s="25"/>
      <c r="F24" s="40"/>
      <c r="G24" s="27" t="str">
        <f>IF(OR($E24="",$F24="")=TRUE,"",E24*F24)</f>
        <v/>
      </c>
      <c r="H24" s="28"/>
      <c r="I24" s="27" t="str">
        <f>IF(G24="","",G24*(1-H24))</f>
        <v/>
      </c>
      <c r="J24" s="28"/>
      <c r="K24" s="27"/>
      <c r="L24" s="26"/>
      <c r="M24" s="29"/>
      <c r="N24" s="29"/>
      <c r="O24" s="29"/>
      <c r="P24" s="30">
        <f>SUM(M24:O24)</f>
        <v>0</v>
      </c>
      <c r="Q24" s="27">
        <f>K24+L24+P24</f>
        <v>0</v>
      </c>
      <c r="R24" s="23"/>
    </row>
    <row r="25" spans="1:18" s="16" customFormat="1" ht="12">
      <c r="A25" s="21" t="s">
        <v>188</v>
      </c>
      <c r="B25" s="22"/>
      <c r="C25" s="32"/>
      <c r="D25" s="32"/>
      <c r="E25" s="25"/>
      <c r="F25" s="40"/>
      <c r="G25" s="27" t="str">
        <f>IF(OR($E25="",$F25="")=TRUE,"",E25*F25)</f>
        <v/>
      </c>
      <c r="H25" s="28"/>
      <c r="I25" s="27" t="str">
        <f>IF(G25="","",G25*(1-H25))</f>
        <v/>
      </c>
      <c r="J25" s="28"/>
      <c r="K25" s="27"/>
      <c r="L25" s="26"/>
      <c r="M25" s="29"/>
      <c r="N25" s="29"/>
      <c r="O25" s="29"/>
      <c r="P25" s="30">
        <f>SUM(M25:O25)</f>
        <v>0</v>
      </c>
      <c r="Q25" s="27">
        <f>K25+L25+P25</f>
        <v>0</v>
      </c>
      <c r="R25" s="23"/>
    </row>
    <row r="26" spans="1:18" s="16" customFormat="1" ht="12">
      <c r="A26" s="21" t="s">
        <v>189</v>
      </c>
      <c r="B26" s="31"/>
      <c r="C26" s="32"/>
      <c r="D26" s="32"/>
      <c r="E26" s="25"/>
      <c r="F26" s="40"/>
      <c r="G26" s="27" t="str">
        <f>IF(OR($E26="",$F26="")=TRUE,"",E26*F26)</f>
        <v/>
      </c>
      <c r="H26" s="28"/>
      <c r="I26" s="27" t="str">
        <f>IF(G26="","",G26*(1-H26))</f>
        <v/>
      </c>
      <c r="J26" s="28"/>
      <c r="K26" s="27"/>
      <c r="L26" s="26"/>
      <c r="M26" s="29"/>
      <c r="N26" s="29"/>
      <c r="O26" s="29"/>
      <c r="P26" s="30">
        <f>SUM(M26:O26)</f>
        <v>0</v>
      </c>
      <c r="Q26" s="27">
        <f>K26+L26+P26</f>
        <v>0</v>
      </c>
      <c r="R26" s="23"/>
    </row>
    <row r="27" spans="1:18" s="16" customFormat="1" ht="12" customHeight="1">
      <c r="A27" s="101" t="s">
        <v>190</v>
      </c>
      <c r="B27" s="102"/>
      <c r="C27" s="102"/>
      <c r="D27" s="102"/>
      <c r="E27" s="50"/>
      <c r="F27" s="34"/>
      <c r="G27" s="30">
        <f>SUM(G23:G26)</f>
        <v>0</v>
      </c>
      <c r="H27" s="35"/>
      <c r="I27" s="30">
        <f>SUM(I23:I26)</f>
        <v>0</v>
      </c>
      <c r="J27" s="30"/>
      <c r="K27" s="30"/>
      <c r="L27" s="30"/>
      <c r="M27" s="30"/>
      <c r="N27" s="30"/>
      <c r="O27" s="30"/>
      <c r="P27" s="30"/>
      <c r="Q27" s="36">
        <f>SUM(Q23:Q26)</f>
        <v>0</v>
      </c>
      <c r="R27" s="37"/>
    </row>
    <row r="28" spans="1:18" s="16" customFormat="1" ht="12" customHeight="1">
      <c r="A28" s="103" t="s">
        <v>191</v>
      </c>
      <c r="B28" s="104"/>
      <c r="C28" s="104"/>
      <c r="D28" s="105"/>
      <c r="E28" s="51"/>
      <c r="F28" s="52"/>
      <c r="G28" s="53">
        <f>G27+G21+G10</f>
        <v>4268332.0639999993</v>
      </c>
      <c r="H28" s="52"/>
      <c r="I28" s="53">
        <f>I27+I21+I10</f>
        <v>733621.06319999986</v>
      </c>
      <c r="J28" s="52"/>
      <c r="K28" s="53">
        <f>K27+K21+K10</f>
        <v>740957.27383199998</v>
      </c>
      <c r="L28" s="52"/>
      <c r="M28" s="52"/>
      <c r="N28" s="52"/>
      <c r="O28" s="52"/>
      <c r="P28" s="54"/>
      <c r="Q28" s="55">
        <f>Q10+Q21+Q27</f>
        <v>741797.27383199998</v>
      </c>
      <c r="R28" s="56"/>
    </row>
  </sheetData>
  <mergeCells count="25">
    <mergeCell ref="M4:P4"/>
    <mergeCell ref="A28:D28"/>
    <mergeCell ref="A6:R6"/>
    <mergeCell ref="A7:R7"/>
    <mergeCell ref="A10:D10"/>
    <mergeCell ref="A11:R11"/>
    <mergeCell ref="A21:D21"/>
    <mergeCell ref="A22:R22"/>
    <mergeCell ref="A27:D27"/>
    <mergeCell ref="A1:R1"/>
    <mergeCell ref="A3:A5"/>
    <mergeCell ref="B3:B5"/>
    <mergeCell ref="C3:C5"/>
    <mergeCell ref="D3:D5"/>
    <mergeCell ref="E3:E4"/>
    <mergeCell ref="F3:F4"/>
    <mergeCell ref="G3:G4"/>
    <mergeCell ref="H3:H4"/>
    <mergeCell ref="I3:I4"/>
    <mergeCell ref="J3:J4"/>
    <mergeCell ref="K3:K4"/>
    <mergeCell ref="L3:L4"/>
    <mergeCell ref="M3:P3"/>
    <mergeCell ref="Q3:Q4"/>
    <mergeCell ref="R3:R5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28"/>
  <sheetViews>
    <sheetView zoomScale="85" zoomScaleNormal="85" workbookViewId="0">
      <selection activeCell="D32" sqref="D32"/>
    </sheetView>
  </sheetViews>
  <sheetFormatPr defaultRowHeight="15"/>
  <cols>
    <col min="1" max="1" width="8.125" style="61" customWidth="1"/>
    <col min="2" max="2" width="9.875" style="62" bestFit="1" customWidth="1"/>
    <col min="3" max="3" width="8.25" style="63" bestFit="1" customWidth="1"/>
    <col min="4" max="4" width="74.5" style="64" bestFit="1" customWidth="1"/>
    <col min="5" max="5" width="5.125" style="65" bestFit="1" customWidth="1"/>
    <col min="6" max="6" width="10.75" style="65" bestFit="1" customWidth="1"/>
    <col min="7" max="7" width="14.5" style="66" bestFit="1" customWidth="1"/>
    <col min="8" max="8" width="10.75" style="67" bestFit="1" customWidth="1"/>
    <col min="9" max="9" width="15.25" style="66" bestFit="1" customWidth="1"/>
    <col min="10" max="10" width="9.875" style="66" customWidth="1"/>
    <col min="11" max="11" width="17" style="66" bestFit="1" customWidth="1"/>
    <col min="12" max="12" width="8.125" style="66" customWidth="1"/>
    <col min="13" max="16" width="15.625" style="66" customWidth="1"/>
    <col min="17" max="17" width="13.125" style="66" customWidth="1"/>
    <col min="18" max="18" width="9.625" style="61" customWidth="1"/>
    <col min="19" max="256" width="9" style="61"/>
    <col min="257" max="257" width="8.125" style="61" customWidth="1"/>
    <col min="258" max="258" width="9.875" style="61" bestFit="1" customWidth="1"/>
    <col min="259" max="259" width="8.25" style="61" bestFit="1" customWidth="1"/>
    <col min="260" max="260" width="74.5" style="61" bestFit="1" customWidth="1"/>
    <col min="261" max="261" width="5.125" style="61" bestFit="1" customWidth="1"/>
    <col min="262" max="262" width="10.75" style="61" bestFit="1" customWidth="1"/>
    <col min="263" max="263" width="14.5" style="61" bestFit="1" customWidth="1"/>
    <col min="264" max="264" width="10.75" style="61" bestFit="1" customWidth="1"/>
    <col min="265" max="265" width="15.25" style="61" bestFit="1" customWidth="1"/>
    <col min="266" max="266" width="9.875" style="61" customWidth="1"/>
    <col min="267" max="267" width="17" style="61" bestFit="1" customWidth="1"/>
    <col min="268" max="268" width="8.125" style="61" customWidth="1"/>
    <col min="269" max="272" width="15.625" style="61" customWidth="1"/>
    <col min="273" max="273" width="13.125" style="61" customWidth="1"/>
    <col min="274" max="274" width="9.625" style="61" customWidth="1"/>
    <col min="275" max="512" width="9" style="61"/>
    <col min="513" max="513" width="8.125" style="61" customWidth="1"/>
    <col min="514" max="514" width="9.875" style="61" bestFit="1" customWidth="1"/>
    <col min="515" max="515" width="8.25" style="61" bestFit="1" customWidth="1"/>
    <col min="516" max="516" width="74.5" style="61" bestFit="1" customWidth="1"/>
    <col min="517" max="517" width="5.125" style="61" bestFit="1" customWidth="1"/>
    <col min="518" max="518" width="10.75" style="61" bestFit="1" customWidth="1"/>
    <col min="519" max="519" width="14.5" style="61" bestFit="1" customWidth="1"/>
    <col min="520" max="520" width="10.75" style="61" bestFit="1" customWidth="1"/>
    <col min="521" max="521" width="15.25" style="61" bestFit="1" customWidth="1"/>
    <col min="522" max="522" width="9.875" style="61" customWidth="1"/>
    <col min="523" max="523" width="17" style="61" bestFit="1" customWidth="1"/>
    <col min="524" max="524" width="8.125" style="61" customWidth="1"/>
    <col min="525" max="528" width="15.625" style="61" customWidth="1"/>
    <col min="529" max="529" width="13.125" style="61" customWidth="1"/>
    <col min="530" max="530" width="9.625" style="61" customWidth="1"/>
    <col min="531" max="768" width="9" style="61"/>
    <col min="769" max="769" width="8.125" style="61" customWidth="1"/>
    <col min="770" max="770" width="9.875" style="61" bestFit="1" customWidth="1"/>
    <col min="771" max="771" width="8.25" style="61" bestFit="1" customWidth="1"/>
    <col min="772" max="772" width="74.5" style="61" bestFit="1" customWidth="1"/>
    <col min="773" max="773" width="5.125" style="61" bestFit="1" customWidth="1"/>
    <col min="774" max="774" width="10.75" style="61" bestFit="1" customWidth="1"/>
    <col min="775" max="775" width="14.5" style="61" bestFit="1" customWidth="1"/>
    <col min="776" max="776" width="10.75" style="61" bestFit="1" customWidth="1"/>
    <col min="777" max="777" width="15.25" style="61" bestFit="1" customWidth="1"/>
    <col min="778" max="778" width="9.875" style="61" customWidth="1"/>
    <col min="779" max="779" width="17" style="61" bestFit="1" customWidth="1"/>
    <col min="780" max="780" width="8.125" style="61" customWidth="1"/>
    <col min="781" max="784" width="15.625" style="61" customWidth="1"/>
    <col min="785" max="785" width="13.125" style="61" customWidth="1"/>
    <col min="786" max="786" width="9.625" style="61" customWidth="1"/>
    <col min="787" max="1024" width="9" style="61"/>
    <col min="1025" max="1025" width="8.125" style="61" customWidth="1"/>
    <col min="1026" max="1026" width="9.875" style="61" bestFit="1" customWidth="1"/>
    <col min="1027" max="1027" width="8.25" style="61" bestFit="1" customWidth="1"/>
    <col min="1028" max="1028" width="74.5" style="61" bestFit="1" customWidth="1"/>
    <col min="1029" max="1029" width="5.125" style="61" bestFit="1" customWidth="1"/>
    <col min="1030" max="1030" width="10.75" style="61" bestFit="1" customWidth="1"/>
    <col min="1031" max="1031" width="14.5" style="61" bestFit="1" customWidth="1"/>
    <col min="1032" max="1032" width="10.75" style="61" bestFit="1" customWidth="1"/>
    <col min="1033" max="1033" width="15.25" style="61" bestFit="1" customWidth="1"/>
    <col min="1034" max="1034" width="9.875" style="61" customWidth="1"/>
    <col min="1035" max="1035" width="17" style="61" bestFit="1" customWidth="1"/>
    <col min="1036" max="1036" width="8.125" style="61" customWidth="1"/>
    <col min="1037" max="1040" width="15.625" style="61" customWidth="1"/>
    <col min="1041" max="1041" width="13.125" style="61" customWidth="1"/>
    <col min="1042" max="1042" width="9.625" style="61" customWidth="1"/>
    <col min="1043" max="1280" width="9" style="61"/>
    <col min="1281" max="1281" width="8.125" style="61" customWidth="1"/>
    <col min="1282" max="1282" width="9.875" style="61" bestFit="1" customWidth="1"/>
    <col min="1283" max="1283" width="8.25" style="61" bestFit="1" customWidth="1"/>
    <col min="1284" max="1284" width="74.5" style="61" bestFit="1" customWidth="1"/>
    <col min="1285" max="1285" width="5.125" style="61" bestFit="1" customWidth="1"/>
    <col min="1286" max="1286" width="10.75" style="61" bestFit="1" customWidth="1"/>
    <col min="1287" max="1287" width="14.5" style="61" bestFit="1" customWidth="1"/>
    <col min="1288" max="1288" width="10.75" style="61" bestFit="1" customWidth="1"/>
    <col min="1289" max="1289" width="15.25" style="61" bestFit="1" customWidth="1"/>
    <col min="1290" max="1290" width="9.875" style="61" customWidth="1"/>
    <col min="1291" max="1291" width="17" style="61" bestFit="1" customWidth="1"/>
    <col min="1292" max="1292" width="8.125" style="61" customWidth="1"/>
    <col min="1293" max="1296" width="15.625" style="61" customWidth="1"/>
    <col min="1297" max="1297" width="13.125" style="61" customWidth="1"/>
    <col min="1298" max="1298" width="9.625" style="61" customWidth="1"/>
    <col min="1299" max="1536" width="9" style="61"/>
    <col min="1537" max="1537" width="8.125" style="61" customWidth="1"/>
    <col min="1538" max="1538" width="9.875" style="61" bestFit="1" customWidth="1"/>
    <col min="1539" max="1539" width="8.25" style="61" bestFit="1" customWidth="1"/>
    <col min="1540" max="1540" width="74.5" style="61" bestFit="1" customWidth="1"/>
    <col min="1541" max="1541" width="5.125" style="61" bestFit="1" customWidth="1"/>
    <col min="1542" max="1542" width="10.75" style="61" bestFit="1" customWidth="1"/>
    <col min="1543" max="1543" width="14.5" style="61" bestFit="1" customWidth="1"/>
    <col min="1544" max="1544" width="10.75" style="61" bestFit="1" customWidth="1"/>
    <col min="1545" max="1545" width="15.25" style="61" bestFit="1" customWidth="1"/>
    <col min="1546" max="1546" width="9.875" style="61" customWidth="1"/>
    <col min="1547" max="1547" width="17" style="61" bestFit="1" customWidth="1"/>
    <col min="1548" max="1548" width="8.125" style="61" customWidth="1"/>
    <col min="1549" max="1552" width="15.625" style="61" customWidth="1"/>
    <col min="1553" max="1553" width="13.125" style="61" customWidth="1"/>
    <col min="1554" max="1554" width="9.625" style="61" customWidth="1"/>
    <col min="1555" max="1792" width="9" style="61"/>
    <col min="1793" max="1793" width="8.125" style="61" customWidth="1"/>
    <col min="1794" max="1794" width="9.875" style="61" bestFit="1" customWidth="1"/>
    <col min="1795" max="1795" width="8.25" style="61" bestFit="1" customWidth="1"/>
    <col min="1796" max="1796" width="74.5" style="61" bestFit="1" customWidth="1"/>
    <col min="1797" max="1797" width="5.125" style="61" bestFit="1" customWidth="1"/>
    <col min="1798" max="1798" width="10.75" style="61" bestFit="1" customWidth="1"/>
    <col min="1799" max="1799" width="14.5" style="61" bestFit="1" customWidth="1"/>
    <col min="1800" max="1800" width="10.75" style="61" bestFit="1" customWidth="1"/>
    <col min="1801" max="1801" width="15.25" style="61" bestFit="1" customWidth="1"/>
    <col min="1802" max="1802" width="9.875" style="61" customWidth="1"/>
    <col min="1803" max="1803" width="17" style="61" bestFit="1" customWidth="1"/>
    <col min="1804" max="1804" width="8.125" style="61" customWidth="1"/>
    <col min="1805" max="1808" width="15.625" style="61" customWidth="1"/>
    <col min="1809" max="1809" width="13.125" style="61" customWidth="1"/>
    <col min="1810" max="1810" width="9.625" style="61" customWidth="1"/>
    <col min="1811" max="2048" width="9" style="61"/>
    <col min="2049" max="2049" width="8.125" style="61" customWidth="1"/>
    <col min="2050" max="2050" width="9.875" style="61" bestFit="1" customWidth="1"/>
    <col min="2051" max="2051" width="8.25" style="61" bestFit="1" customWidth="1"/>
    <col min="2052" max="2052" width="74.5" style="61" bestFit="1" customWidth="1"/>
    <col min="2053" max="2053" width="5.125" style="61" bestFit="1" customWidth="1"/>
    <col min="2054" max="2054" width="10.75" style="61" bestFit="1" customWidth="1"/>
    <col min="2055" max="2055" width="14.5" style="61" bestFit="1" customWidth="1"/>
    <col min="2056" max="2056" width="10.75" style="61" bestFit="1" customWidth="1"/>
    <col min="2057" max="2057" width="15.25" style="61" bestFit="1" customWidth="1"/>
    <col min="2058" max="2058" width="9.875" style="61" customWidth="1"/>
    <col min="2059" max="2059" width="17" style="61" bestFit="1" customWidth="1"/>
    <col min="2060" max="2060" width="8.125" style="61" customWidth="1"/>
    <col min="2061" max="2064" width="15.625" style="61" customWidth="1"/>
    <col min="2065" max="2065" width="13.125" style="61" customWidth="1"/>
    <col min="2066" max="2066" width="9.625" style="61" customWidth="1"/>
    <col min="2067" max="2304" width="9" style="61"/>
    <col min="2305" max="2305" width="8.125" style="61" customWidth="1"/>
    <col min="2306" max="2306" width="9.875" style="61" bestFit="1" customWidth="1"/>
    <col min="2307" max="2307" width="8.25" style="61" bestFit="1" customWidth="1"/>
    <col min="2308" max="2308" width="74.5" style="61" bestFit="1" customWidth="1"/>
    <col min="2309" max="2309" width="5.125" style="61" bestFit="1" customWidth="1"/>
    <col min="2310" max="2310" width="10.75" style="61" bestFit="1" customWidth="1"/>
    <col min="2311" max="2311" width="14.5" style="61" bestFit="1" customWidth="1"/>
    <col min="2312" max="2312" width="10.75" style="61" bestFit="1" customWidth="1"/>
    <col min="2313" max="2313" width="15.25" style="61" bestFit="1" customWidth="1"/>
    <col min="2314" max="2314" width="9.875" style="61" customWidth="1"/>
    <col min="2315" max="2315" width="17" style="61" bestFit="1" customWidth="1"/>
    <col min="2316" max="2316" width="8.125" style="61" customWidth="1"/>
    <col min="2317" max="2320" width="15.625" style="61" customWidth="1"/>
    <col min="2321" max="2321" width="13.125" style="61" customWidth="1"/>
    <col min="2322" max="2322" width="9.625" style="61" customWidth="1"/>
    <col min="2323" max="2560" width="9" style="61"/>
    <col min="2561" max="2561" width="8.125" style="61" customWidth="1"/>
    <col min="2562" max="2562" width="9.875" style="61" bestFit="1" customWidth="1"/>
    <col min="2563" max="2563" width="8.25" style="61" bestFit="1" customWidth="1"/>
    <col min="2564" max="2564" width="74.5" style="61" bestFit="1" customWidth="1"/>
    <col min="2565" max="2565" width="5.125" style="61" bestFit="1" customWidth="1"/>
    <col min="2566" max="2566" width="10.75" style="61" bestFit="1" customWidth="1"/>
    <col min="2567" max="2567" width="14.5" style="61" bestFit="1" customWidth="1"/>
    <col min="2568" max="2568" width="10.75" style="61" bestFit="1" customWidth="1"/>
    <col min="2569" max="2569" width="15.25" style="61" bestFit="1" customWidth="1"/>
    <col min="2570" max="2570" width="9.875" style="61" customWidth="1"/>
    <col min="2571" max="2571" width="17" style="61" bestFit="1" customWidth="1"/>
    <col min="2572" max="2572" width="8.125" style="61" customWidth="1"/>
    <col min="2573" max="2576" width="15.625" style="61" customWidth="1"/>
    <col min="2577" max="2577" width="13.125" style="61" customWidth="1"/>
    <col min="2578" max="2578" width="9.625" style="61" customWidth="1"/>
    <col min="2579" max="2816" width="9" style="61"/>
    <col min="2817" max="2817" width="8.125" style="61" customWidth="1"/>
    <col min="2818" max="2818" width="9.875" style="61" bestFit="1" customWidth="1"/>
    <col min="2819" max="2819" width="8.25" style="61" bestFit="1" customWidth="1"/>
    <col min="2820" max="2820" width="74.5" style="61" bestFit="1" customWidth="1"/>
    <col min="2821" max="2821" width="5.125" style="61" bestFit="1" customWidth="1"/>
    <col min="2822" max="2822" width="10.75" style="61" bestFit="1" customWidth="1"/>
    <col min="2823" max="2823" width="14.5" style="61" bestFit="1" customWidth="1"/>
    <col min="2824" max="2824" width="10.75" style="61" bestFit="1" customWidth="1"/>
    <col min="2825" max="2825" width="15.25" style="61" bestFit="1" customWidth="1"/>
    <col min="2826" max="2826" width="9.875" style="61" customWidth="1"/>
    <col min="2827" max="2827" width="17" style="61" bestFit="1" customWidth="1"/>
    <col min="2828" max="2828" width="8.125" style="61" customWidth="1"/>
    <col min="2829" max="2832" width="15.625" style="61" customWidth="1"/>
    <col min="2833" max="2833" width="13.125" style="61" customWidth="1"/>
    <col min="2834" max="2834" width="9.625" style="61" customWidth="1"/>
    <col min="2835" max="3072" width="9" style="61"/>
    <col min="3073" max="3073" width="8.125" style="61" customWidth="1"/>
    <col min="3074" max="3074" width="9.875" style="61" bestFit="1" customWidth="1"/>
    <col min="3075" max="3075" width="8.25" style="61" bestFit="1" customWidth="1"/>
    <col min="3076" max="3076" width="74.5" style="61" bestFit="1" customWidth="1"/>
    <col min="3077" max="3077" width="5.125" style="61" bestFit="1" customWidth="1"/>
    <col min="3078" max="3078" width="10.75" style="61" bestFit="1" customWidth="1"/>
    <col min="3079" max="3079" width="14.5" style="61" bestFit="1" customWidth="1"/>
    <col min="3080" max="3080" width="10.75" style="61" bestFit="1" customWidth="1"/>
    <col min="3081" max="3081" width="15.25" style="61" bestFit="1" customWidth="1"/>
    <col min="3082" max="3082" width="9.875" style="61" customWidth="1"/>
    <col min="3083" max="3083" width="17" style="61" bestFit="1" customWidth="1"/>
    <col min="3084" max="3084" width="8.125" style="61" customWidth="1"/>
    <col min="3085" max="3088" width="15.625" style="61" customWidth="1"/>
    <col min="3089" max="3089" width="13.125" style="61" customWidth="1"/>
    <col min="3090" max="3090" width="9.625" style="61" customWidth="1"/>
    <col min="3091" max="3328" width="9" style="61"/>
    <col min="3329" max="3329" width="8.125" style="61" customWidth="1"/>
    <col min="3330" max="3330" width="9.875" style="61" bestFit="1" customWidth="1"/>
    <col min="3331" max="3331" width="8.25" style="61" bestFit="1" customWidth="1"/>
    <col min="3332" max="3332" width="74.5" style="61" bestFit="1" customWidth="1"/>
    <col min="3333" max="3333" width="5.125" style="61" bestFit="1" customWidth="1"/>
    <col min="3334" max="3334" width="10.75" style="61" bestFit="1" customWidth="1"/>
    <col min="3335" max="3335" width="14.5" style="61" bestFit="1" customWidth="1"/>
    <col min="3336" max="3336" width="10.75" style="61" bestFit="1" customWidth="1"/>
    <col min="3337" max="3337" width="15.25" style="61" bestFit="1" customWidth="1"/>
    <col min="3338" max="3338" width="9.875" style="61" customWidth="1"/>
    <col min="3339" max="3339" width="17" style="61" bestFit="1" customWidth="1"/>
    <col min="3340" max="3340" width="8.125" style="61" customWidth="1"/>
    <col min="3341" max="3344" width="15.625" style="61" customWidth="1"/>
    <col min="3345" max="3345" width="13.125" style="61" customWidth="1"/>
    <col min="3346" max="3346" width="9.625" style="61" customWidth="1"/>
    <col min="3347" max="3584" width="9" style="61"/>
    <col min="3585" max="3585" width="8.125" style="61" customWidth="1"/>
    <col min="3586" max="3586" width="9.875" style="61" bestFit="1" customWidth="1"/>
    <col min="3587" max="3587" width="8.25" style="61" bestFit="1" customWidth="1"/>
    <col min="3588" max="3588" width="74.5" style="61" bestFit="1" customWidth="1"/>
    <col min="3589" max="3589" width="5.125" style="61" bestFit="1" customWidth="1"/>
    <col min="3590" max="3590" width="10.75" style="61" bestFit="1" customWidth="1"/>
    <col min="3591" max="3591" width="14.5" style="61" bestFit="1" customWidth="1"/>
    <col min="3592" max="3592" width="10.75" style="61" bestFit="1" customWidth="1"/>
    <col min="3593" max="3593" width="15.25" style="61" bestFit="1" customWidth="1"/>
    <col min="3594" max="3594" width="9.875" style="61" customWidth="1"/>
    <col min="3595" max="3595" width="17" style="61" bestFit="1" customWidth="1"/>
    <col min="3596" max="3596" width="8.125" style="61" customWidth="1"/>
    <col min="3597" max="3600" width="15.625" style="61" customWidth="1"/>
    <col min="3601" max="3601" width="13.125" style="61" customWidth="1"/>
    <col min="3602" max="3602" width="9.625" style="61" customWidth="1"/>
    <col min="3603" max="3840" width="9" style="61"/>
    <col min="3841" max="3841" width="8.125" style="61" customWidth="1"/>
    <col min="3842" max="3842" width="9.875" style="61" bestFit="1" customWidth="1"/>
    <col min="3843" max="3843" width="8.25" style="61" bestFit="1" customWidth="1"/>
    <col min="3844" max="3844" width="74.5" style="61" bestFit="1" customWidth="1"/>
    <col min="3845" max="3845" width="5.125" style="61" bestFit="1" customWidth="1"/>
    <col min="3846" max="3846" width="10.75" style="61" bestFit="1" customWidth="1"/>
    <col min="3847" max="3847" width="14.5" style="61" bestFit="1" customWidth="1"/>
    <col min="3848" max="3848" width="10.75" style="61" bestFit="1" customWidth="1"/>
    <col min="3849" max="3849" width="15.25" style="61" bestFit="1" customWidth="1"/>
    <col min="3850" max="3850" width="9.875" style="61" customWidth="1"/>
    <col min="3851" max="3851" width="17" style="61" bestFit="1" customWidth="1"/>
    <col min="3852" max="3852" width="8.125" style="61" customWidth="1"/>
    <col min="3853" max="3856" width="15.625" style="61" customWidth="1"/>
    <col min="3857" max="3857" width="13.125" style="61" customWidth="1"/>
    <col min="3858" max="3858" width="9.625" style="61" customWidth="1"/>
    <col min="3859" max="4096" width="9" style="61"/>
    <col min="4097" max="4097" width="8.125" style="61" customWidth="1"/>
    <col min="4098" max="4098" width="9.875" style="61" bestFit="1" customWidth="1"/>
    <col min="4099" max="4099" width="8.25" style="61" bestFit="1" customWidth="1"/>
    <col min="4100" max="4100" width="74.5" style="61" bestFit="1" customWidth="1"/>
    <col min="4101" max="4101" width="5.125" style="61" bestFit="1" customWidth="1"/>
    <col min="4102" max="4102" width="10.75" style="61" bestFit="1" customWidth="1"/>
    <col min="4103" max="4103" width="14.5" style="61" bestFit="1" customWidth="1"/>
    <col min="4104" max="4104" width="10.75" style="61" bestFit="1" customWidth="1"/>
    <col min="4105" max="4105" width="15.25" style="61" bestFit="1" customWidth="1"/>
    <col min="4106" max="4106" width="9.875" style="61" customWidth="1"/>
    <col min="4107" max="4107" width="17" style="61" bestFit="1" customWidth="1"/>
    <col min="4108" max="4108" width="8.125" style="61" customWidth="1"/>
    <col min="4109" max="4112" width="15.625" style="61" customWidth="1"/>
    <col min="4113" max="4113" width="13.125" style="61" customWidth="1"/>
    <col min="4114" max="4114" width="9.625" style="61" customWidth="1"/>
    <col min="4115" max="4352" width="9" style="61"/>
    <col min="4353" max="4353" width="8.125" style="61" customWidth="1"/>
    <col min="4354" max="4354" width="9.875" style="61" bestFit="1" customWidth="1"/>
    <col min="4355" max="4355" width="8.25" style="61" bestFit="1" customWidth="1"/>
    <col min="4356" max="4356" width="74.5" style="61" bestFit="1" customWidth="1"/>
    <col min="4357" max="4357" width="5.125" style="61" bestFit="1" customWidth="1"/>
    <col min="4358" max="4358" width="10.75" style="61" bestFit="1" customWidth="1"/>
    <col min="4359" max="4359" width="14.5" style="61" bestFit="1" customWidth="1"/>
    <col min="4360" max="4360" width="10.75" style="61" bestFit="1" customWidth="1"/>
    <col min="4361" max="4361" width="15.25" style="61" bestFit="1" customWidth="1"/>
    <col min="4362" max="4362" width="9.875" style="61" customWidth="1"/>
    <col min="4363" max="4363" width="17" style="61" bestFit="1" customWidth="1"/>
    <col min="4364" max="4364" width="8.125" style="61" customWidth="1"/>
    <col min="4365" max="4368" width="15.625" style="61" customWidth="1"/>
    <col min="4369" max="4369" width="13.125" style="61" customWidth="1"/>
    <col min="4370" max="4370" width="9.625" style="61" customWidth="1"/>
    <col min="4371" max="4608" width="9" style="61"/>
    <col min="4609" max="4609" width="8.125" style="61" customWidth="1"/>
    <col min="4610" max="4610" width="9.875" style="61" bestFit="1" customWidth="1"/>
    <col min="4611" max="4611" width="8.25" style="61" bestFit="1" customWidth="1"/>
    <col min="4612" max="4612" width="74.5" style="61" bestFit="1" customWidth="1"/>
    <col min="4613" max="4613" width="5.125" style="61" bestFit="1" customWidth="1"/>
    <col min="4614" max="4614" width="10.75" style="61" bestFit="1" customWidth="1"/>
    <col min="4615" max="4615" width="14.5" style="61" bestFit="1" customWidth="1"/>
    <col min="4616" max="4616" width="10.75" style="61" bestFit="1" customWidth="1"/>
    <col min="4617" max="4617" width="15.25" style="61" bestFit="1" customWidth="1"/>
    <col min="4618" max="4618" width="9.875" style="61" customWidth="1"/>
    <col min="4619" max="4619" width="17" style="61" bestFit="1" customWidth="1"/>
    <col min="4620" max="4620" width="8.125" style="61" customWidth="1"/>
    <col min="4621" max="4624" width="15.625" style="61" customWidth="1"/>
    <col min="4625" max="4625" width="13.125" style="61" customWidth="1"/>
    <col min="4626" max="4626" width="9.625" style="61" customWidth="1"/>
    <col min="4627" max="4864" width="9" style="61"/>
    <col min="4865" max="4865" width="8.125" style="61" customWidth="1"/>
    <col min="4866" max="4866" width="9.875" style="61" bestFit="1" customWidth="1"/>
    <col min="4867" max="4867" width="8.25" style="61" bestFit="1" customWidth="1"/>
    <col min="4868" max="4868" width="74.5" style="61" bestFit="1" customWidth="1"/>
    <col min="4869" max="4869" width="5.125" style="61" bestFit="1" customWidth="1"/>
    <col min="4870" max="4870" width="10.75" style="61" bestFit="1" customWidth="1"/>
    <col min="4871" max="4871" width="14.5" style="61" bestFit="1" customWidth="1"/>
    <col min="4872" max="4872" width="10.75" style="61" bestFit="1" customWidth="1"/>
    <col min="4873" max="4873" width="15.25" style="61" bestFit="1" customWidth="1"/>
    <col min="4874" max="4874" width="9.875" style="61" customWidth="1"/>
    <col min="4875" max="4875" width="17" style="61" bestFit="1" customWidth="1"/>
    <col min="4876" max="4876" width="8.125" style="61" customWidth="1"/>
    <col min="4877" max="4880" width="15.625" style="61" customWidth="1"/>
    <col min="4881" max="4881" width="13.125" style="61" customWidth="1"/>
    <col min="4882" max="4882" width="9.625" style="61" customWidth="1"/>
    <col min="4883" max="5120" width="9" style="61"/>
    <col min="5121" max="5121" width="8.125" style="61" customWidth="1"/>
    <col min="5122" max="5122" width="9.875" style="61" bestFit="1" customWidth="1"/>
    <col min="5123" max="5123" width="8.25" style="61" bestFit="1" customWidth="1"/>
    <col min="5124" max="5124" width="74.5" style="61" bestFit="1" customWidth="1"/>
    <col min="5125" max="5125" width="5.125" style="61" bestFit="1" customWidth="1"/>
    <col min="5126" max="5126" width="10.75" style="61" bestFit="1" customWidth="1"/>
    <col min="5127" max="5127" width="14.5" style="61" bestFit="1" customWidth="1"/>
    <col min="5128" max="5128" width="10.75" style="61" bestFit="1" customWidth="1"/>
    <col min="5129" max="5129" width="15.25" style="61" bestFit="1" customWidth="1"/>
    <col min="5130" max="5130" width="9.875" style="61" customWidth="1"/>
    <col min="5131" max="5131" width="17" style="61" bestFit="1" customWidth="1"/>
    <col min="5132" max="5132" width="8.125" style="61" customWidth="1"/>
    <col min="5133" max="5136" width="15.625" style="61" customWidth="1"/>
    <col min="5137" max="5137" width="13.125" style="61" customWidth="1"/>
    <col min="5138" max="5138" width="9.625" style="61" customWidth="1"/>
    <col min="5139" max="5376" width="9" style="61"/>
    <col min="5377" max="5377" width="8.125" style="61" customWidth="1"/>
    <col min="5378" max="5378" width="9.875" style="61" bestFit="1" customWidth="1"/>
    <col min="5379" max="5379" width="8.25" style="61" bestFit="1" customWidth="1"/>
    <col min="5380" max="5380" width="74.5" style="61" bestFit="1" customWidth="1"/>
    <col min="5381" max="5381" width="5.125" style="61" bestFit="1" customWidth="1"/>
    <col min="5382" max="5382" width="10.75" style="61" bestFit="1" customWidth="1"/>
    <col min="5383" max="5383" width="14.5" style="61" bestFit="1" customWidth="1"/>
    <col min="5384" max="5384" width="10.75" style="61" bestFit="1" customWidth="1"/>
    <col min="5385" max="5385" width="15.25" style="61" bestFit="1" customWidth="1"/>
    <col min="5386" max="5386" width="9.875" style="61" customWidth="1"/>
    <col min="5387" max="5387" width="17" style="61" bestFit="1" customWidth="1"/>
    <col min="5388" max="5388" width="8.125" style="61" customWidth="1"/>
    <col min="5389" max="5392" width="15.625" style="61" customWidth="1"/>
    <col min="5393" max="5393" width="13.125" style="61" customWidth="1"/>
    <col min="5394" max="5394" width="9.625" style="61" customWidth="1"/>
    <col min="5395" max="5632" width="9" style="61"/>
    <col min="5633" max="5633" width="8.125" style="61" customWidth="1"/>
    <col min="5634" max="5634" width="9.875" style="61" bestFit="1" customWidth="1"/>
    <col min="5635" max="5635" width="8.25" style="61" bestFit="1" customWidth="1"/>
    <col min="5636" max="5636" width="74.5" style="61" bestFit="1" customWidth="1"/>
    <col min="5637" max="5637" width="5.125" style="61" bestFit="1" customWidth="1"/>
    <col min="5638" max="5638" width="10.75" style="61" bestFit="1" customWidth="1"/>
    <col min="5639" max="5639" width="14.5" style="61" bestFit="1" customWidth="1"/>
    <col min="5640" max="5640" width="10.75" style="61" bestFit="1" customWidth="1"/>
    <col min="5641" max="5641" width="15.25" style="61" bestFit="1" customWidth="1"/>
    <col min="5642" max="5642" width="9.875" style="61" customWidth="1"/>
    <col min="5643" max="5643" width="17" style="61" bestFit="1" customWidth="1"/>
    <col min="5644" max="5644" width="8.125" style="61" customWidth="1"/>
    <col min="5645" max="5648" width="15.625" style="61" customWidth="1"/>
    <col min="5649" max="5649" width="13.125" style="61" customWidth="1"/>
    <col min="5650" max="5650" width="9.625" style="61" customWidth="1"/>
    <col min="5651" max="5888" width="9" style="61"/>
    <col min="5889" max="5889" width="8.125" style="61" customWidth="1"/>
    <col min="5890" max="5890" width="9.875" style="61" bestFit="1" customWidth="1"/>
    <col min="5891" max="5891" width="8.25" style="61" bestFit="1" customWidth="1"/>
    <col min="5892" max="5892" width="74.5" style="61" bestFit="1" customWidth="1"/>
    <col min="5893" max="5893" width="5.125" style="61" bestFit="1" customWidth="1"/>
    <col min="5894" max="5894" width="10.75" style="61" bestFit="1" customWidth="1"/>
    <col min="5895" max="5895" width="14.5" style="61" bestFit="1" customWidth="1"/>
    <col min="5896" max="5896" width="10.75" style="61" bestFit="1" customWidth="1"/>
    <col min="5897" max="5897" width="15.25" style="61" bestFit="1" customWidth="1"/>
    <col min="5898" max="5898" width="9.875" style="61" customWidth="1"/>
    <col min="5899" max="5899" width="17" style="61" bestFit="1" customWidth="1"/>
    <col min="5900" max="5900" width="8.125" style="61" customWidth="1"/>
    <col min="5901" max="5904" width="15.625" style="61" customWidth="1"/>
    <col min="5905" max="5905" width="13.125" style="61" customWidth="1"/>
    <col min="5906" max="5906" width="9.625" style="61" customWidth="1"/>
    <col min="5907" max="6144" width="9" style="61"/>
    <col min="6145" max="6145" width="8.125" style="61" customWidth="1"/>
    <col min="6146" max="6146" width="9.875" style="61" bestFit="1" customWidth="1"/>
    <col min="6147" max="6147" width="8.25" style="61" bestFit="1" customWidth="1"/>
    <col min="6148" max="6148" width="74.5" style="61" bestFit="1" customWidth="1"/>
    <col min="6149" max="6149" width="5.125" style="61" bestFit="1" customWidth="1"/>
    <col min="6150" max="6150" width="10.75" style="61" bestFit="1" customWidth="1"/>
    <col min="6151" max="6151" width="14.5" style="61" bestFit="1" customWidth="1"/>
    <col min="6152" max="6152" width="10.75" style="61" bestFit="1" customWidth="1"/>
    <col min="6153" max="6153" width="15.25" style="61" bestFit="1" customWidth="1"/>
    <col min="6154" max="6154" width="9.875" style="61" customWidth="1"/>
    <col min="6155" max="6155" width="17" style="61" bestFit="1" customWidth="1"/>
    <col min="6156" max="6156" width="8.125" style="61" customWidth="1"/>
    <col min="6157" max="6160" width="15.625" style="61" customWidth="1"/>
    <col min="6161" max="6161" width="13.125" style="61" customWidth="1"/>
    <col min="6162" max="6162" width="9.625" style="61" customWidth="1"/>
    <col min="6163" max="6400" width="9" style="61"/>
    <col min="6401" max="6401" width="8.125" style="61" customWidth="1"/>
    <col min="6402" max="6402" width="9.875" style="61" bestFit="1" customWidth="1"/>
    <col min="6403" max="6403" width="8.25" style="61" bestFit="1" customWidth="1"/>
    <col min="6404" max="6404" width="74.5" style="61" bestFit="1" customWidth="1"/>
    <col min="6405" max="6405" width="5.125" style="61" bestFit="1" customWidth="1"/>
    <col min="6406" max="6406" width="10.75" style="61" bestFit="1" customWidth="1"/>
    <col min="6407" max="6407" width="14.5" style="61" bestFit="1" customWidth="1"/>
    <col min="6408" max="6408" width="10.75" style="61" bestFit="1" customWidth="1"/>
    <col min="6409" max="6409" width="15.25" style="61" bestFit="1" customWidth="1"/>
    <col min="6410" max="6410" width="9.875" style="61" customWidth="1"/>
    <col min="6411" max="6411" width="17" style="61" bestFit="1" customWidth="1"/>
    <col min="6412" max="6412" width="8.125" style="61" customWidth="1"/>
    <col min="6413" max="6416" width="15.625" style="61" customWidth="1"/>
    <col min="6417" max="6417" width="13.125" style="61" customWidth="1"/>
    <col min="6418" max="6418" width="9.625" style="61" customWidth="1"/>
    <col min="6419" max="6656" width="9" style="61"/>
    <col min="6657" max="6657" width="8.125" style="61" customWidth="1"/>
    <col min="6658" max="6658" width="9.875" style="61" bestFit="1" customWidth="1"/>
    <col min="6659" max="6659" width="8.25" style="61" bestFit="1" customWidth="1"/>
    <col min="6660" max="6660" width="74.5" style="61" bestFit="1" customWidth="1"/>
    <col min="6661" max="6661" width="5.125" style="61" bestFit="1" customWidth="1"/>
    <col min="6662" max="6662" width="10.75" style="61" bestFit="1" customWidth="1"/>
    <col min="6663" max="6663" width="14.5" style="61" bestFit="1" customWidth="1"/>
    <col min="6664" max="6664" width="10.75" style="61" bestFit="1" customWidth="1"/>
    <col min="6665" max="6665" width="15.25" style="61" bestFit="1" customWidth="1"/>
    <col min="6666" max="6666" width="9.875" style="61" customWidth="1"/>
    <col min="6667" max="6667" width="17" style="61" bestFit="1" customWidth="1"/>
    <col min="6668" max="6668" width="8.125" style="61" customWidth="1"/>
    <col min="6669" max="6672" width="15.625" style="61" customWidth="1"/>
    <col min="6673" max="6673" width="13.125" style="61" customWidth="1"/>
    <col min="6674" max="6674" width="9.625" style="61" customWidth="1"/>
    <col min="6675" max="6912" width="9" style="61"/>
    <col min="6913" max="6913" width="8.125" style="61" customWidth="1"/>
    <col min="6914" max="6914" width="9.875" style="61" bestFit="1" customWidth="1"/>
    <col min="6915" max="6915" width="8.25" style="61" bestFit="1" customWidth="1"/>
    <col min="6916" max="6916" width="74.5" style="61" bestFit="1" customWidth="1"/>
    <col min="6917" max="6917" width="5.125" style="61" bestFit="1" customWidth="1"/>
    <col min="6918" max="6918" width="10.75" style="61" bestFit="1" customWidth="1"/>
    <col min="6919" max="6919" width="14.5" style="61" bestFit="1" customWidth="1"/>
    <col min="6920" max="6920" width="10.75" style="61" bestFit="1" customWidth="1"/>
    <col min="6921" max="6921" width="15.25" style="61" bestFit="1" customWidth="1"/>
    <col min="6922" max="6922" width="9.875" style="61" customWidth="1"/>
    <col min="6923" max="6923" width="17" style="61" bestFit="1" customWidth="1"/>
    <col min="6924" max="6924" width="8.125" style="61" customWidth="1"/>
    <col min="6925" max="6928" width="15.625" style="61" customWidth="1"/>
    <col min="6929" max="6929" width="13.125" style="61" customWidth="1"/>
    <col min="6930" max="6930" width="9.625" style="61" customWidth="1"/>
    <col min="6931" max="7168" width="9" style="61"/>
    <col min="7169" max="7169" width="8.125" style="61" customWidth="1"/>
    <col min="7170" max="7170" width="9.875" style="61" bestFit="1" customWidth="1"/>
    <col min="7171" max="7171" width="8.25" style="61" bestFit="1" customWidth="1"/>
    <col min="7172" max="7172" width="74.5" style="61" bestFit="1" customWidth="1"/>
    <col min="7173" max="7173" width="5.125" style="61" bestFit="1" customWidth="1"/>
    <col min="7174" max="7174" width="10.75" style="61" bestFit="1" customWidth="1"/>
    <col min="7175" max="7175" width="14.5" style="61" bestFit="1" customWidth="1"/>
    <col min="7176" max="7176" width="10.75" style="61" bestFit="1" customWidth="1"/>
    <col min="7177" max="7177" width="15.25" style="61" bestFit="1" customWidth="1"/>
    <col min="7178" max="7178" width="9.875" style="61" customWidth="1"/>
    <col min="7179" max="7179" width="17" style="61" bestFit="1" customWidth="1"/>
    <col min="7180" max="7180" width="8.125" style="61" customWidth="1"/>
    <col min="7181" max="7184" width="15.625" style="61" customWidth="1"/>
    <col min="7185" max="7185" width="13.125" style="61" customWidth="1"/>
    <col min="7186" max="7186" width="9.625" style="61" customWidth="1"/>
    <col min="7187" max="7424" width="9" style="61"/>
    <col min="7425" max="7425" width="8.125" style="61" customWidth="1"/>
    <col min="7426" max="7426" width="9.875" style="61" bestFit="1" customWidth="1"/>
    <col min="7427" max="7427" width="8.25" style="61" bestFit="1" customWidth="1"/>
    <col min="7428" max="7428" width="74.5" style="61" bestFit="1" customWidth="1"/>
    <col min="7429" max="7429" width="5.125" style="61" bestFit="1" customWidth="1"/>
    <col min="7430" max="7430" width="10.75" style="61" bestFit="1" customWidth="1"/>
    <col min="7431" max="7431" width="14.5" style="61" bestFit="1" customWidth="1"/>
    <col min="7432" max="7432" width="10.75" style="61" bestFit="1" customWidth="1"/>
    <col min="7433" max="7433" width="15.25" style="61" bestFit="1" customWidth="1"/>
    <col min="7434" max="7434" width="9.875" style="61" customWidth="1"/>
    <col min="7435" max="7435" width="17" style="61" bestFit="1" customWidth="1"/>
    <col min="7436" max="7436" width="8.125" style="61" customWidth="1"/>
    <col min="7437" max="7440" width="15.625" style="61" customWidth="1"/>
    <col min="7441" max="7441" width="13.125" style="61" customWidth="1"/>
    <col min="7442" max="7442" width="9.625" style="61" customWidth="1"/>
    <col min="7443" max="7680" width="9" style="61"/>
    <col min="7681" max="7681" width="8.125" style="61" customWidth="1"/>
    <col min="7682" max="7682" width="9.875" style="61" bestFit="1" customWidth="1"/>
    <col min="7683" max="7683" width="8.25" style="61" bestFit="1" customWidth="1"/>
    <col min="7684" max="7684" width="74.5" style="61" bestFit="1" customWidth="1"/>
    <col min="7685" max="7685" width="5.125" style="61" bestFit="1" customWidth="1"/>
    <col min="7686" max="7686" width="10.75" style="61" bestFit="1" customWidth="1"/>
    <col min="7687" max="7687" width="14.5" style="61" bestFit="1" customWidth="1"/>
    <col min="7688" max="7688" width="10.75" style="61" bestFit="1" customWidth="1"/>
    <col min="7689" max="7689" width="15.25" style="61" bestFit="1" customWidth="1"/>
    <col min="7690" max="7690" width="9.875" style="61" customWidth="1"/>
    <col min="7691" max="7691" width="17" style="61" bestFit="1" customWidth="1"/>
    <col min="7692" max="7692" width="8.125" style="61" customWidth="1"/>
    <col min="7693" max="7696" width="15.625" style="61" customWidth="1"/>
    <col min="7697" max="7697" width="13.125" style="61" customWidth="1"/>
    <col min="7698" max="7698" width="9.625" style="61" customWidth="1"/>
    <col min="7699" max="7936" width="9" style="61"/>
    <col min="7937" max="7937" width="8.125" style="61" customWidth="1"/>
    <col min="7938" max="7938" width="9.875" style="61" bestFit="1" customWidth="1"/>
    <col min="7939" max="7939" width="8.25" style="61" bestFit="1" customWidth="1"/>
    <col min="7940" max="7940" width="74.5" style="61" bestFit="1" customWidth="1"/>
    <col min="7941" max="7941" width="5.125" style="61" bestFit="1" customWidth="1"/>
    <col min="7942" max="7942" width="10.75" style="61" bestFit="1" customWidth="1"/>
    <col min="7943" max="7943" width="14.5" style="61" bestFit="1" customWidth="1"/>
    <col min="7944" max="7944" width="10.75" style="61" bestFit="1" customWidth="1"/>
    <col min="7945" max="7945" width="15.25" style="61" bestFit="1" customWidth="1"/>
    <col min="7946" max="7946" width="9.875" style="61" customWidth="1"/>
    <col min="7947" max="7947" width="17" style="61" bestFit="1" customWidth="1"/>
    <col min="7948" max="7948" width="8.125" style="61" customWidth="1"/>
    <col min="7949" max="7952" width="15.625" style="61" customWidth="1"/>
    <col min="7953" max="7953" width="13.125" style="61" customWidth="1"/>
    <col min="7954" max="7954" width="9.625" style="61" customWidth="1"/>
    <col min="7955" max="8192" width="9" style="61"/>
    <col min="8193" max="8193" width="8.125" style="61" customWidth="1"/>
    <col min="8194" max="8194" width="9.875" style="61" bestFit="1" customWidth="1"/>
    <col min="8195" max="8195" width="8.25" style="61" bestFit="1" customWidth="1"/>
    <col min="8196" max="8196" width="74.5" style="61" bestFit="1" customWidth="1"/>
    <col min="8197" max="8197" width="5.125" style="61" bestFit="1" customWidth="1"/>
    <col min="8198" max="8198" width="10.75" style="61" bestFit="1" customWidth="1"/>
    <col min="8199" max="8199" width="14.5" style="61" bestFit="1" customWidth="1"/>
    <col min="8200" max="8200" width="10.75" style="61" bestFit="1" customWidth="1"/>
    <col min="8201" max="8201" width="15.25" style="61" bestFit="1" customWidth="1"/>
    <col min="8202" max="8202" width="9.875" style="61" customWidth="1"/>
    <col min="8203" max="8203" width="17" style="61" bestFit="1" customWidth="1"/>
    <col min="8204" max="8204" width="8.125" style="61" customWidth="1"/>
    <col min="8205" max="8208" width="15.625" style="61" customWidth="1"/>
    <col min="8209" max="8209" width="13.125" style="61" customWidth="1"/>
    <col min="8210" max="8210" width="9.625" style="61" customWidth="1"/>
    <col min="8211" max="8448" width="9" style="61"/>
    <col min="8449" max="8449" width="8.125" style="61" customWidth="1"/>
    <col min="8450" max="8450" width="9.875" style="61" bestFit="1" customWidth="1"/>
    <col min="8451" max="8451" width="8.25" style="61" bestFit="1" customWidth="1"/>
    <col min="8452" max="8452" width="74.5" style="61" bestFit="1" customWidth="1"/>
    <col min="8453" max="8453" width="5.125" style="61" bestFit="1" customWidth="1"/>
    <col min="8454" max="8454" width="10.75" style="61" bestFit="1" customWidth="1"/>
    <col min="8455" max="8455" width="14.5" style="61" bestFit="1" customWidth="1"/>
    <col min="8456" max="8456" width="10.75" style="61" bestFit="1" customWidth="1"/>
    <col min="8457" max="8457" width="15.25" style="61" bestFit="1" customWidth="1"/>
    <col min="8458" max="8458" width="9.875" style="61" customWidth="1"/>
    <col min="8459" max="8459" width="17" style="61" bestFit="1" customWidth="1"/>
    <col min="8460" max="8460" width="8.125" style="61" customWidth="1"/>
    <col min="8461" max="8464" width="15.625" style="61" customWidth="1"/>
    <col min="8465" max="8465" width="13.125" style="61" customWidth="1"/>
    <col min="8466" max="8466" width="9.625" style="61" customWidth="1"/>
    <col min="8467" max="8704" width="9" style="61"/>
    <col min="8705" max="8705" width="8.125" style="61" customWidth="1"/>
    <col min="8706" max="8706" width="9.875" style="61" bestFit="1" customWidth="1"/>
    <col min="8707" max="8707" width="8.25" style="61" bestFit="1" customWidth="1"/>
    <col min="8708" max="8708" width="74.5" style="61" bestFit="1" customWidth="1"/>
    <col min="8709" max="8709" width="5.125" style="61" bestFit="1" customWidth="1"/>
    <col min="8710" max="8710" width="10.75" style="61" bestFit="1" customWidth="1"/>
    <col min="8711" max="8711" width="14.5" style="61" bestFit="1" customWidth="1"/>
    <col min="8712" max="8712" width="10.75" style="61" bestFit="1" customWidth="1"/>
    <col min="8713" max="8713" width="15.25" style="61" bestFit="1" customWidth="1"/>
    <col min="8714" max="8714" width="9.875" style="61" customWidth="1"/>
    <col min="8715" max="8715" width="17" style="61" bestFit="1" customWidth="1"/>
    <col min="8716" max="8716" width="8.125" style="61" customWidth="1"/>
    <col min="8717" max="8720" width="15.625" style="61" customWidth="1"/>
    <col min="8721" max="8721" width="13.125" style="61" customWidth="1"/>
    <col min="8722" max="8722" width="9.625" style="61" customWidth="1"/>
    <col min="8723" max="8960" width="9" style="61"/>
    <col min="8961" max="8961" width="8.125" style="61" customWidth="1"/>
    <col min="8962" max="8962" width="9.875" style="61" bestFit="1" customWidth="1"/>
    <col min="8963" max="8963" width="8.25" style="61" bestFit="1" customWidth="1"/>
    <col min="8964" max="8964" width="74.5" style="61" bestFit="1" customWidth="1"/>
    <col min="8965" max="8965" width="5.125" style="61" bestFit="1" customWidth="1"/>
    <col min="8966" max="8966" width="10.75" style="61" bestFit="1" customWidth="1"/>
    <col min="8967" max="8967" width="14.5" style="61" bestFit="1" customWidth="1"/>
    <col min="8968" max="8968" width="10.75" style="61" bestFit="1" customWidth="1"/>
    <col min="8969" max="8969" width="15.25" style="61" bestFit="1" customWidth="1"/>
    <col min="8970" max="8970" width="9.875" style="61" customWidth="1"/>
    <col min="8971" max="8971" width="17" style="61" bestFit="1" customWidth="1"/>
    <col min="8972" max="8972" width="8.125" style="61" customWidth="1"/>
    <col min="8973" max="8976" width="15.625" style="61" customWidth="1"/>
    <col min="8977" max="8977" width="13.125" style="61" customWidth="1"/>
    <col min="8978" max="8978" width="9.625" style="61" customWidth="1"/>
    <col min="8979" max="9216" width="9" style="61"/>
    <col min="9217" max="9217" width="8.125" style="61" customWidth="1"/>
    <col min="9218" max="9218" width="9.875" style="61" bestFit="1" customWidth="1"/>
    <col min="9219" max="9219" width="8.25" style="61" bestFit="1" customWidth="1"/>
    <col min="9220" max="9220" width="74.5" style="61" bestFit="1" customWidth="1"/>
    <col min="9221" max="9221" width="5.125" style="61" bestFit="1" customWidth="1"/>
    <col min="9222" max="9222" width="10.75" style="61" bestFit="1" customWidth="1"/>
    <col min="9223" max="9223" width="14.5" style="61" bestFit="1" customWidth="1"/>
    <col min="9224" max="9224" width="10.75" style="61" bestFit="1" customWidth="1"/>
    <col min="9225" max="9225" width="15.25" style="61" bestFit="1" customWidth="1"/>
    <col min="9226" max="9226" width="9.875" style="61" customWidth="1"/>
    <col min="9227" max="9227" width="17" style="61" bestFit="1" customWidth="1"/>
    <col min="9228" max="9228" width="8.125" style="61" customWidth="1"/>
    <col min="9229" max="9232" width="15.625" style="61" customWidth="1"/>
    <col min="9233" max="9233" width="13.125" style="61" customWidth="1"/>
    <col min="9234" max="9234" width="9.625" style="61" customWidth="1"/>
    <col min="9235" max="9472" width="9" style="61"/>
    <col min="9473" max="9473" width="8.125" style="61" customWidth="1"/>
    <col min="9474" max="9474" width="9.875" style="61" bestFit="1" customWidth="1"/>
    <col min="9475" max="9475" width="8.25" style="61" bestFit="1" customWidth="1"/>
    <col min="9476" max="9476" width="74.5" style="61" bestFit="1" customWidth="1"/>
    <col min="9477" max="9477" width="5.125" style="61" bestFit="1" customWidth="1"/>
    <col min="9478" max="9478" width="10.75" style="61" bestFit="1" customWidth="1"/>
    <col min="9479" max="9479" width="14.5" style="61" bestFit="1" customWidth="1"/>
    <col min="9480" max="9480" width="10.75" style="61" bestFit="1" customWidth="1"/>
    <col min="9481" max="9481" width="15.25" style="61" bestFit="1" customWidth="1"/>
    <col min="9482" max="9482" width="9.875" style="61" customWidth="1"/>
    <col min="9483" max="9483" width="17" style="61" bestFit="1" customWidth="1"/>
    <col min="9484" max="9484" width="8.125" style="61" customWidth="1"/>
    <col min="9485" max="9488" width="15.625" style="61" customWidth="1"/>
    <col min="9489" max="9489" width="13.125" style="61" customWidth="1"/>
    <col min="9490" max="9490" width="9.625" style="61" customWidth="1"/>
    <col min="9491" max="9728" width="9" style="61"/>
    <col min="9729" max="9729" width="8.125" style="61" customWidth="1"/>
    <col min="9730" max="9730" width="9.875" style="61" bestFit="1" customWidth="1"/>
    <col min="9731" max="9731" width="8.25" style="61" bestFit="1" customWidth="1"/>
    <col min="9732" max="9732" width="74.5" style="61" bestFit="1" customWidth="1"/>
    <col min="9733" max="9733" width="5.125" style="61" bestFit="1" customWidth="1"/>
    <col min="9734" max="9734" width="10.75" style="61" bestFit="1" customWidth="1"/>
    <col min="9735" max="9735" width="14.5" style="61" bestFit="1" customWidth="1"/>
    <col min="9736" max="9736" width="10.75" style="61" bestFit="1" customWidth="1"/>
    <col min="9737" max="9737" width="15.25" style="61" bestFit="1" customWidth="1"/>
    <col min="9738" max="9738" width="9.875" style="61" customWidth="1"/>
    <col min="9739" max="9739" width="17" style="61" bestFit="1" customWidth="1"/>
    <col min="9740" max="9740" width="8.125" style="61" customWidth="1"/>
    <col min="9741" max="9744" width="15.625" style="61" customWidth="1"/>
    <col min="9745" max="9745" width="13.125" style="61" customWidth="1"/>
    <col min="9746" max="9746" width="9.625" style="61" customWidth="1"/>
    <col min="9747" max="9984" width="9" style="61"/>
    <col min="9985" max="9985" width="8.125" style="61" customWidth="1"/>
    <col min="9986" max="9986" width="9.875" style="61" bestFit="1" customWidth="1"/>
    <col min="9987" max="9987" width="8.25" style="61" bestFit="1" customWidth="1"/>
    <col min="9988" max="9988" width="74.5" style="61" bestFit="1" customWidth="1"/>
    <col min="9989" max="9989" width="5.125" style="61" bestFit="1" customWidth="1"/>
    <col min="9990" max="9990" width="10.75" style="61" bestFit="1" customWidth="1"/>
    <col min="9991" max="9991" width="14.5" style="61" bestFit="1" customWidth="1"/>
    <col min="9992" max="9992" width="10.75" style="61" bestFit="1" customWidth="1"/>
    <col min="9993" max="9993" width="15.25" style="61" bestFit="1" customWidth="1"/>
    <col min="9994" max="9994" width="9.875" style="61" customWidth="1"/>
    <col min="9995" max="9995" width="17" style="61" bestFit="1" customWidth="1"/>
    <col min="9996" max="9996" width="8.125" style="61" customWidth="1"/>
    <col min="9997" max="10000" width="15.625" style="61" customWidth="1"/>
    <col min="10001" max="10001" width="13.125" style="61" customWidth="1"/>
    <col min="10002" max="10002" width="9.625" style="61" customWidth="1"/>
    <col min="10003" max="10240" width="9" style="61"/>
    <col min="10241" max="10241" width="8.125" style="61" customWidth="1"/>
    <col min="10242" max="10242" width="9.875" style="61" bestFit="1" customWidth="1"/>
    <col min="10243" max="10243" width="8.25" style="61" bestFit="1" customWidth="1"/>
    <col min="10244" max="10244" width="74.5" style="61" bestFit="1" customWidth="1"/>
    <col min="10245" max="10245" width="5.125" style="61" bestFit="1" customWidth="1"/>
    <col min="10246" max="10246" width="10.75" style="61" bestFit="1" customWidth="1"/>
    <col min="10247" max="10247" width="14.5" style="61" bestFit="1" customWidth="1"/>
    <col min="10248" max="10248" width="10.75" style="61" bestFit="1" customWidth="1"/>
    <col min="10249" max="10249" width="15.25" style="61" bestFit="1" customWidth="1"/>
    <col min="10250" max="10250" width="9.875" style="61" customWidth="1"/>
    <col min="10251" max="10251" width="17" style="61" bestFit="1" customWidth="1"/>
    <col min="10252" max="10252" width="8.125" style="61" customWidth="1"/>
    <col min="10253" max="10256" width="15.625" style="61" customWidth="1"/>
    <col min="10257" max="10257" width="13.125" style="61" customWidth="1"/>
    <col min="10258" max="10258" width="9.625" style="61" customWidth="1"/>
    <col min="10259" max="10496" width="9" style="61"/>
    <col min="10497" max="10497" width="8.125" style="61" customWidth="1"/>
    <col min="10498" max="10498" width="9.875" style="61" bestFit="1" customWidth="1"/>
    <col min="10499" max="10499" width="8.25" style="61" bestFit="1" customWidth="1"/>
    <col min="10500" max="10500" width="74.5" style="61" bestFit="1" customWidth="1"/>
    <col min="10501" max="10501" width="5.125" style="61" bestFit="1" customWidth="1"/>
    <col min="10502" max="10502" width="10.75" style="61" bestFit="1" customWidth="1"/>
    <col min="10503" max="10503" width="14.5" style="61" bestFit="1" customWidth="1"/>
    <col min="10504" max="10504" width="10.75" style="61" bestFit="1" customWidth="1"/>
    <col min="10505" max="10505" width="15.25" style="61" bestFit="1" customWidth="1"/>
    <col min="10506" max="10506" width="9.875" style="61" customWidth="1"/>
    <col min="10507" max="10507" width="17" style="61" bestFit="1" customWidth="1"/>
    <col min="10508" max="10508" width="8.125" style="61" customWidth="1"/>
    <col min="10509" max="10512" width="15.625" style="61" customWidth="1"/>
    <col min="10513" max="10513" width="13.125" style="61" customWidth="1"/>
    <col min="10514" max="10514" width="9.625" style="61" customWidth="1"/>
    <col min="10515" max="10752" width="9" style="61"/>
    <col min="10753" max="10753" width="8.125" style="61" customWidth="1"/>
    <col min="10754" max="10754" width="9.875" style="61" bestFit="1" customWidth="1"/>
    <col min="10755" max="10755" width="8.25" style="61" bestFit="1" customWidth="1"/>
    <col min="10756" max="10756" width="74.5" style="61" bestFit="1" customWidth="1"/>
    <col min="10757" max="10757" width="5.125" style="61" bestFit="1" customWidth="1"/>
    <col min="10758" max="10758" width="10.75" style="61" bestFit="1" customWidth="1"/>
    <col min="10759" max="10759" width="14.5" style="61" bestFit="1" customWidth="1"/>
    <col min="10760" max="10760" width="10.75" style="61" bestFit="1" customWidth="1"/>
    <col min="10761" max="10761" width="15.25" style="61" bestFit="1" customWidth="1"/>
    <col min="10762" max="10762" width="9.875" style="61" customWidth="1"/>
    <col min="10763" max="10763" width="17" style="61" bestFit="1" customWidth="1"/>
    <col min="10764" max="10764" width="8.125" style="61" customWidth="1"/>
    <col min="10765" max="10768" width="15.625" style="61" customWidth="1"/>
    <col min="10769" max="10769" width="13.125" style="61" customWidth="1"/>
    <col min="10770" max="10770" width="9.625" style="61" customWidth="1"/>
    <col min="10771" max="11008" width="9" style="61"/>
    <col min="11009" max="11009" width="8.125" style="61" customWidth="1"/>
    <col min="11010" max="11010" width="9.875" style="61" bestFit="1" customWidth="1"/>
    <col min="11011" max="11011" width="8.25" style="61" bestFit="1" customWidth="1"/>
    <col min="11012" max="11012" width="74.5" style="61" bestFit="1" customWidth="1"/>
    <col min="11013" max="11013" width="5.125" style="61" bestFit="1" customWidth="1"/>
    <col min="11014" max="11014" width="10.75" style="61" bestFit="1" customWidth="1"/>
    <col min="11015" max="11015" width="14.5" style="61" bestFit="1" customWidth="1"/>
    <col min="11016" max="11016" width="10.75" style="61" bestFit="1" customWidth="1"/>
    <col min="11017" max="11017" width="15.25" style="61" bestFit="1" customWidth="1"/>
    <col min="11018" max="11018" width="9.875" style="61" customWidth="1"/>
    <col min="11019" max="11019" width="17" style="61" bestFit="1" customWidth="1"/>
    <col min="11020" max="11020" width="8.125" style="61" customWidth="1"/>
    <col min="11021" max="11024" width="15.625" style="61" customWidth="1"/>
    <col min="11025" max="11025" width="13.125" style="61" customWidth="1"/>
    <col min="11026" max="11026" width="9.625" style="61" customWidth="1"/>
    <col min="11027" max="11264" width="9" style="61"/>
    <col min="11265" max="11265" width="8.125" style="61" customWidth="1"/>
    <col min="11266" max="11266" width="9.875" style="61" bestFit="1" customWidth="1"/>
    <col min="11267" max="11267" width="8.25" style="61" bestFit="1" customWidth="1"/>
    <col min="11268" max="11268" width="74.5" style="61" bestFit="1" customWidth="1"/>
    <col min="11269" max="11269" width="5.125" style="61" bestFit="1" customWidth="1"/>
    <col min="11270" max="11270" width="10.75" style="61" bestFit="1" customWidth="1"/>
    <col min="11271" max="11271" width="14.5" style="61" bestFit="1" customWidth="1"/>
    <col min="11272" max="11272" width="10.75" style="61" bestFit="1" customWidth="1"/>
    <col min="11273" max="11273" width="15.25" style="61" bestFit="1" customWidth="1"/>
    <col min="11274" max="11274" width="9.875" style="61" customWidth="1"/>
    <col min="11275" max="11275" width="17" style="61" bestFit="1" customWidth="1"/>
    <col min="11276" max="11276" width="8.125" style="61" customWidth="1"/>
    <col min="11277" max="11280" width="15.625" style="61" customWidth="1"/>
    <col min="11281" max="11281" width="13.125" style="61" customWidth="1"/>
    <col min="11282" max="11282" width="9.625" style="61" customWidth="1"/>
    <col min="11283" max="11520" width="9" style="61"/>
    <col min="11521" max="11521" width="8.125" style="61" customWidth="1"/>
    <col min="11522" max="11522" width="9.875" style="61" bestFit="1" customWidth="1"/>
    <col min="11523" max="11523" width="8.25" style="61" bestFit="1" customWidth="1"/>
    <col min="11524" max="11524" width="74.5" style="61" bestFit="1" customWidth="1"/>
    <col min="11525" max="11525" width="5.125" style="61" bestFit="1" customWidth="1"/>
    <col min="11526" max="11526" width="10.75" style="61" bestFit="1" customWidth="1"/>
    <col min="11527" max="11527" width="14.5" style="61" bestFit="1" customWidth="1"/>
    <col min="11528" max="11528" width="10.75" style="61" bestFit="1" customWidth="1"/>
    <col min="11529" max="11529" width="15.25" style="61" bestFit="1" customWidth="1"/>
    <col min="11530" max="11530" width="9.875" style="61" customWidth="1"/>
    <col min="11531" max="11531" width="17" style="61" bestFit="1" customWidth="1"/>
    <col min="11532" max="11532" width="8.125" style="61" customWidth="1"/>
    <col min="11533" max="11536" width="15.625" style="61" customWidth="1"/>
    <col min="11537" max="11537" width="13.125" style="61" customWidth="1"/>
    <col min="11538" max="11538" width="9.625" style="61" customWidth="1"/>
    <col min="11539" max="11776" width="9" style="61"/>
    <col min="11777" max="11777" width="8.125" style="61" customWidth="1"/>
    <col min="11778" max="11778" width="9.875" style="61" bestFit="1" customWidth="1"/>
    <col min="11779" max="11779" width="8.25" style="61" bestFit="1" customWidth="1"/>
    <col min="11780" max="11780" width="74.5" style="61" bestFit="1" customWidth="1"/>
    <col min="11781" max="11781" width="5.125" style="61" bestFit="1" customWidth="1"/>
    <col min="11782" max="11782" width="10.75" style="61" bestFit="1" customWidth="1"/>
    <col min="11783" max="11783" width="14.5" style="61" bestFit="1" customWidth="1"/>
    <col min="11784" max="11784" width="10.75" style="61" bestFit="1" customWidth="1"/>
    <col min="11785" max="11785" width="15.25" style="61" bestFit="1" customWidth="1"/>
    <col min="11786" max="11786" width="9.875" style="61" customWidth="1"/>
    <col min="11787" max="11787" width="17" style="61" bestFit="1" customWidth="1"/>
    <col min="11788" max="11788" width="8.125" style="61" customWidth="1"/>
    <col min="11789" max="11792" width="15.625" style="61" customWidth="1"/>
    <col min="11793" max="11793" width="13.125" style="61" customWidth="1"/>
    <col min="11794" max="11794" width="9.625" style="61" customWidth="1"/>
    <col min="11795" max="12032" width="9" style="61"/>
    <col min="12033" max="12033" width="8.125" style="61" customWidth="1"/>
    <col min="12034" max="12034" width="9.875" style="61" bestFit="1" customWidth="1"/>
    <col min="12035" max="12035" width="8.25" style="61" bestFit="1" customWidth="1"/>
    <col min="12036" max="12036" width="74.5" style="61" bestFit="1" customWidth="1"/>
    <col min="12037" max="12037" width="5.125" style="61" bestFit="1" customWidth="1"/>
    <col min="12038" max="12038" width="10.75" style="61" bestFit="1" customWidth="1"/>
    <col min="12039" max="12039" width="14.5" style="61" bestFit="1" customWidth="1"/>
    <col min="12040" max="12040" width="10.75" style="61" bestFit="1" customWidth="1"/>
    <col min="12041" max="12041" width="15.25" style="61" bestFit="1" customWidth="1"/>
    <col min="12042" max="12042" width="9.875" style="61" customWidth="1"/>
    <col min="12043" max="12043" width="17" style="61" bestFit="1" customWidth="1"/>
    <col min="12044" max="12044" width="8.125" style="61" customWidth="1"/>
    <col min="12045" max="12048" width="15.625" style="61" customWidth="1"/>
    <col min="12049" max="12049" width="13.125" style="61" customWidth="1"/>
    <col min="12050" max="12050" width="9.625" style="61" customWidth="1"/>
    <col min="12051" max="12288" width="9" style="61"/>
    <col min="12289" max="12289" width="8.125" style="61" customWidth="1"/>
    <col min="12290" max="12290" width="9.875" style="61" bestFit="1" customWidth="1"/>
    <col min="12291" max="12291" width="8.25" style="61" bestFit="1" customWidth="1"/>
    <col min="12292" max="12292" width="74.5" style="61" bestFit="1" customWidth="1"/>
    <col min="12293" max="12293" width="5.125" style="61" bestFit="1" customWidth="1"/>
    <col min="12294" max="12294" width="10.75" style="61" bestFit="1" customWidth="1"/>
    <col min="12295" max="12295" width="14.5" style="61" bestFit="1" customWidth="1"/>
    <col min="12296" max="12296" width="10.75" style="61" bestFit="1" customWidth="1"/>
    <col min="12297" max="12297" width="15.25" style="61" bestFit="1" customWidth="1"/>
    <col min="12298" max="12298" width="9.875" style="61" customWidth="1"/>
    <col min="12299" max="12299" width="17" style="61" bestFit="1" customWidth="1"/>
    <col min="12300" max="12300" width="8.125" style="61" customWidth="1"/>
    <col min="12301" max="12304" width="15.625" style="61" customWidth="1"/>
    <col min="12305" max="12305" width="13.125" style="61" customWidth="1"/>
    <col min="12306" max="12306" width="9.625" style="61" customWidth="1"/>
    <col min="12307" max="12544" width="9" style="61"/>
    <col min="12545" max="12545" width="8.125" style="61" customWidth="1"/>
    <col min="12546" max="12546" width="9.875" style="61" bestFit="1" customWidth="1"/>
    <col min="12547" max="12547" width="8.25" style="61" bestFit="1" customWidth="1"/>
    <col min="12548" max="12548" width="74.5" style="61" bestFit="1" customWidth="1"/>
    <col min="12549" max="12549" width="5.125" style="61" bestFit="1" customWidth="1"/>
    <col min="12550" max="12550" width="10.75" style="61" bestFit="1" customWidth="1"/>
    <col min="12551" max="12551" width="14.5" style="61" bestFit="1" customWidth="1"/>
    <col min="12552" max="12552" width="10.75" style="61" bestFit="1" customWidth="1"/>
    <col min="12553" max="12553" width="15.25" style="61" bestFit="1" customWidth="1"/>
    <col min="12554" max="12554" width="9.875" style="61" customWidth="1"/>
    <col min="12555" max="12555" width="17" style="61" bestFit="1" customWidth="1"/>
    <col min="12556" max="12556" width="8.125" style="61" customWidth="1"/>
    <col min="12557" max="12560" width="15.625" style="61" customWidth="1"/>
    <col min="12561" max="12561" width="13.125" style="61" customWidth="1"/>
    <col min="12562" max="12562" width="9.625" style="61" customWidth="1"/>
    <col min="12563" max="12800" width="9" style="61"/>
    <col min="12801" max="12801" width="8.125" style="61" customWidth="1"/>
    <col min="12802" max="12802" width="9.875" style="61" bestFit="1" customWidth="1"/>
    <col min="12803" max="12803" width="8.25" style="61" bestFit="1" customWidth="1"/>
    <col min="12804" max="12804" width="74.5" style="61" bestFit="1" customWidth="1"/>
    <col min="12805" max="12805" width="5.125" style="61" bestFit="1" customWidth="1"/>
    <col min="12806" max="12806" width="10.75" style="61" bestFit="1" customWidth="1"/>
    <col min="12807" max="12807" width="14.5" style="61" bestFit="1" customWidth="1"/>
    <col min="12808" max="12808" width="10.75" style="61" bestFit="1" customWidth="1"/>
    <col min="12809" max="12809" width="15.25" style="61" bestFit="1" customWidth="1"/>
    <col min="12810" max="12810" width="9.875" style="61" customWidth="1"/>
    <col min="12811" max="12811" width="17" style="61" bestFit="1" customWidth="1"/>
    <col min="12812" max="12812" width="8.125" style="61" customWidth="1"/>
    <col min="12813" max="12816" width="15.625" style="61" customWidth="1"/>
    <col min="12817" max="12817" width="13.125" style="61" customWidth="1"/>
    <col min="12818" max="12818" width="9.625" style="61" customWidth="1"/>
    <col min="12819" max="13056" width="9" style="61"/>
    <col min="13057" max="13057" width="8.125" style="61" customWidth="1"/>
    <col min="13058" max="13058" width="9.875" style="61" bestFit="1" customWidth="1"/>
    <col min="13059" max="13059" width="8.25" style="61" bestFit="1" customWidth="1"/>
    <col min="13060" max="13060" width="74.5" style="61" bestFit="1" customWidth="1"/>
    <col min="13061" max="13061" width="5.125" style="61" bestFit="1" customWidth="1"/>
    <col min="13062" max="13062" width="10.75" style="61" bestFit="1" customWidth="1"/>
    <col min="13063" max="13063" width="14.5" style="61" bestFit="1" customWidth="1"/>
    <col min="13064" max="13064" width="10.75" style="61" bestFit="1" customWidth="1"/>
    <col min="13065" max="13065" width="15.25" style="61" bestFit="1" customWidth="1"/>
    <col min="13066" max="13066" width="9.875" style="61" customWidth="1"/>
    <col min="13067" max="13067" width="17" style="61" bestFit="1" customWidth="1"/>
    <col min="13068" max="13068" width="8.125" style="61" customWidth="1"/>
    <col min="13069" max="13072" width="15.625" style="61" customWidth="1"/>
    <col min="13073" max="13073" width="13.125" style="61" customWidth="1"/>
    <col min="13074" max="13074" width="9.625" style="61" customWidth="1"/>
    <col min="13075" max="13312" width="9" style="61"/>
    <col min="13313" max="13313" width="8.125" style="61" customWidth="1"/>
    <col min="13314" max="13314" width="9.875" style="61" bestFit="1" customWidth="1"/>
    <col min="13315" max="13315" width="8.25" style="61" bestFit="1" customWidth="1"/>
    <col min="13316" max="13316" width="74.5" style="61" bestFit="1" customWidth="1"/>
    <col min="13317" max="13317" width="5.125" style="61" bestFit="1" customWidth="1"/>
    <col min="13318" max="13318" width="10.75" style="61" bestFit="1" customWidth="1"/>
    <col min="13319" max="13319" width="14.5" style="61" bestFit="1" customWidth="1"/>
    <col min="13320" max="13320" width="10.75" style="61" bestFit="1" customWidth="1"/>
    <col min="13321" max="13321" width="15.25" style="61" bestFit="1" customWidth="1"/>
    <col min="13322" max="13322" width="9.875" style="61" customWidth="1"/>
    <col min="13323" max="13323" width="17" style="61" bestFit="1" customWidth="1"/>
    <col min="13324" max="13324" width="8.125" style="61" customWidth="1"/>
    <col min="13325" max="13328" width="15.625" style="61" customWidth="1"/>
    <col min="13329" max="13329" width="13.125" style="61" customWidth="1"/>
    <col min="13330" max="13330" width="9.625" style="61" customWidth="1"/>
    <col min="13331" max="13568" width="9" style="61"/>
    <col min="13569" max="13569" width="8.125" style="61" customWidth="1"/>
    <col min="13570" max="13570" width="9.875" style="61" bestFit="1" customWidth="1"/>
    <col min="13571" max="13571" width="8.25" style="61" bestFit="1" customWidth="1"/>
    <col min="13572" max="13572" width="74.5" style="61" bestFit="1" customWidth="1"/>
    <col min="13573" max="13573" width="5.125" style="61" bestFit="1" customWidth="1"/>
    <col min="13574" max="13574" width="10.75" style="61" bestFit="1" customWidth="1"/>
    <col min="13575" max="13575" width="14.5" style="61" bestFit="1" customWidth="1"/>
    <col min="13576" max="13576" width="10.75" style="61" bestFit="1" customWidth="1"/>
    <col min="13577" max="13577" width="15.25" style="61" bestFit="1" customWidth="1"/>
    <col min="13578" max="13578" width="9.875" style="61" customWidth="1"/>
    <col min="13579" max="13579" width="17" style="61" bestFit="1" customWidth="1"/>
    <col min="13580" max="13580" width="8.125" style="61" customWidth="1"/>
    <col min="13581" max="13584" width="15.625" style="61" customWidth="1"/>
    <col min="13585" max="13585" width="13.125" style="61" customWidth="1"/>
    <col min="13586" max="13586" width="9.625" style="61" customWidth="1"/>
    <col min="13587" max="13824" width="9" style="61"/>
    <col min="13825" max="13825" width="8.125" style="61" customWidth="1"/>
    <col min="13826" max="13826" width="9.875" style="61" bestFit="1" customWidth="1"/>
    <col min="13827" max="13827" width="8.25" style="61" bestFit="1" customWidth="1"/>
    <col min="13828" max="13828" width="74.5" style="61" bestFit="1" customWidth="1"/>
    <col min="13829" max="13829" width="5.125" style="61" bestFit="1" customWidth="1"/>
    <col min="13830" max="13830" width="10.75" style="61" bestFit="1" customWidth="1"/>
    <col min="13831" max="13831" width="14.5" style="61" bestFit="1" customWidth="1"/>
    <col min="13832" max="13832" width="10.75" style="61" bestFit="1" customWidth="1"/>
    <col min="13833" max="13833" width="15.25" style="61" bestFit="1" customWidth="1"/>
    <col min="13834" max="13834" width="9.875" style="61" customWidth="1"/>
    <col min="13835" max="13835" width="17" style="61" bestFit="1" customWidth="1"/>
    <col min="13836" max="13836" width="8.125" style="61" customWidth="1"/>
    <col min="13837" max="13840" width="15.625" style="61" customWidth="1"/>
    <col min="13841" max="13841" width="13.125" style="61" customWidth="1"/>
    <col min="13842" max="13842" width="9.625" style="61" customWidth="1"/>
    <col min="13843" max="14080" width="9" style="61"/>
    <col min="14081" max="14081" width="8.125" style="61" customWidth="1"/>
    <col min="14082" max="14082" width="9.875" style="61" bestFit="1" customWidth="1"/>
    <col min="14083" max="14083" width="8.25" style="61" bestFit="1" customWidth="1"/>
    <col min="14084" max="14084" width="74.5" style="61" bestFit="1" customWidth="1"/>
    <col min="14085" max="14085" width="5.125" style="61" bestFit="1" customWidth="1"/>
    <col min="14086" max="14086" width="10.75" style="61" bestFit="1" customWidth="1"/>
    <col min="14087" max="14087" width="14.5" style="61" bestFit="1" customWidth="1"/>
    <col min="14088" max="14088" width="10.75" style="61" bestFit="1" customWidth="1"/>
    <col min="14089" max="14089" width="15.25" style="61" bestFit="1" customWidth="1"/>
    <col min="14090" max="14090" width="9.875" style="61" customWidth="1"/>
    <col min="14091" max="14091" width="17" style="61" bestFit="1" customWidth="1"/>
    <col min="14092" max="14092" width="8.125" style="61" customWidth="1"/>
    <col min="14093" max="14096" width="15.625" style="61" customWidth="1"/>
    <col min="14097" max="14097" width="13.125" style="61" customWidth="1"/>
    <col min="14098" max="14098" width="9.625" style="61" customWidth="1"/>
    <col min="14099" max="14336" width="9" style="61"/>
    <col min="14337" max="14337" width="8.125" style="61" customWidth="1"/>
    <col min="14338" max="14338" width="9.875" style="61" bestFit="1" customWidth="1"/>
    <col min="14339" max="14339" width="8.25" style="61" bestFit="1" customWidth="1"/>
    <col min="14340" max="14340" width="74.5" style="61" bestFit="1" customWidth="1"/>
    <col min="14341" max="14341" width="5.125" style="61" bestFit="1" customWidth="1"/>
    <col min="14342" max="14342" width="10.75" style="61" bestFit="1" customWidth="1"/>
    <col min="14343" max="14343" width="14.5" style="61" bestFit="1" customWidth="1"/>
    <col min="14344" max="14344" width="10.75" style="61" bestFit="1" customWidth="1"/>
    <col min="14345" max="14345" width="15.25" style="61" bestFit="1" customWidth="1"/>
    <col min="14346" max="14346" width="9.875" style="61" customWidth="1"/>
    <col min="14347" max="14347" width="17" style="61" bestFit="1" customWidth="1"/>
    <col min="14348" max="14348" width="8.125" style="61" customWidth="1"/>
    <col min="14349" max="14352" width="15.625" style="61" customWidth="1"/>
    <col min="14353" max="14353" width="13.125" style="61" customWidth="1"/>
    <col min="14354" max="14354" width="9.625" style="61" customWidth="1"/>
    <col min="14355" max="14592" width="9" style="61"/>
    <col min="14593" max="14593" width="8.125" style="61" customWidth="1"/>
    <col min="14594" max="14594" width="9.875" style="61" bestFit="1" customWidth="1"/>
    <col min="14595" max="14595" width="8.25" style="61" bestFit="1" customWidth="1"/>
    <col min="14596" max="14596" width="74.5" style="61" bestFit="1" customWidth="1"/>
    <col min="14597" max="14597" width="5.125" style="61" bestFit="1" customWidth="1"/>
    <col min="14598" max="14598" width="10.75" style="61" bestFit="1" customWidth="1"/>
    <col min="14599" max="14599" width="14.5" style="61" bestFit="1" customWidth="1"/>
    <col min="14600" max="14600" width="10.75" style="61" bestFit="1" customWidth="1"/>
    <col min="14601" max="14601" width="15.25" style="61" bestFit="1" customWidth="1"/>
    <col min="14602" max="14602" width="9.875" style="61" customWidth="1"/>
    <col min="14603" max="14603" width="17" style="61" bestFit="1" customWidth="1"/>
    <col min="14604" max="14604" width="8.125" style="61" customWidth="1"/>
    <col min="14605" max="14608" width="15.625" style="61" customWidth="1"/>
    <col min="14609" max="14609" width="13.125" style="61" customWidth="1"/>
    <col min="14610" max="14610" width="9.625" style="61" customWidth="1"/>
    <col min="14611" max="14848" width="9" style="61"/>
    <col min="14849" max="14849" width="8.125" style="61" customWidth="1"/>
    <col min="14850" max="14850" width="9.875" style="61" bestFit="1" customWidth="1"/>
    <col min="14851" max="14851" width="8.25" style="61" bestFit="1" customWidth="1"/>
    <col min="14852" max="14852" width="74.5" style="61" bestFit="1" customWidth="1"/>
    <col min="14853" max="14853" width="5.125" style="61" bestFit="1" customWidth="1"/>
    <col min="14854" max="14854" width="10.75" style="61" bestFit="1" customWidth="1"/>
    <col min="14855" max="14855" width="14.5" style="61" bestFit="1" customWidth="1"/>
    <col min="14856" max="14856" width="10.75" style="61" bestFit="1" customWidth="1"/>
    <col min="14857" max="14857" width="15.25" style="61" bestFit="1" customWidth="1"/>
    <col min="14858" max="14858" width="9.875" style="61" customWidth="1"/>
    <col min="14859" max="14859" width="17" style="61" bestFit="1" customWidth="1"/>
    <col min="14860" max="14860" width="8.125" style="61" customWidth="1"/>
    <col min="14861" max="14864" width="15.625" style="61" customWidth="1"/>
    <col min="14865" max="14865" width="13.125" style="61" customWidth="1"/>
    <col min="14866" max="14866" width="9.625" style="61" customWidth="1"/>
    <col min="14867" max="15104" width="9" style="61"/>
    <col min="15105" max="15105" width="8.125" style="61" customWidth="1"/>
    <col min="15106" max="15106" width="9.875" style="61" bestFit="1" customWidth="1"/>
    <col min="15107" max="15107" width="8.25" style="61" bestFit="1" customWidth="1"/>
    <col min="15108" max="15108" width="74.5" style="61" bestFit="1" customWidth="1"/>
    <col min="15109" max="15109" width="5.125" style="61" bestFit="1" customWidth="1"/>
    <col min="15110" max="15110" width="10.75" style="61" bestFit="1" customWidth="1"/>
    <col min="15111" max="15111" width="14.5" style="61" bestFit="1" customWidth="1"/>
    <col min="15112" max="15112" width="10.75" style="61" bestFit="1" customWidth="1"/>
    <col min="15113" max="15113" width="15.25" style="61" bestFit="1" customWidth="1"/>
    <col min="15114" max="15114" width="9.875" style="61" customWidth="1"/>
    <col min="15115" max="15115" width="17" style="61" bestFit="1" customWidth="1"/>
    <col min="15116" max="15116" width="8.125" style="61" customWidth="1"/>
    <col min="15117" max="15120" width="15.625" style="61" customWidth="1"/>
    <col min="15121" max="15121" width="13.125" style="61" customWidth="1"/>
    <col min="15122" max="15122" width="9.625" style="61" customWidth="1"/>
    <col min="15123" max="15360" width="9" style="61"/>
    <col min="15361" max="15361" width="8.125" style="61" customWidth="1"/>
    <col min="15362" max="15362" width="9.875" style="61" bestFit="1" customWidth="1"/>
    <col min="15363" max="15363" width="8.25" style="61" bestFit="1" customWidth="1"/>
    <col min="15364" max="15364" width="74.5" style="61" bestFit="1" customWidth="1"/>
    <col min="15365" max="15365" width="5.125" style="61" bestFit="1" customWidth="1"/>
    <col min="15366" max="15366" width="10.75" style="61" bestFit="1" customWidth="1"/>
    <col min="15367" max="15367" width="14.5" style="61" bestFit="1" customWidth="1"/>
    <col min="15368" max="15368" width="10.75" style="61" bestFit="1" customWidth="1"/>
    <col min="15369" max="15369" width="15.25" style="61" bestFit="1" customWidth="1"/>
    <col min="15370" max="15370" width="9.875" style="61" customWidth="1"/>
    <col min="15371" max="15371" width="17" style="61" bestFit="1" customWidth="1"/>
    <col min="15372" max="15372" width="8.125" style="61" customWidth="1"/>
    <col min="15373" max="15376" width="15.625" style="61" customWidth="1"/>
    <col min="15377" max="15377" width="13.125" style="61" customWidth="1"/>
    <col min="15378" max="15378" width="9.625" style="61" customWidth="1"/>
    <col min="15379" max="15616" width="9" style="61"/>
    <col min="15617" max="15617" width="8.125" style="61" customWidth="1"/>
    <col min="15618" max="15618" width="9.875" style="61" bestFit="1" customWidth="1"/>
    <col min="15619" max="15619" width="8.25" style="61" bestFit="1" customWidth="1"/>
    <col min="15620" max="15620" width="74.5" style="61" bestFit="1" customWidth="1"/>
    <col min="15621" max="15621" width="5.125" style="61" bestFit="1" customWidth="1"/>
    <col min="15622" max="15622" width="10.75" style="61" bestFit="1" customWidth="1"/>
    <col min="15623" max="15623" width="14.5" style="61" bestFit="1" customWidth="1"/>
    <col min="15624" max="15624" width="10.75" style="61" bestFit="1" customWidth="1"/>
    <col min="15625" max="15625" width="15.25" style="61" bestFit="1" customWidth="1"/>
    <col min="15626" max="15626" width="9.875" style="61" customWidth="1"/>
    <col min="15627" max="15627" width="17" style="61" bestFit="1" customWidth="1"/>
    <col min="15628" max="15628" width="8.125" style="61" customWidth="1"/>
    <col min="15629" max="15632" width="15.625" style="61" customWidth="1"/>
    <col min="15633" max="15633" width="13.125" style="61" customWidth="1"/>
    <col min="15634" max="15634" width="9.625" style="61" customWidth="1"/>
    <col min="15635" max="15872" width="9" style="61"/>
    <col min="15873" max="15873" width="8.125" style="61" customWidth="1"/>
    <col min="15874" max="15874" width="9.875" style="61" bestFit="1" customWidth="1"/>
    <col min="15875" max="15875" width="8.25" style="61" bestFit="1" customWidth="1"/>
    <col min="15876" max="15876" width="74.5" style="61" bestFit="1" customWidth="1"/>
    <col min="15877" max="15877" width="5.125" style="61" bestFit="1" customWidth="1"/>
    <col min="15878" max="15878" width="10.75" style="61" bestFit="1" customWidth="1"/>
    <col min="15879" max="15879" width="14.5" style="61" bestFit="1" customWidth="1"/>
    <col min="15880" max="15880" width="10.75" style="61" bestFit="1" customWidth="1"/>
    <col min="15881" max="15881" width="15.25" style="61" bestFit="1" customWidth="1"/>
    <col min="15882" max="15882" width="9.875" style="61" customWidth="1"/>
    <col min="15883" max="15883" width="17" style="61" bestFit="1" customWidth="1"/>
    <col min="15884" max="15884" width="8.125" style="61" customWidth="1"/>
    <col min="15885" max="15888" width="15.625" style="61" customWidth="1"/>
    <col min="15889" max="15889" width="13.125" style="61" customWidth="1"/>
    <col min="15890" max="15890" width="9.625" style="61" customWidth="1"/>
    <col min="15891" max="16128" width="9" style="61"/>
    <col min="16129" max="16129" width="8.125" style="61" customWidth="1"/>
    <col min="16130" max="16130" width="9.875" style="61" bestFit="1" customWidth="1"/>
    <col min="16131" max="16131" width="8.25" style="61" bestFit="1" customWidth="1"/>
    <col min="16132" max="16132" width="74.5" style="61" bestFit="1" customWidth="1"/>
    <col min="16133" max="16133" width="5.125" style="61" bestFit="1" customWidth="1"/>
    <col min="16134" max="16134" width="10.75" style="61" bestFit="1" customWidth="1"/>
    <col min="16135" max="16135" width="14.5" style="61" bestFit="1" customWidth="1"/>
    <col min="16136" max="16136" width="10.75" style="61" bestFit="1" customWidth="1"/>
    <col min="16137" max="16137" width="15.25" style="61" bestFit="1" customWidth="1"/>
    <col min="16138" max="16138" width="9.875" style="61" customWidth="1"/>
    <col min="16139" max="16139" width="17" style="61" bestFit="1" customWidth="1"/>
    <col min="16140" max="16140" width="8.125" style="61" customWidth="1"/>
    <col min="16141" max="16144" width="15.625" style="61" customWidth="1"/>
    <col min="16145" max="16145" width="13.125" style="61" customWidth="1"/>
    <col min="16146" max="16146" width="9.625" style="61" customWidth="1"/>
    <col min="16147" max="16384" width="9" style="61"/>
  </cols>
  <sheetData>
    <row r="1" spans="1:18" s="1" customFormat="1" ht="31.5">
      <c r="A1" s="88" t="s">
        <v>142</v>
      </c>
      <c r="B1" s="88"/>
      <c r="C1" s="88"/>
      <c r="D1" s="88"/>
      <c r="E1" s="89"/>
      <c r="F1" s="89"/>
      <c r="G1" s="89"/>
      <c r="H1" s="90"/>
      <c r="I1" s="89"/>
      <c r="J1" s="89"/>
      <c r="K1" s="89"/>
      <c r="L1" s="89"/>
      <c r="M1" s="89"/>
      <c r="N1" s="89"/>
      <c r="O1" s="89"/>
      <c r="P1" s="89"/>
      <c r="Q1" s="89"/>
      <c r="R1" s="88"/>
    </row>
    <row r="2" spans="1:18" s="15" customFormat="1" ht="25.5" customHeight="1">
      <c r="A2" s="2" t="s">
        <v>143</v>
      </c>
      <c r="B2" s="3"/>
      <c r="C2" s="4"/>
      <c r="D2" s="5"/>
      <c r="E2" s="6"/>
      <c r="F2" s="7" t="s">
        <v>144</v>
      </c>
      <c r="G2" s="8" t="s">
        <v>145</v>
      </c>
      <c r="H2" s="9"/>
      <c r="I2" s="10" t="s">
        <v>146</v>
      </c>
      <c r="J2" s="11"/>
      <c r="K2" s="6"/>
      <c r="L2" s="6"/>
      <c r="M2" s="12"/>
      <c r="N2" s="12"/>
      <c r="O2" s="12"/>
      <c r="P2" s="12"/>
      <c r="Q2" s="13"/>
      <c r="R2" s="14"/>
    </row>
    <row r="3" spans="1:18" s="16" customFormat="1" ht="12.75" customHeight="1">
      <c r="A3" s="91" t="s">
        <v>5</v>
      </c>
      <c r="B3" s="91" t="s">
        <v>6</v>
      </c>
      <c r="C3" s="91" t="s">
        <v>7</v>
      </c>
      <c r="D3" s="91" t="s">
        <v>8</v>
      </c>
      <c r="E3" s="92" t="s">
        <v>9</v>
      </c>
      <c r="F3" s="92" t="s">
        <v>147</v>
      </c>
      <c r="G3" s="92" t="s">
        <v>148</v>
      </c>
      <c r="H3" s="93" t="s">
        <v>149</v>
      </c>
      <c r="I3" s="92" t="s">
        <v>150</v>
      </c>
      <c r="J3" s="92" t="s">
        <v>151</v>
      </c>
      <c r="K3" s="92" t="s">
        <v>15</v>
      </c>
      <c r="L3" s="92" t="s">
        <v>152</v>
      </c>
      <c r="M3" s="94" t="s">
        <v>153</v>
      </c>
      <c r="N3" s="95"/>
      <c r="O3" s="95"/>
      <c r="P3" s="96"/>
      <c r="Q3" s="97" t="s">
        <v>154</v>
      </c>
      <c r="R3" s="98" t="s">
        <v>19</v>
      </c>
    </row>
    <row r="4" spans="1:18" s="16" customFormat="1" ht="27.75" customHeight="1">
      <c r="A4" s="91"/>
      <c r="B4" s="91"/>
      <c r="C4" s="91"/>
      <c r="D4" s="91"/>
      <c r="E4" s="92"/>
      <c r="F4" s="92"/>
      <c r="G4" s="92"/>
      <c r="H4" s="93"/>
      <c r="I4" s="92"/>
      <c r="J4" s="92"/>
      <c r="K4" s="92"/>
      <c r="L4" s="92"/>
      <c r="M4" s="94" t="s">
        <v>155</v>
      </c>
      <c r="N4" s="95"/>
      <c r="O4" s="95"/>
      <c r="P4" s="96"/>
      <c r="Q4" s="97"/>
      <c r="R4" s="99"/>
    </row>
    <row r="5" spans="1:18" s="16" customFormat="1" ht="14.25" customHeight="1">
      <c r="A5" s="91"/>
      <c r="B5" s="91"/>
      <c r="C5" s="91"/>
      <c r="D5" s="91"/>
      <c r="E5" s="81" t="s">
        <v>21</v>
      </c>
      <c r="F5" s="81" t="s">
        <v>22</v>
      </c>
      <c r="G5" s="81" t="s">
        <v>23</v>
      </c>
      <c r="H5" s="83" t="s">
        <v>24</v>
      </c>
      <c r="I5" s="81" t="s">
        <v>25</v>
      </c>
      <c r="J5" s="81" t="s">
        <v>156</v>
      </c>
      <c r="K5" s="81" t="s">
        <v>157</v>
      </c>
      <c r="L5" s="81" t="s">
        <v>158</v>
      </c>
      <c r="M5" s="19" t="s">
        <v>159</v>
      </c>
      <c r="N5" s="19" t="s">
        <v>160</v>
      </c>
      <c r="O5" s="19" t="s">
        <v>161</v>
      </c>
      <c r="P5" s="19" t="s">
        <v>162</v>
      </c>
      <c r="Q5" s="82" t="s">
        <v>163</v>
      </c>
      <c r="R5" s="100"/>
    </row>
    <row r="6" spans="1:18" s="16" customFormat="1" ht="12">
      <c r="A6" s="106" t="s">
        <v>164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8"/>
    </row>
    <row r="7" spans="1:18" s="16" customFormat="1" ht="12">
      <c r="A7" s="106" t="s">
        <v>165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8"/>
    </row>
    <row r="8" spans="1:18" s="16" customFormat="1" ht="24">
      <c r="A8" s="21" t="s">
        <v>36</v>
      </c>
      <c r="B8" s="22" t="s">
        <v>192</v>
      </c>
      <c r="C8" s="23" t="s">
        <v>193</v>
      </c>
      <c r="D8" s="24" t="s">
        <v>194</v>
      </c>
      <c r="E8" s="25">
        <v>10</v>
      </c>
      <c r="F8" s="26">
        <v>81000</v>
      </c>
      <c r="G8" s="27">
        <f t="shared" ref="G8:G9" si="0">IF(OR($E8="",$F8="")=TRUE,"",E8*F8)</f>
        <v>810000</v>
      </c>
      <c r="H8" s="28">
        <v>0.99</v>
      </c>
      <c r="I8" s="27">
        <f t="shared" ref="I8:I9" si="1">IF(G8="","",G8*(1-H8))</f>
        <v>8100.0000000000073</v>
      </c>
      <c r="J8" s="28">
        <v>0.01</v>
      </c>
      <c r="K8" s="27">
        <f>I8*(1+J8)</f>
        <v>8181.0000000000073</v>
      </c>
      <c r="L8" s="26">
        <v>0</v>
      </c>
      <c r="M8" s="29">
        <f>E8</f>
        <v>10</v>
      </c>
      <c r="N8" s="29">
        <f t="shared" ref="N8:O9" si="2">M8</f>
        <v>10</v>
      </c>
      <c r="O8" s="29">
        <f t="shared" si="2"/>
        <v>10</v>
      </c>
      <c r="P8" s="30">
        <f t="shared" ref="P8:P9" si="3">SUM(M8:O8)</f>
        <v>30</v>
      </c>
      <c r="Q8" s="27">
        <f t="shared" ref="Q8:Q9" si="4">K8+L8+P8</f>
        <v>8211.0000000000073</v>
      </c>
      <c r="R8" s="23"/>
    </row>
    <row r="9" spans="1:18" s="16" customFormat="1" ht="12">
      <c r="A9" s="21" t="s">
        <v>166</v>
      </c>
      <c r="B9" s="22" t="s">
        <v>167</v>
      </c>
      <c r="C9" s="40" t="s">
        <v>168</v>
      </c>
      <c r="D9" s="32" t="s">
        <v>169</v>
      </c>
      <c r="E9" s="25">
        <f>E8</f>
        <v>10</v>
      </c>
      <c r="F9" s="26">
        <v>18980</v>
      </c>
      <c r="G9" s="27">
        <f t="shared" si="0"/>
        <v>189800</v>
      </c>
      <c r="H9" s="28">
        <v>0.7</v>
      </c>
      <c r="I9" s="27">
        <f t="shared" si="1"/>
        <v>56940.000000000007</v>
      </c>
      <c r="J9" s="28">
        <v>0.01</v>
      </c>
      <c r="K9" s="27">
        <f>I9*(1+J9)</f>
        <v>57509.400000000009</v>
      </c>
      <c r="L9" s="26">
        <v>0</v>
      </c>
      <c r="M9" s="29">
        <f>E9</f>
        <v>10</v>
      </c>
      <c r="N9" s="29">
        <f t="shared" si="2"/>
        <v>10</v>
      </c>
      <c r="O9" s="29">
        <f t="shared" si="2"/>
        <v>10</v>
      </c>
      <c r="P9" s="30">
        <f t="shared" si="3"/>
        <v>30</v>
      </c>
      <c r="Q9" s="27">
        <f t="shared" si="4"/>
        <v>57539.400000000009</v>
      </c>
      <c r="R9" s="23"/>
    </row>
    <row r="10" spans="1:18" s="16" customFormat="1" ht="15" customHeight="1">
      <c r="A10" s="101" t="s">
        <v>170</v>
      </c>
      <c r="B10" s="109"/>
      <c r="C10" s="109"/>
      <c r="D10" s="109"/>
      <c r="E10" s="33"/>
      <c r="F10" s="34"/>
      <c r="G10" s="30">
        <f>SUM(G8:G9)</f>
        <v>999800</v>
      </c>
      <c r="H10" s="35"/>
      <c r="I10" s="30">
        <f>SUM(I8:I9)</f>
        <v>65040.000000000015</v>
      </c>
      <c r="J10" s="30"/>
      <c r="K10" s="30">
        <f t="shared" ref="K10:Q10" si="5">SUM(K8:K9)</f>
        <v>65690.400000000023</v>
      </c>
      <c r="L10" s="30">
        <f t="shared" si="5"/>
        <v>0</v>
      </c>
      <c r="M10" s="30">
        <f t="shared" si="5"/>
        <v>20</v>
      </c>
      <c r="N10" s="30">
        <f t="shared" si="5"/>
        <v>20</v>
      </c>
      <c r="O10" s="30">
        <f t="shared" si="5"/>
        <v>20</v>
      </c>
      <c r="P10" s="30">
        <f t="shared" si="5"/>
        <v>60</v>
      </c>
      <c r="Q10" s="36">
        <f t="shared" si="5"/>
        <v>65750.400000000023</v>
      </c>
      <c r="R10" s="37"/>
    </row>
    <row r="11" spans="1:18" s="16" customFormat="1" ht="12">
      <c r="A11" s="106" t="s">
        <v>171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8"/>
    </row>
    <row r="12" spans="1:18" s="16" customFormat="1" ht="12">
      <c r="A12" s="21" t="s">
        <v>200</v>
      </c>
      <c r="B12" s="38" t="s">
        <v>65</v>
      </c>
      <c r="C12" s="23" t="s">
        <v>195</v>
      </c>
      <c r="D12" s="39" t="s">
        <v>66</v>
      </c>
      <c r="E12" s="25">
        <f>E8</f>
        <v>10</v>
      </c>
      <c r="F12" s="40">
        <v>36621</v>
      </c>
      <c r="G12" s="27">
        <f t="shared" ref="G12:G20" si="6">IF(OR($E12="",$F12="")=TRUE,"",E12*F12)</f>
        <v>366210</v>
      </c>
      <c r="H12" s="28">
        <v>0.8</v>
      </c>
      <c r="I12" s="27">
        <f t="shared" ref="I12:I20" si="7">IF(G12="","",G12*(1-H12))</f>
        <v>73241.999999999985</v>
      </c>
      <c r="J12" s="28">
        <v>0.01</v>
      </c>
      <c r="K12" s="27">
        <f t="shared" ref="K12:K19" si="8">I12*(1+J12)</f>
        <v>73974.419999999984</v>
      </c>
      <c r="L12" s="26">
        <v>0</v>
      </c>
      <c r="M12" s="29">
        <f t="shared" ref="M12:M19" si="9">E12</f>
        <v>10</v>
      </c>
      <c r="N12" s="29">
        <f t="shared" ref="N12:O19" si="10">M12</f>
        <v>10</v>
      </c>
      <c r="O12" s="29">
        <f t="shared" si="10"/>
        <v>10</v>
      </c>
      <c r="P12" s="30">
        <f t="shared" ref="P12:P20" si="11">SUM(M12:O12)</f>
        <v>30</v>
      </c>
      <c r="Q12" s="27">
        <f t="shared" ref="Q12:Q20" si="12">K12+L12+P12</f>
        <v>74004.419999999984</v>
      </c>
      <c r="R12" s="23"/>
    </row>
    <row r="13" spans="1:18" s="16" customFormat="1" ht="12">
      <c r="A13" s="21" t="s">
        <v>80</v>
      </c>
      <c r="B13" s="41" t="s">
        <v>172</v>
      </c>
      <c r="C13" s="23" t="s">
        <v>173</v>
      </c>
      <c r="D13" s="42" t="s">
        <v>174</v>
      </c>
      <c r="E13" s="25">
        <f>4*E8</f>
        <v>40</v>
      </c>
      <c r="F13" s="43">
        <v>5218.1999999999989</v>
      </c>
      <c r="G13" s="27">
        <f t="shared" si="6"/>
        <v>208727.99999999994</v>
      </c>
      <c r="H13" s="28">
        <v>0.75</v>
      </c>
      <c r="I13" s="27">
        <f t="shared" si="7"/>
        <v>52181.999999999985</v>
      </c>
      <c r="J13" s="28">
        <v>0.01</v>
      </c>
      <c r="K13" s="27">
        <f t="shared" si="8"/>
        <v>52703.819999999985</v>
      </c>
      <c r="L13" s="26">
        <v>0</v>
      </c>
      <c r="M13" s="29">
        <f t="shared" si="9"/>
        <v>40</v>
      </c>
      <c r="N13" s="29">
        <f t="shared" si="10"/>
        <v>40</v>
      </c>
      <c r="O13" s="29">
        <f t="shared" si="10"/>
        <v>40</v>
      </c>
      <c r="P13" s="30">
        <f t="shared" si="11"/>
        <v>120</v>
      </c>
      <c r="Q13" s="27">
        <f t="shared" si="12"/>
        <v>52823.819999999985</v>
      </c>
      <c r="R13" s="23"/>
    </row>
    <row r="14" spans="1:18" s="16" customFormat="1" ht="12">
      <c r="A14" s="21" t="s">
        <v>47</v>
      </c>
      <c r="B14" s="44" t="s">
        <v>175</v>
      </c>
      <c r="C14" s="23" t="s">
        <v>176</v>
      </c>
      <c r="D14" s="32" t="s">
        <v>177</v>
      </c>
      <c r="E14" s="25">
        <f>E8*6</f>
        <v>60</v>
      </c>
      <c r="F14" s="40">
        <v>12203.099999999999</v>
      </c>
      <c r="G14" s="27">
        <f t="shared" si="6"/>
        <v>732185.99999999988</v>
      </c>
      <c r="H14" s="28">
        <v>0.75</v>
      </c>
      <c r="I14" s="27">
        <f t="shared" si="7"/>
        <v>183046.49999999997</v>
      </c>
      <c r="J14" s="28">
        <v>0.01</v>
      </c>
      <c r="K14" s="27">
        <f t="shared" si="8"/>
        <v>184876.96499999997</v>
      </c>
      <c r="L14" s="26">
        <v>0</v>
      </c>
      <c r="M14" s="29">
        <f t="shared" si="9"/>
        <v>60</v>
      </c>
      <c r="N14" s="29">
        <f t="shared" si="10"/>
        <v>60</v>
      </c>
      <c r="O14" s="29">
        <f t="shared" si="10"/>
        <v>60</v>
      </c>
      <c r="P14" s="30">
        <f t="shared" si="11"/>
        <v>180</v>
      </c>
      <c r="Q14" s="27">
        <f t="shared" si="12"/>
        <v>185056.96499999997</v>
      </c>
      <c r="R14" s="23"/>
    </row>
    <row r="15" spans="1:18" s="16" customFormat="1" ht="12">
      <c r="A15" s="21" t="s">
        <v>81</v>
      </c>
      <c r="B15" s="44" t="s">
        <v>67</v>
      </c>
      <c r="C15" s="44" t="s">
        <v>49</v>
      </c>
      <c r="D15" s="45" t="s">
        <v>68</v>
      </c>
      <c r="E15" s="25">
        <f>E8</f>
        <v>10</v>
      </c>
      <c r="F15" s="46">
        <v>14625</v>
      </c>
      <c r="G15" s="27">
        <f t="shared" si="6"/>
        <v>146250</v>
      </c>
      <c r="H15" s="28">
        <v>0.75</v>
      </c>
      <c r="I15" s="27">
        <f t="shared" si="7"/>
        <v>36562.5</v>
      </c>
      <c r="J15" s="28">
        <v>0.01</v>
      </c>
      <c r="K15" s="27">
        <f t="shared" si="8"/>
        <v>36928.125</v>
      </c>
      <c r="L15" s="26">
        <v>0</v>
      </c>
      <c r="M15" s="29">
        <f t="shared" si="9"/>
        <v>10</v>
      </c>
      <c r="N15" s="29">
        <f t="shared" si="10"/>
        <v>10</v>
      </c>
      <c r="O15" s="29">
        <f t="shared" si="10"/>
        <v>10</v>
      </c>
      <c r="P15" s="30">
        <f t="shared" si="11"/>
        <v>30</v>
      </c>
      <c r="Q15" s="27">
        <f t="shared" si="12"/>
        <v>36958.125</v>
      </c>
      <c r="R15" s="23"/>
    </row>
    <row r="16" spans="1:18" s="60" customFormat="1" ht="12">
      <c r="A16" s="21" t="s">
        <v>82</v>
      </c>
      <c r="B16" s="48"/>
      <c r="C16" s="48" t="s">
        <v>198</v>
      </c>
      <c r="D16" s="49" t="s">
        <v>199</v>
      </c>
      <c r="E16" s="25">
        <v>5</v>
      </c>
      <c r="F16" s="40">
        <v>3523.3379999999993</v>
      </c>
      <c r="G16" s="27">
        <f t="shared" si="6"/>
        <v>17616.689999999995</v>
      </c>
      <c r="H16" s="58">
        <v>0.6</v>
      </c>
      <c r="I16" s="27">
        <f t="shared" si="7"/>
        <v>7046.6759999999986</v>
      </c>
      <c r="J16" s="28">
        <v>0.01</v>
      </c>
      <c r="K16" s="27">
        <f t="shared" si="8"/>
        <v>7117.1427599999988</v>
      </c>
      <c r="L16" s="26">
        <v>0</v>
      </c>
      <c r="M16" s="29">
        <f t="shared" si="9"/>
        <v>5</v>
      </c>
      <c r="N16" s="29">
        <f t="shared" si="10"/>
        <v>5</v>
      </c>
      <c r="O16" s="29">
        <f t="shared" si="10"/>
        <v>5</v>
      </c>
      <c r="P16" s="30">
        <f t="shared" si="11"/>
        <v>15</v>
      </c>
      <c r="Q16" s="27">
        <f t="shared" si="12"/>
        <v>7132.1427599999988</v>
      </c>
      <c r="R16" s="59"/>
    </row>
    <row r="17" spans="1:18" s="16" customFormat="1" ht="12">
      <c r="A17" s="21" t="s">
        <v>83</v>
      </c>
      <c r="B17" s="44" t="s">
        <v>178</v>
      </c>
      <c r="C17" s="44" t="s">
        <v>179</v>
      </c>
      <c r="D17" s="45" t="s">
        <v>71</v>
      </c>
      <c r="E17" s="25">
        <f>E8</f>
        <v>10</v>
      </c>
      <c r="F17" s="46">
        <v>1579.4999999999998</v>
      </c>
      <c r="G17" s="27">
        <f t="shared" si="6"/>
        <v>15794.999999999998</v>
      </c>
      <c r="H17" s="28">
        <v>0.99</v>
      </c>
      <c r="I17" s="27">
        <f t="shared" si="7"/>
        <v>157.95000000000013</v>
      </c>
      <c r="J17" s="28">
        <v>0.01</v>
      </c>
      <c r="K17" s="27">
        <f t="shared" si="8"/>
        <v>159.52950000000013</v>
      </c>
      <c r="L17" s="26">
        <v>0</v>
      </c>
      <c r="M17" s="29">
        <f t="shared" si="9"/>
        <v>10</v>
      </c>
      <c r="N17" s="29">
        <f t="shared" si="10"/>
        <v>10</v>
      </c>
      <c r="O17" s="29">
        <f t="shared" si="10"/>
        <v>10</v>
      </c>
      <c r="P17" s="30">
        <f t="shared" si="11"/>
        <v>30</v>
      </c>
      <c r="Q17" s="27">
        <f t="shared" si="12"/>
        <v>189.52950000000013</v>
      </c>
      <c r="R17" s="23"/>
    </row>
    <row r="18" spans="1:18" s="16" customFormat="1" ht="12">
      <c r="A18" s="21" t="s">
        <v>84</v>
      </c>
      <c r="B18" s="47" t="s">
        <v>196</v>
      </c>
      <c r="C18" s="44" t="s">
        <v>53</v>
      </c>
      <c r="D18" s="45" t="s">
        <v>197</v>
      </c>
      <c r="E18" s="25">
        <f>E8</f>
        <v>10</v>
      </c>
      <c r="F18" s="46">
        <v>16426.799999999996</v>
      </c>
      <c r="G18" s="27">
        <f t="shared" si="6"/>
        <v>164267.99999999994</v>
      </c>
      <c r="H18" s="28">
        <v>0.75</v>
      </c>
      <c r="I18" s="27">
        <f t="shared" si="7"/>
        <v>41066.999999999985</v>
      </c>
      <c r="J18" s="28">
        <v>0.01</v>
      </c>
      <c r="K18" s="27">
        <f t="shared" si="8"/>
        <v>41477.669999999984</v>
      </c>
      <c r="L18" s="26">
        <v>0</v>
      </c>
      <c r="M18" s="29">
        <f t="shared" si="9"/>
        <v>10</v>
      </c>
      <c r="N18" s="29">
        <f t="shared" si="10"/>
        <v>10</v>
      </c>
      <c r="O18" s="29">
        <f t="shared" si="10"/>
        <v>10</v>
      </c>
      <c r="P18" s="30">
        <f t="shared" si="11"/>
        <v>30</v>
      </c>
      <c r="Q18" s="27">
        <f t="shared" si="12"/>
        <v>41507.669999999984</v>
      </c>
      <c r="R18" s="23"/>
    </row>
    <row r="19" spans="1:18" s="16" customFormat="1" ht="12">
      <c r="A19" s="21" t="s">
        <v>51</v>
      </c>
      <c r="B19" s="48" t="s">
        <v>180</v>
      </c>
      <c r="C19" s="48" t="s">
        <v>181</v>
      </c>
      <c r="D19" s="49" t="s">
        <v>182</v>
      </c>
      <c r="E19" s="25">
        <f>E8</f>
        <v>10</v>
      </c>
      <c r="F19" s="40">
        <v>1685.385</v>
      </c>
      <c r="G19" s="27">
        <f t="shared" si="6"/>
        <v>16853.849999999999</v>
      </c>
      <c r="H19" s="28">
        <v>0.99</v>
      </c>
      <c r="I19" s="27">
        <f t="shared" si="7"/>
        <v>168.53850000000014</v>
      </c>
      <c r="J19" s="28">
        <v>0.01</v>
      </c>
      <c r="K19" s="27">
        <f t="shared" si="8"/>
        <v>170.22388500000014</v>
      </c>
      <c r="L19" s="26">
        <v>0</v>
      </c>
      <c r="M19" s="29">
        <f t="shared" si="9"/>
        <v>10</v>
      </c>
      <c r="N19" s="29">
        <f t="shared" si="10"/>
        <v>10</v>
      </c>
      <c r="O19" s="29">
        <f t="shared" si="10"/>
        <v>10</v>
      </c>
      <c r="P19" s="30">
        <f t="shared" si="11"/>
        <v>30</v>
      </c>
      <c r="Q19" s="27">
        <f t="shared" si="12"/>
        <v>200.22388500000014</v>
      </c>
      <c r="R19" s="23"/>
    </row>
    <row r="20" spans="1:18" s="16" customFormat="1" ht="12">
      <c r="A20" s="21" t="s">
        <v>183</v>
      </c>
      <c r="B20" s="31"/>
      <c r="C20" s="32"/>
      <c r="D20" s="32"/>
      <c r="E20" s="25"/>
      <c r="F20" s="26"/>
      <c r="G20" s="27" t="str">
        <f t="shared" si="6"/>
        <v/>
      </c>
      <c r="H20" s="28"/>
      <c r="I20" s="27" t="str">
        <f t="shared" si="7"/>
        <v/>
      </c>
      <c r="J20" s="28"/>
      <c r="K20" s="27"/>
      <c r="L20" s="26"/>
      <c r="M20" s="29"/>
      <c r="N20" s="29"/>
      <c r="O20" s="29"/>
      <c r="P20" s="30">
        <f t="shared" si="11"/>
        <v>0</v>
      </c>
      <c r="Q20" s="27">
        <f t="shared" si="12"/>
        <v>0</v>
      </c>
      <c r="R20" s="23"/>
    </row>
    <row r="21" spans="1:18" s="16" customFormat="1" ht="15" customHeight="1">
      <c r="A21" s="101" t="s">
        <v>184</v>
      </c>
      <c r="B21" s="102"/>
      <c r="C21" s="102"/>
      <c r="D21" s="102"/>
      <c r="E21" s="33"/>
      <c r="F21" s="34"/>
      <c r="G21" s="30">
        <f>SUM(G12:G20)</f>
        <v>1667907.54</v>
      </c>
      <c r="H21" s="35"/>
      <c r="I21" s="30">
        <f>SUM(I12:I20)</f>
        <v>393473.16449999996</v>
      </c>
      <c r="J21" s="30"/>
      <c r="K21" s="30">
        <f t="shared" ref="K21:Q21" si="13">SUM(K12:K20)</f>
        <v>397407.89614499995</v>
      </c>
      <c r="L21" s="30">
        <f t="shared" si="13"/>
        <v>0</v>
      </c>
      <c r="M21" s="30">
        <f t="shared" si="13"/>
        <v>155</v>
      </c>
      <c r="N21" s="30">
        <f t="shared" si="13"/>
        <v>155</v>
      </c>
      <c r="O21" s="30">
        <f t="shared" si="13"/>
        <v>155</v>
      </c>
      <c r="P21" s="30">
        <f t="shared" si="13"/>
        <v>465</v>
      </c>
      <c r="Q21" s="36">
        <f t="shared" si="13"/>
        <v>397872.89614499995</v>
      </c>
      <c r="R21" s="37"/>
    </row>
    <row r="22" spans="1:18" s="16" customFormat="1" ht="12">
      <c r="A22" s="106" t="s">
        <v>185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8"/>
    </row>
    <row r="23" spans="1:18" s="16" customFormat="1" ht="12">
      <c r="A23" s="21" t="s">
        <v>186</v>
      </c>
      <c r="B23" s="22"/>
      <c r="C23" s="32"/>
      <c r="D23" s="32"/>
      <c r="E23" s="25"/>
      <c r="F23" s="40"/>
      <c r="G23" s="27" t="str">
        <f>IF(OR($E23="",$F23="")=TRUE,"",E23*F23)</f>
        <v/>
      </c>
      <c r="H23" s="28"/>
      <c r="I23" s="27" t="str">
        <f>IF(G23="","",G23*(1-H23))</f>
        <v/>
      </c>
      <c r="J23" s="28"/>
      <c r="K23" s="27"/>
      <c r="L23" s="26"/>
      <c r="M23" s="29"/>
      <c r="N23" s="29"/>
      <c r="O23" s="29"/>
      <c r="P23" s="30">
        <f>SUM(M23:O23)</f>
        <v>0</v>
      </c>
      <c r="Q23" s="27">
        <f>K23+L23+P23</f>
        <v>0</v>
      </c>
      <c r="R23" s="23"/>
    </row>
    <row r="24" spans="1:18" s="16" customFormat="1" ht="12">
      <c r="A24" s="21" t="s">
        <v>187</v>
      </c>
      <c r="B24" s="22"/>
      <c r="C24" s="32"/>
      <c r="D24" s="32"/>
      <c r="E24" s="25"/>
      <c r="F24" s="40"/>
      <c r="G24" s="27" t="str">
        <f>IF(OR($E24="",$F24="")=TRUE,"",E24*F24)</f>
        <v/>
      </c>
      <c r="H24" s="28"/>
      <c r="I24" s="27" t="str">
        <f>IF(G24="","",G24*(1-H24))</f>
        <v/>
      </c>
      <c r="J24" s="28"/>
      <c r="K24" s="27"/>
      <c r="L24" s="26"/>
      <c r="M24" s="29"/>
      <c r="N24" s="29"/>
      <c r="O24" s="29"/>
      <c r="P24" s="30">
        <f>SUM(M24:O24)</f>
        <v>0</v>
      </c>
      <c r="Q24" s="27">
        <f>K24+L24+P24</f>
        <v>0</v>
      </c>
      <c r="R24" s="23"/>
    </row>
    <row r="25" spans="1:18" s="16" customFormat="1" ht="12">
      <c r="A25" s="21" t="s">
        <v>188</v>
      </c>
      <c r="B25" s="22"/>
      <c r="C25" s="32"/>
      <c r="D25" s="32"/>
      <c r="E25" s="25"/>
      <c r="F25" s="40"/>
      <c r="G25" s="27" t="str">
        <f>IF(OR($E25="",$F25="")=TRUE,"",E25*F25)</f>
        <v/>
      </c>
      <c r="H25" s="28"/>
      <c r="I25" s="27" t="str">
        <f>IF(G25="","",G25*(1-H25))</f>
        <v/>
      </c>
      <c r="J25" s="28"/>
      <c r="K25" s="27"/>
      <c r="L25" s="26"/>
      <c r="M25" s="29"/>
      <c r="N25" s="29"/>
      <c r="O25" s="29"/>
      <c r="P25" s="30">
        <f>SUM(M25:O25)</f>
        <v>0</v>
      </c>
      <c r="Q25" s="27">
        <f>K25+L25+P25</f>
        <v>0</v>
      </c>
      <c r="R25" s="23"/>
    </row>
    <row r="26" spans="1:18" s="16" customFormat="1" ht="12">
      <c r="A26" s="21" t="s">
        <v>189</v>
      </c>
      <c r="B26" s="31"/>
      <c r="C26" s="32"/>
      <c r="D26" s="32"/>
      <c r="E26" s="25"/>
      <c r="F26" s="40"/>
      <c r="G26" s="27" t="str">
        <f>IF(OR($E26="",$F26="")=TRUE,"",E26*F26)</f>
        <v/>
      </c>
      <c r="H26" s="28"/>
      <c r="I26" s="27" t="str">
        <f>IF(G26="","",G26*(1-H26))</f>
        <v/>
      </c>
      <c r="J26" s="28"/>
      <c r="K26" s="27"/>
      <c r="L26" s="26"/>
      <c r="M26" s="29"/>
      <c r="N26" s="29"/>
      <c r="O26" s="29"/>
      <c r="P26" s="30">
        <f>SUM(M26:O26)</f>
        <v>0</v>
      </c>
      <c r="Q26" s="27">
        <f>K26+L26+P26</f>
        <v>0</v>
      </c>
      <c r="R26" s="23"/>
    </row>
    <row r="27" spans="1:18" s="16" customFormat="1" ht="12" customHeight="1">
      <c r="A27" s="101" t="s">
        <v>190</v>
      </c>
      <c r="B27" s="102"/>
      <c r="C27" s="102"/>
      <c r="D27" s="102"/>
      <c r="E27" s="50"/>
      <c r="F27" s="34"/>
      <c r="G27" s="30">
        <f>SUM(G23:G26)</f>
        <v>0</v>
      </c>
      <c r="H27" s="35"/>
      <c r="I27" s="30">
        <f>SUM(I23:I26)</f>
        <v>0</v>
      </c>
      <c r="J27" s="30"/>
      <c r="K27" s="30"/>
      <c r="L27" s="30"/>
      <c r="M27" s="30"/>
      <c r="N27" s="30"/>
      <c r="O27" s="30"/>
      <c r="P27" s="30"/>
      <c r="Q27" s="36">
        <f>SUM(Q23:Q26)</f>
        <v>0</v>
      </c>
      <c r="R27" s="37"/>
    </row>
    <row r="28" spans="1:18" s="16" customFormat="1" ht="12" customHeight="1">
      <c r="A28" s="103" t="s">
        <v>191</v>
      </c>
      <c r="B28" s="104"/>
      <c r="C28" s="104"/>
      <c r="D28" s="105"/>
      <c r="E28" s="51"/>
      <c r="F28" s="52"/>
      <c r="G28" s="53">
        <f>G27+G21+G10</f>
        <v>2667707.54</v>
      </c>
      <c r="H28" s="52"/>
      <c r="I28" s="53">
        <f>I27+I21+I10</f>
        <v>458513.16449999996</v>
      </c>
      <c r="J28" s="52"/>
      <c r="K28" s="53">
        <f>K27+K21+K10</f>
        <v>463098.29614499997</v>
      </c>
      <c r="L28" s="52"/>
      <c r="M28" s="52"/>
      <c r="N28" s="52"/>
      <c r="O28" s="52"/>
      <c r="P28" s="54"/>
      <c r="Q28" s="55">
        <f>Q10+Q21+Q27</f>
        <v>463623.29614499997</v>
      </c>
      <c r="R28" s="56"/>
    </row>
  </sheetData>
  <mergeCells count="25">
    <mergeCell ref="M4:P4"/>
    <mergeCell ref="A28:D28"/>
    <mergeCell ref="A6:R6"/>
    <mergeCell ref="A7:R7"/>
    <mergeCell ref="A10:D10"/>
    <mergeCell ref="A11:R11"/>
    <mergeCell ref="A21:D21"/>
    <mergeCell ref="A22:R22"/>
    <mergeCell ref="A27:D27"/>
    <mergeCell ref="A1:R1"/>
    <mergeCell ref="A3:A5"/>
    <mergeCell ref="B3:B5"/>
    <mergeCell ref="C3:C5"/>
    <mergeCell ref="D3:D5"/>
    <mergeCell ref="E3:E4"/>
    <mergeCell ref="F3:F4"/>
    <mergeCell ref="G3:G4"/>
    <mergeCell ref="H3:H4"/>
    <mergeCell ref="I3:I4"/>
    <mergeCell ref="J3:J4"/>
    <mergeCell ref="K3:K4"/>
    <mergeCell ref="L3:L4"/>
    <mergeCell ref="M3:P3"/>
    <mergeCell ref="Q3:Q4"/>
    <mergeCell ref="R3:R5"/>
  </mergeCells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R18"/>
  <sheetViews>
    <sheetView workbookViewId="0">
      <selection activeCell="F25" sqref="F25"/>
    </sheetView>
  </sheetViews>
  <sheetFormatPr defaultRowHeight="15"/>
  <cols>
    <col min="1" max="1" width="8.125" style="61" customWidth="1"/>
    <col min="2" max="2" width="9.875" style="62" bestFit="1" customWidth="1"/>
    <col min="3" max="3" width="8.25" style="63" bestFit="1" customWidth="1"/>
    <col min="4" max="4" width="74.5" style="64" bestFit="1" customWidth="1"/>
    <col min="5" max="5" width="5.125" style="65" bestFit="1" customWidth="1"/>
    <col min="6" max="6" width="10.75" style="65" bestFit="1" customWidth="1"/>
    <col min="7" max="7" width="12.625" style="66" bestFit="1" customWidth="1"/>
    <col min="8" max="8" width="10.25" style="67" bestFit="1" customWidth="1"/>
    <col min="9" max="10" width="9.875" style="66" customWidth="1"/>
    <col min="11" max="11" width="11.5" style="66" customWidth="1"/>
    <col min="12" max="12" width="8.125" style="66" customWidth="1"/>
    <col min="13" max="16" width="15.625" style="66" customWidth="1"/>
    <col min="17" max="17" width="13.125" style="66" customWidth="1"/>
    <col min="18" max="18" width="9.625" style="61" customWidth="1"/>
    <col min="19" max="16384" width="9" style="61"/>
  </cols>
  <sheetData>
    <row r="1" spans="1:18" s="1" customFormat="1" ht="31.5">
      <c r="A1" s="88" t="s">
        <v>85</v>
      </c>
      <c r="B1" s="88"/>
      <c r="C1" s="88"/>
      <c r="D1" s="88"/>
      <c r="E1" s="89"/>
      <c r="F1" s="89"/>
      <c r="G1" s="89"/>
      <c r="H1" s="90"/>
      <c r="I1" s="89"/>
      <c r="J1" s="89"/>
      <c r="K1" s="89"/>
      <c r="L1" s="89"/>
      <c r="M1" s="89"/>
      <c r="N1" s="89"/>
      <c r="O1" s="89"/>
      <c r="P1" s="89"/>
      <c r="Q1" s="89"/>
      <c r="R1" s="88"/>
    </row>
    <row r="2" spans="1:18" s="15" customFormat="1" ht="25.5" customHeight="1">
      <c r="A2" s="2" t="s">
        <v>86</v>
      </c>
      <c r="B2" s="3"/>
      <c r="C2" s="4"/>
      <c r="D2" s="5"/>
      <c r="E2" s="6"/>
      <c r="F2" s="7" t="s">
        <v>87</v>
      </c>
      <c r="G2" s="8" t="s">
        <v>88</v>
      </c>
      <c r="H2" s="9"/>
      <c r="I2" s="10" t="s">
        <v>89</v>
      </c>
      <c r="J2" s="11"/>
      <c r="K2" s="6"/>
      <c r="L2" s="6"/>
      <c r="M2" s="12"/>
      <c r="N2" s="12"/>
      <c r="O2" s="12"/>
      <c r="P2" s="12"/>
      <c r="Q2" s="13"/>
      <c r="R2" s="14"/>
    </row>
    <row r="3" spans="1:18" s="16" customFormat="1" ht="12.75" customHeight="1">
      <c r="A3" s="91" t="s">
        <v>5</v>
      </c>
      <c r="B3" s="91" t="s">
        <v>6</v>
      </c>
      <c r="C3" s="91" t="s">
        <v>7</v>
      </c>
      <c r="D3" s="91" t="s">
        <v>8</v>
      </c>
      <c r="E3" s="92" t="s">
        <v>9</v>
      </c>
      <c r="F3" s="92" t="s">
        <v>90</v>
      </c>
      <c r="G3" s="92" t="s">
        <v>91</v>
      </c>
      <c r="H3" s="93" t="s">
        <v>92</v>
      </c>
      <c r="I3" s="92" t="s">
        <v>93</v>
      </c>
      <c r="J3" s="92" t="s">
        <v>94</v>
      </c>
      <c r="K3" s="92" t="s">
        <v>95</v>
      </c>
      <c r="L3" s="92" t="s">
        <v>96</v>
      </c>
      <c r="M3" s="94" t="s">
        <v>97</v>
      </c>
      <c r="N3" s="95"/>
      <c r="O3" s="95"/>
      <c r="P3" s="96"/>
      <c r="Q3" s="97" t="s">
        <v>98</v>
      </c>
      <c r="R3" s="98" t="s">
        <v>19</v>
      </c>
    </row>
    <row r="4" spans="1:18" s="16" customFormat="1" ht="27.75" customHeight="1">
      <c r="A4" s="91"/>
      <c r="B4" s="91"/>
      <c r="C4" s="91"/>
      <c r="D4" s="91"/>
      <c r="E4" s="92"/>
      <c r="F4" s="92"/>
      <c r="G4" s="92"/>
      <c r="H4" s="93"/>
      <c r="I4" s="92"/>
      <c r="J4" s="92"/>
      <c r="K4" s="92"/>
      <c r="L4" s="92"/>
      <c r="M4" s="94" t="s">
        <v>99</v>
      </c>
      <c r="N4" s="95"/>
      <c r="O4" s="95"/>
      <c r="P4" s="96"/>
      <c r="Q4" s="97"/>
      <c r="R4" s="99"/>
    </row>
    <row r="5" spans="1:18" s="16" customFormat="1" ht="14.25" customHeight="1">
      <c r="A5" s="91"/>
      <c r="B5" s="91"/>
      <c r="C5" s="91"/>
      <c r="D5" s="91"/>
      <c r="E5" s="17" t="s">
        <v>21</v>
      </c>
      <c r="F5" s="17" t="s">
        <v>22</v>
      </c>
      <c r="G5" s="17" t="s">
        <v>23</v>
      </c>
      <c r="H5" s="18" t="s">
        <v>24</v>
      </c>
      <c r="I5" s="17" t="s">
        <v>25</v>
      </c>
      <c r="J5" s="17" t="s">
        <v>100</v>
      </c>
      <c r="K5" s="17" t="s">
        <v>101</v>
      </c>
      <c r="L5" s="17" t="s">
        <v>102</v>
      </c>
      <c r="M5" s="19" t="s">
        <v>103</v>
      </c>
      <c r="N5" s="19" t="s">
        <v>104</v>
      </c>
      <c r="O5" s="19" t="s">
        <v>105</v>
      </c>
      <c r="P5" s="19" t="s">
        <v>106</v>
      </c>
      <c r="Q5" s="20" t="s">
        <v>107</v>
      </c>
      <c r="R5" s="100"/>
    </row>
    <row r="6" spans="1:18" s="16" customFormat="1" ht="12">
      <c r="A6" s="106" t="s">
        <v>108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8"/>
    </row>
    <row r="7" spans="1:18" s="16" customFormat="1" ht="12">
      <c r="A7" s="106" t="s">
        <v>109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8"/>
    </row>
    <row r="8" spans="1:18" s="60" customFormat="1" ht="24">
      <c r="A8" s="21" t="s">
        <v>110</v>
      </c>
      <c r="B8" s="48" t="s">
        <v>111</v>
      </c>
      <c r="C8" s="48" t="s">
        <v>112</v>
      </c>
      <c r="D8" s="49" t="s">
        <v>113</v>
      </c>
      <c r="E8" s="25">
        <v>1</v>
      </c>
      <c r="F8" s="40">
        <v>193393</v>
      </c>
      <c r="G8" s="27">
        <f t="shared" ref="G8" si="0">IF(OR($E8="",$F8="")=TRUE,"",E8*F8)</f>
        <v>193393</v>
      </c>
      <c r="H8" s="58">
        <v>0.5</v>
      </c>
      <c r="I8" s="27">
        <f t="shared" ref="I8" si="1">IF(G8="","",G8*(1-H8))</f>
        <v>96696.5</v>
      </c>
      <c r="J8" s="28">
        <v>0.01</v>
      </c>
      <c r="K8" s="27">
        <f t="shared" ref="K8" si="2">I8*(1+J8)</f>
        <v>97663.464999999997</v>
      </c>
      <c r="L8" s="26">
        <v>0</v>
      </c>
      <c r="M8" s="29">
        <f t="shared" ref="M8" si="3">E8</f>
        <v>1</v>
      </c>
      <c r="N8" s="29">
        <f t="shared" ref="N8:O8" si="4">M8</f>
        <v>1</v>
      </c>
      <c r="O8" s="29">
        <f t="shared" si="4"/>
        <v>1</v>
      </c>
      <c r="P8" s="30">
        <f t="shared" ref="P8" si="5">SUM(M8:O8)</f>
        <v>3</v>
      </c>
      <c r="Q8" s="27">
        <f t="shared" ref="Q8" si="6">K8+L8+P8</f>
        <v>97666.464999999997</v>
      </c>
      <c r="R8" s="59"/>
    </row>
    <row r="9" spans="1:18" s="16" customFormat="1" ht="12">
      <c r="A9" s="21" t="s">
        <v>78</v>
      </c>
      <c r="B9" s="31"/>
      <c r="C9" s="32"/>
      <c r="D9" s="32"/>
      <c r="E9" s="25"/>
      <c r="F9" s="26"/>
      <c r="G9" s="27" t="str">
        <f>IF(OR($E9="",$F9="")=TRUE,"",E9*F9)</f>
        <v/>
      </c>
      <c r="H9" s="28"/>
      <c r="I9" s="27" t="str">
        <f>IF(G9="","",G9*(1-H9))</f>
        <v/>
      </c>
      <c r="J9" s="28"/>
      <c r="K9" s="27"/>
      <c r="L9" s="26"/>
      <c r="M9" s="29"/>
      <c r="N9" s="29"/>
      <c r="O9" s="29"/>
      <c r="P9" s="30">
        <f>SUM(M9:O9)</f>
        <v>0</v>
      </c>
      <c r="Q9" s="27">
        <f>K9+L9+P9</f>
        <v>0</v>
      </c>
      <c r="R9" s="23"/>
    </row>
    <row r="10" spans="1:18" s="16" customFormat="1" ht="15" customHeight="1">
      <c r="A10" s="101" t="s">
        <v>114</v>
      </c>
      <c r="B10" s="109"/>
      <c r="C10" s="109"/>
      <c r="D10" s="109"/>
      <c r="E10" s="33"/>
      <c r="F10" s="34"/>
      <c r="G10" s="30">
        <f>SUM(G8:G9)</f>
        <v>193393</v>
      </c>
      <c r="H10" s="35"/>
      <c r="I10" s="30">
        <f>SUM(I8:I9)</f>
        <v>96696.5</v>
      </c>
      <c r="J10" s="30"/>
      <c r="K10" s="30">
        <f t="shared" ref="K10:Q10" si="7">SUM(K8:K9)</f>
        <v>97663.464999999997</v>
      </c>
      <c r="L10" s="30">
        <f t="shared" si="7"/>
        <v>0</v>
      </c>
      <c r="M10" s="30">
        <f t="shared" si="7"/>
        <v>1</v>
      </c>
      <c r="N10" s="30">
        <f t="shared" si="7"/>
        <v>1</v>
      </c>
      <c r="O10" s="30">
        <f t="shared" si="7"/>
        <v>1</v>
      </c>
      <c r="P10" s="30">
        <f t="shared" si="7"/>
        <v>3</v>
      </c>
      <c r="Q10" s="36">
        <f t="shared" si="7"/>
        <v>97666.464999999997</v>
      </c>
      <c r="R10" s="37"/>
    </row>
    <row r="11" spans="1:18" s="16" customFormat="1" ht="12">
      <c r="A11" s="106" t="s">
        <v>115</v>
      </c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8"/>
    </row>
    <row r="12" spans="1:18" s="60" customFormat="1" ht="12">
      <c r="A12" s="21" t="s">
        <v>79</v>
      </c>
      <c r="B12" s="48" t="s">
        <v>76</v>
      </c>
      <c r="C12" s="48" t="s">
        <v>75</v>
      </c>
      <c r="D12" s="49" t="s">
        <v>77</v>
      </c>
      <c r="E12" s="80">
        <v>2.5</v>
      </c>
      <c r="F12" s="40">
        <v>70800</v>
      </c>
      <c r="G12" s="27">
        <f t="shared" ref="G12" si="8">IF(OR($E12="",$F12="")=TRUE,"",E12*F12)</f>
        <v>177000</v>
      </c>
      <c r="H12" s="58">
        <v>0.5</v>
      </c>
      <c r="I12" s="27">
        <f t="shared" ref="I12" si="9">IF(G12="","",G12*(1-H12))</f>
        <v>88500</v>
      </c>
      <c r="J12" s="28">
        <v>0.01</v>
      </c>
      <c r="K12" s="27">
        <f t="shared" ref="K12" si="10">I12*(1+J12)</f>
        <v>89385</v>
      </c>
      <c r="L12" s="26">
        <v>0</v>
      </c>
      <c r="M12" s="29">
        <f t="shared" ref="M12" si="11">E12</f>
        <v>2.5</v>
      </c>
      <c r="N12" s="29">
        <f t="shared" ref="N12:O12" si="12">M12</f>
        <v>2.5</v>
      </c>
      <c r="O12" s="29">
        <f t="shared" si="12"/>
        <v>2.5</v>
      </c>
      <c r="P12" s="30">
        <f t="shared" ref="P12" si="13">SUM(M12:O12)</f>
        <v>7.5</v>
      </c>
      <c r="Q12" s="27">
        <f t="shared" ref="Q12" si="14">K12+L12+P12</f>
        <v>89392.5</v>
      </c>
      <c r="R12" s="59"/>
    </row>
    <row r="13" spans="1:18" s="16" customFormat="1" ht="15" customHeight="1">
      <c r="A13" s="101" t="s">
        <v>116</v>
      </c>
      <c r="B13" s="102"/>
      <c r="C13" s="102"/>
      <c r="D13" s="102"/>
      <c r="E13" s="33"/>
      <c r="F13" s="34"/>
      <c r="G13" s="30">
        <f>SUM(G12:G12)</f>
        <v>177000</v>
      </c>
      <c r="H13" s="35"/>
      <c r="I13" s="30">
        <f>SUM(I12:I12)</f>
        <v>88500</v>
      </c>
      <c r="J13" s="30"/>
      <c r="K13" s="30">
        <f t="shared" ref="K13:Q13" si="15">SUM(K12:K12)</f>
        <v>89385</v>
      </c>
      <c r="L13" s="30">
        <f t="shared" si="15"/>
        <v>0</v>
      </c>
      <c r="M13" s="30">
        <f t="shared" si="15"/>
        <v>2.5</v>
      </c>
      <c r="N13" s="30">
        <f t="shared" si="15"/>
        <v>2.5</v>
      </c>
      <c r="O13" s="30">
        <f t="shared" si="15"/>
        <v>2.5</v>
      </c>
      <c r="P13" s="30">
        <f t="shared" si="15"/>
        <v>7.5</v>
      </c>
      <c r="Q13" s="36">
        <f t="shared" si="15"/>
        <v>89392.5</v>
      </c>
      <c r="R13" s="37"/>
    </row>
    <row r="14" spans="1:18" s="16" customFormat="1" ht="12">
      <c r="A14" s="106" t="s">
        <v>117</v>
      </c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8"/>
    </row>
    <row r="15" spans="1:18" s="60" customFormat="1" ht="12">
      <c r="A15" s="21" t="s">
        <v>136</v>
      </c>
      <c r="B15" s="48" t="s">
        <v>122</v>
      </c>
      <c r="C15" s="48" t="s">
        <v>121</v>
      </c>
      <c r="D15" s="49" t="s">
        <v>123</v>
      </c>
      <c r="E15" s="25">
        <v>1</v>
      </c>
      <c r="F15" s="40">
        <v>37378.925999999999</v>
      </c>
      <c r="G15" s="27">
        <f t="shared" ref="G15" si="16">IF(OR($E15="",$F15="")=TRUE,"",E15*F15)</f>
        <v>37378.925999999999</v>
      </c>
      <c r="H15" s="58">
        <v>0.5</v>
      </c>
      <c r="I15" s="27">
        <f t="shared" ref="I15" si="17">IF(G15="","",G15*(1-H15))</f>
        <v>18689.463</v>
      </c>
      <c r="J15" s="28">
        <v>0.01</v>
      </c>
      <c r="K15" s="27">
        <f t="shared" ref="K15" si="18">I15*(1+J15)</f>
        <v>18876.357629999999</v>
      </c>
      <c r="L15" s="26">
        <v>0</v>
      </c>
      <c r="M15" s="29">
        <f t="shared" ref="M15" si="19">E15</f>
        <v>1</v>
      </c>
      <c r="N15" s="29">
        <f t="shared" ref="N15" si="20">M15</f>
        <v>1</v>
      </c>
      <c r="O15" s="29">
        <f t="shared" ref="O15" si="21">N15</f>
        <v>1</v>
      </c>
      <c r="P15" s="30">
        <f t="shared" ref="P15" si="22">SUM(M15:O15)</f>
        <v>3</v>
      </c>
      <c r="Q15" s="27">
        <f t="shared" ref="Q15" si="23">K15+L15+P15</f>
        <v>18879.357629999999</v>
      </c>
      <c r="R15" s="59"/>
    </row>
    <row r="16" spans="1:18" s="16" customFormat="1" ht="12">
      <c r="A16" s="21" t="s">
        <v>118</v>
      </c>
      <c r="B16" s="31"/>
      <c r="C16" s="32"/>
      <c r="D16" s="32"/>
      <c r="E16" s="25"/>
      <c r="F16" s="40"/>
      <c r="G16" s="27" t="str">
        <f>IF(OR($E16="",$F16="")=TRUE,"",E16*F16)</f>
        <v/>
      </c>
      <c r="H16" s="28"/>
      <c r="I16" s="27" t="str">
        <f>IF(G16="","",G16*(1-H16))</f>
        <v/>
      </c>
      <c r="J16" s="28"/>
      <c r="K16" s="27"/>
      <c r="L16" s="26"/>
      <c r="M16" s="29"/>
      <c r="N16" s="29"/>
      <c r="O16" s="29"/>
      <c r="P16" s="30">
        <f>SUM(M16:O16)</f>
        <v>0</v>
      </c>
      <c r="Q16" s="27">
        <f>K16+L16+P16</f>
        <v>0</v>
      </c>
      <c r="R16" s="23"/>
    </row>
    <row r="17" spans="1:18" s="16" customFormat="1" ht="12" customHeight="1">
      <c r="A17" s="101" t="s">
        <v>119</v>
      </c>
      <c r="B17" s="102"/>
      <c r="C17" s="102"/>
      <c r="D17" s="102"/>
      <c r="E17" s="50"/>
      <c r="F17" s="34"/>
      <c r="G17" s="30">
        <f>SUM(G15:G16)</f>
        <v>37378.925999999999</v>
      </c>
      <c r="H17" s="35"/>
      <c r="I17" s="30">
        <f>SUM(I15:I16)</f>
        <v>18689.463</v>
      </c>
      <c r="J17" s="30"/>
      <c r="K17" s="30">
        <f>SUM(K15:K16)</f>
        <v>18876.357629999999</v>
      </c>
      <c r="L17" s="30"/>
      <c r="M17" s="30"/>
      <c r="N17" s="30"/>
      <c r="O17" s="30"/>
      <c r="P17" s="30"/>
      <c r="Q17" s="36">
        <f>SUM(Q15:Q16)</f>
        <v>18879.357629999999</v>
      </c>
      <c r="R17" s="37"/>
    </row>
    <row r="18" spans="1:18" s="16" customFormat="1" ht="12" customHeight="1">
      <c r="A18" s="103" t="s">
        <v>120</v>
      </c>
      <c r="B18" s="104"/>
      <c r="C18" s="104"/>
      <c r="D18" s="105"/>
      <c r="E18" s="51"/>
      <c r="F18" s="52"/>
      <c r="G18" s="53">
        <f>G17+G13+G10</f>
        <v>407771.92599999998</v>
      </c>
      <c r="H18" s="52"/>
      <c r="I18" s="53">
        <f>I17+I13+I10</f>
        <v>203885.96299999999</v>
      </c>
      <c r="J18" s="52"/>
      <c r="K18" s="53">
        <f>K17+K13+K10</f>
        <v>205924.82263000001</v>
      </c>
      <c r="L18" s="52"/>
      <c r="M18" s="52"/>
      <c r="N18" s="52"/>
      <c r="O18" s="52"/>
      <c r="P18" s="54"/>
      <c r="Q18" s="55">
        <f>Q10+Q13+Q17</f>
        <v>205938.32263000001</v>
      </c>
      <c r="R18" s="56"/>
    </row>
  </sheetData>
  <mergeCells count="25">
    <mergeCell ref="M4:P4"/>
    <mergeCell ref="A17:D17"/>
    <mergeCell ref="A18:D18"/>
    <mergeCell ref="A6:R6"/>
    <mergeCell ref="A7:R7"/>
    <mergeCell ref="A10:D10"/>
    <mergeCell ref="A11:R11"/>
    <mergeCell ref="A13:D13"/>
    <mergeCell ref="A14:R14"/>
    <mergeCell ref="A1:R1"/>
    <mergeCell ref="A3:A5"/>
    <mergeCell ref="B3:B5"/>
    <mergeCell ref="C3:C5"/>
    <mergeCell ref="D3:D5"/>
    <mergeCell ref="E3:E4"/>
    <mergeCell ref="F3:F4"/>
    <mergeCell ref="G3:G4"/>
    <mergeCell ref="H3:H4"/>
    <mergeCell ref="I3:I4"/>
    <mergeCell ref="J3:J4"/>
    <mergeCell ref="K3:K4"/>
    <mergeCell ref="L3:L4"/>
    <mergeCell ref="M3:P3"/>
    <mergeCell ref="Q3:Q4"/>
    <mergeCell ref="R3:R5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汇总表</vt:lpstr>
      <vt:lpstr>应用型服务器</vt:lpstr>
      <vt:lpstr>搜索型服务器</vt:lpstr>
      <vt:lpstr>存储型服务器</vt:lpstr>
      <vt:lpstr>三维城市服务器</vt:lpstr>
      <vt:lpstr>KVM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赵琪</dc:creator>
  <cp:lastModifiedBy>YuKy1327</cp:lastModifiedBy>
  <dcterms:created xsi:type="dcterms:W3CDTF">2013-02-26T03:07:03Z</dcterms:created>
  <dcterms:modified xsi:type="dcterms:W3CDTF">2013-06-24T02:38:29Z</dcterms:modified>
</cp:coreProperties>
</file>