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4CC8D13-E61D-46CB-BA48-73E0541A5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віт" sheetId="1" r:id="rId1"/>
    <sheet name="Продукція" sheetId="2" r:id="rId2"/>
    <sheet name="Ціна (дати)" sheetId="5" r:id="rId3"/>
    <sheet name="Ціна" sheetId="3" r:id="rId4"/>
    <sheet name="Аналіз реалізації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G4" i="4" l="1"/>
  <c r="G5" i="4"/>
  <c r="G6" i="4"/>
  <c r="G7" i="4"/>
  <c r="G8" i="4"/>
  <c r="G3" i="4"/>
  <c r="F4" i="4"/>
  <c r="F9" i="4" s="1"/>
  <c r="F5" i="4"/>
  <c r="F6" i="4"/>
  <c r="F7" i="4"/>
  <c r="F8" i="4"/>
  <c r="E4" i="1"/>
  <c r="E12" i="1" s="1"/>
  <c r="E5" i="1"/>
  <c r="E6" i="1"/>
  <c r="E7" i="1"/>
  <c r="E8" i="1"/>
  <c r="E3" i="1"/>
  <c r="C12" i="1"/>
  <c r="C9" i="1"/>
  <c r="C10" i="1" s="1"/>
  <c r="C11" i="1"/>
  <c r="E10" i="1" l="1"/>
  <c r="G9" i="4"/>
  <c r="H9" i="4" s="1"/>
  <c r="H3" i="4"/>
  <c r="I6" i="4"/>
  <c r="I4" i="4"/>
  <c r="I8" i="4"/>
  <c r="E11" i="1"/>
  <c r="H8" i="4"/>
  <c r="H7" i="4"/>
  <c r="H6" i="4"/>
  <c r="I5" i="4"/>
  <c r="H5" i="4"/>
  <c r="H4" i="4"/>
  <c r="E9" i="1"/>
  <c r="I3" i="4" l="1"/>
  <c r="I7" i="4"/>
</calcChain>
</file>

<file path=xl/sharedStrings.xml><?xml version="1.0" encoding="utf-8"?>
<sst xmlns="http://schemas.openxmlformats.org/spreadsheetml/2006/main" count="93" uniqueCount="26">
  <si>
    <t>Назва продукції</t>
  </si>
  <si>
    <t>Пшениця</t>
  </si>
  <si>
    <t>Просо</t>
  </si>
  <si>
    <t>Жито</t>
  </si>
  <si>
    <t>Гречка</t>
  </si>
  <si>
    <t>Молоко</t>
  </si>
  <si>
    <t>М'ясо</t>
  </si>
  <si>
    <t>Од. виміру</t>
  </si>
  <si>
    <t>тонна</t>
  </si>
  <si>
    <t>літр</t>
  </si>
  <si>
    <t>Кількість, од.</t>
  </si>
  <si>
    <t>Ціна, грн./од.</t>
  </si>
  <si>
    <t>Сума, грн</t>
  </si>
  <si>
    <t>Загална</t>
  </si>
  <si>
    <t>Середня</t>
  </si>
  <si>
    <t>Максимальна</t>
  </si>
  <si>
    <t>Мінімум</t>
  </si>
  <si>
    <t>Ціна</t>
  </si>
  <si>
    <t>№ п/п</t>
  </si>
  <si>
    <t>Дата реалізації</t>
  </si>
  <si>
    <t>Продукція</t>
  </si>
  <si>
    <t>План</t>
  </si>
  <si>
    <t>Факт</t>
  </si>
  <si>
    <t>Відхилення</t>
  </si>
  <si>
    <t>Питома вага</t>
  </si>
  <si>
    <t>Звіт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</si>
</sst>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4" tint="-0.499984740745262"/>
      <name val="Courier New"/>
      <family val="3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4"/>
      <color theme="4" tint="-0.249977111117893"/>
      <name val="Courier New"/>
      <family val="3"/>
      <charset val="204"/>
    </font>
    <font>
      <sz val="12"/>
      <color theme="4" tint="-0.49998474074526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/>
      <bottom style="medium">
        <color rgb="FFFF0000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 applyBorder="1" applyAlignment="1"/>
    <xf numFmtId="0" fontId="3" fillId="2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7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" xfId="0" applyNumberFormat="1" applyFont="1" applyFill="1" applyBorder="1"/>
    <xf numFmtId="0" fontId="3" fillId="2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2" borderId="7" xfId="0" applyFont="1" applyFill="1" applyBorder="1"/>
    <xf numFmtId="0" fontId="3" fillId="3" borderId="8" xfId="0" applyFont="1" applyFill="1" applyBorder="1"/>
    <xf numFmtId="14" fontId="3" fillId="2" borderId="9" xfId="0" applyNumberFormat="1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7" xfId="0" applyFont="1" applyFill="1" applyBorder="1" applyAlignment="1"/>
    <xf numFmtId="0" fontId="3" fillId="4" borderId="9" xfId="0" applyFont="1" applyFill="1" applyBorder="1" applyAlignment="1">
      <alignment horizontal="left"/>
    </xf>
    <xf numFmtId="0" fontId="3" fillId="4" borderId="10" xfId="0" applyFont="1" applyFill="1" applyBorder="1" applyAlignment="1"/>
    <xf numFmtId="14" fontId="3" fillId="4" borderId="1" xfId="0" applyNumberFormat="1" applyFont="1" applyFill="1" applyBorder="1"/>
    <xf numFmtId="14" fontId="3" fillId="4" borderId="9" xfId="0" applyNumberFormat="1" applyFont="1" applyFill="1" applyBorder="1"/>
    <xf numFmtId="43" fontId="3" fillId="4" borderId="1" xfId="1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3" fillId="0" borderId="0" xfId="0" applyFont="1"/>
    <xf numFmtId="0" fontId="6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3" fillId="4" borderId="6" xfId="0" applyFont="1" applyFill="1" applyBorder="1"/>
    <xf numFmtId="0" fontId="3" fillId="4" borderId="1" xfId="0" applyFont="1" applyFill="1" applyBorder="1"/>
    <xf numFmtId="0" fontId="3" fillId="4" borderId="17" xfId="0" applyFont="1" applyFill="1" applyBorder="1"/>
    <xf numFmtId="0" fontId="3" fillId="4" borderId="20" xfId="0" applyFont="1" applyFill="1" applyBorder="1"/>
    <xf numFmtId="9" fontId="3" fillId="4" borderId="1" xfId="2" applyFont="1" applyFill="1" applyBorder="1"/>
    <xf numFmtId="0" fontId="5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</cellXfs>
  <cellStyles count="3">
    <cellStyle name="Відсотковий" xfId="2" builtinId="5"/>
    <cellStyle name="Звичайний" xfId="0" builtinId="0"/>
    <cellStyle name="Фінансовий" xfId="1" builtinId="3"/>
  </cellStyles>
  <dxfs count="7">
    <dxf>
      <font>
        <color theme="9" tint="-0.24994659260841701"/>
      </font>
    </dxf>
    <dxf>
      <font>
        <b/>
        <i val="0"/>
        <color rgb="FFFF0000"/>
      </font>
    </dxf>
    <dxf>
      <font>
        <b val="0"/>
        <i/>
        <color rgb="FF00B0F0"/>
      </font>
    </dxf>
    <dxf>
      <fill>
        <patternFill>
          <bgColor theme="4"/>
        </patternFill>
      </fill>
    </dxf>
    <dxf>
      <font>
        <b/>
        <i val="0"/>
        <color rgb="FFFF0000"/>
      </font>
    </dxf>
    <dxf>
      <font>
        <b val="0"/>
        <i/>
        <color rgb="FF00B0F0"/>
      </font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питома</a:t>
            </a:r>
            <a:r>
              <a:rPr lang="uk-UA" baseline="0"/>
              <a:t> вага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B7C-451A-AA28-09459D2C82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4B7C-451A-AA28-09459D2C82EA}"/>
              </c:ext>
            </c:extLst>
          </c:dPt>
          <c:dPt>
            <c:idx val="2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B7C-451A-AA28-09459D2C82EA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4B7C-451A-AA28-09459D2C82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innerShdw blurRad="63500" dist="50800" dir="888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4B7C-451A-AA28-09459D2C82EA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4B7C-451A-AA28-09459D2C82EA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B7C-451A-AA28-09459D2C82EA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4B7C-451A-AA28-09459D2C82EA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B7C-451A-AA28-09459D2C82EA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4B7C-451A-AA28-09459D2C82EA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4B7C-451A-AA28-09459D2C82EA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B7C-451A-AA28-09459D2C82E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chemeClr val="bg1"/>
                </a:solidFill>
              </a:ln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'Аналіз реалізації'!$A$3:$A$8</c:f>
              <c:strCache>
                <c:ptCount val="6"/>
                <c:pt idx="0">
                  <c:v>Пшениця</c:v>
                </c:pt>
                <c:pt idx="1">
                  <c:v>Просо</c:v>
                </c:pt>
                <c:pt idx="2">
                  <c:v>Жито</c:v>
                </c:pt>
                <c:pt idx="3">
                  <c:v>Гречка</c:v>
                </c:pt>
                <c:pt idx="4">
                  <c:v>Молоко</c:v>
                </c:pt>
                <c:pt idx="5">
                  <c:v>М'ясо</c:v>
                </c:pt>
              </c:strCache>
            </c:strRef>
          </c:cat>
          <c:val>
            <c:numRef>
              <c:f>'Аналіз реалізації'!$I$3:$I$8</c:f>
              <c:numCache>
                <c:formatCode>0%</c:formatCode>
                <c:ptCount val="6"/>
                <c:pt idx="0">
                  <c:v>0.38105712254088647</c:v>
                </c:pt>
                <c:pt idx="1">
                  <c:v>6.5576360907007983E-2</c:v>
                </c:pt>
                <c:pt idx="2">
                  <c:v>3.2235126807300306E-2</c:v>
                </c:pt>
                <c:pt idx="3">
                  <c:v>2.7254483684917438E-2</c:v>
                </c:pt>
                <c:pt idx="4">
                  <c:v>4.8248400094809199E-2</c:v>
                </c:pt>
                <c:pt idx="5">
                  <c:v>0.44562850596507864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C-451A-AA28-09459D2C82E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50800" dir="5400000" algn="ctr" rotWithShape="0">
        <a:srgbClr val="000000"/>
      </a:outerShdw>
    </a:effectLst>
    <a:scene3d>
      <a:camera prst="orthographicFront"/>
      <a:lightRig rig="threePt" dir="t"/>
    </a:scene3d>
    <a:sp3d prstMaterial="matte">
      <a:bevelT/>
    </a:sp3d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23812</xdr:rowOff>
    </xdr:from>
    <xdr:to>
      <xdr:col>4</xdr:col>
      <xdr:colOff>1658470</xdr:colOff>
      <xdr:row>31</xdr:row>
      <xdr:rowOff>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64F531B1-DFB9-4F97-9DB9-4AFBB9B47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5" zoomScaleNormal="85" workbookViewId="0">
      <selection activeCell="J38" sqref="J38"/>
    </sheetView>
  </sheetViews>
  <sheetFormatPr defaultRowHeight="15" x14ac:dyDescent="0.25"/>
  <cols>
    <col min="1" max="1" width="26.140625" customWidth="1"/>
    <col min="2" max="2" width="19.7109375" customWidth="1"/>
    <col min="3" max="3" width="22.85546875" customWidth="1"/>
    <col min="4" max="4" width="25.7109375" customWidth="1"/>
    <col min="5" max="5" width="20.5703125" customWidth="1"/>
  </cols>
  <sheetData>
    <row r="1" spans="1:5" ht="19.5" thickBot="1" x14ac:dyDescent="0.35">
      <c r="A1" s="48" t="s">
        <v>25</v>
      </c>
      <c r="B1" s="48"/>
      <c r="C1" s="48"/>
      <c r="D1" s="48"/>
      <c r="E1" s="48"/>
    </row>
    <row r="2" spans="1:5" ht="15.75" x14ac:dyDescent="0.25">
      <c r="A2" s="37" t="s">
        <v>0</v>
      </c>
      <c r="B2" s="38" t="s">
        <v>7</v>
      </c>
      <c r="C2" s="38" t="s">
        <v>10</v>
      </c>
      <c r="D2" s="38" t="s">
        <v>11</v>
      </c>
      <c r="E2" s="39" t="s">
        <v>12</v>
      </c>
    </row>
    <row r="3" spans="1:5" ht="15.75" x14ac:dyDescent="0.25">
      <c r="A3" s="28" t="s">
        <v>1</v>
      </c>
      <c r="B3" s="18" t="s">
        <v>8</v>
      </c>
      <c r="C3" s="18">
        <v>628</v>
      </c>
      <c r="D3" s="18">
        <v>520</v>
      </c>
      <c r="E3" s="23">
        <f>C3*D3</f>
        <v>326560</v>
      </c>
    </row>
    <row r="4" spans="1:5" ht="15.75" x14ac:dyDescent="0.25">
      <c r="A4" s="28" t="s">
        <v>2</v>
      </c>
      <c r="B4" s="18" t="s">
        <v>8</v>
      </c>
      <c r="C4" s="18">
        <v>125</v>
      </c>
      <c r="D4" s="18">
        <v>405</v>
      </c>
      <c r="E4" s="23">
        <f t="shared" ref="E4:E8" si="0">C4*D4</f>
        <v>50625</v>
      </c>
    </row>
    <row r="5" spans="1:5" ht="15.75" x14ac:dyDescent="0.25">
      <c r="A5" s="28" t="s">
        <v>3</v>
      </c>
      <c r="B5" s="18" t="s">
        <v>8</v>
      </c>
      <c r="C5" s="18">
        <v>75</v>
      </c>
      <c r="D5" s="18">
        <v>328</v>
      </c>
      <c r="E5" s="23">
        <f t="shared" si="0"/>
        <v>24600</v>
      </c>
    </row>
    <row r="6" spans="1:5" ht="15.75" x14ac:dyDescent="0.25">
      <c r="A6" s="28" t="s">
        <v>4</v>
      </c>
      <c r="B6" s="18" t="s">
        <v>8</v>
      </c>
      <c r="C6" s="18">
        <v>56</v>
      </c>
      <c r="D6" s="18">
        <v>379</v>
      </c>
      <c r="E6" s="23">
        <f t="shared" si="0"/>
        <v>21224</v>
      </c>
    </row>
    <row r="7" spans="1:5" ht="15.75" x14ac:dyDescent="0.25">
      <c r="A7" s="28" t="s">
        <v>5</v>
      </c>
      <c r="B7" s="18" t="s">
        <v>9</v>
      </c>
      <c r="C7" s="18">
        <v>15267</v>
      </c>
      <c r="D7" s="18">
        <v>1.95</v>
      </c>
      <c r="E7" s="23">
        <f t="shared" si="0"/>
        <v>29770.649999999998</v>
      </c>
    </row>
    <row r="8" spans="1:5" ht="15.75" x14ac:dyDescent="0.25">
      <c r="A8" s="28" t="s">
        <v>6</v>
      </c>
      <c r="B8" s="18" t="s">
        <v>8</v>
      </c>
      <c r="C8" s="18">
        <v>1259</v>
      </c>
      <c r="D8" s="18">
        <v>220</v>
      </c>
      <c r="E8" s="23">
        <f t="shared" si="0"/>
        <v>276980</v>
      </c>
    </row>
    <row r="9" spans="1:5" ht="15.75" x14ac:dyDescent="0.25">
      <c r="A9" s="28" t="s">
        <v>13</v>
      </c>
      <c r="B9" s="18"/>
      <c r="C9" s="18">
        <f>SUM(C3:C8)</f>
        <v>17410</v>
      </c>
      <c r="D9" s="18"/>
      <c r="E9" s="23">
        <f>SUM(E3:E8)</f>
        <v>729759.65</v>
      </c>
    </row>
    <row r="10" spans="1:5" ht="15.75" x14ac:dyDescent="0.25">
      <c r="A10" s="28" t="s">
        <v>14</v>
      </c>
      <c r="B10" s="18"/>
      <c r="C10" s="18">
        <f>SUM(C3:C9)</f>
        <v>34820</v>
      </c>
      <c r="D10" s="18"/>
      <c r="E10" s="23">
        <f>AVERAGE(E3:E8)</f>
        <v>121626.60833333334</v>
      </c>
    </row>
    <row r="11" spans="1:5" ht="15.75" x14ac:dyDescent="0.25">
      <c r="A11" s="28" t="s">
        <v>15</v>
      </c>
      <c r="B11" s="18"/>
      <c r="C11" s="18">
        <f>MAX(C3:C8)</f>
        <v>15267</v>
      </c>
      <c r="D11" s="18"/>
      <c r="E11" s="23">
        <f>MAX(E3:E8)</f>
        <v>326560</v>
      </c>
    </row>
    <row r="12" spans="1:5" ht="16.5" thickBot="1" x14ac:dyDescent="0.3">
      <c r="A12" s="29" t="s">
        <v>16</v>
      </c>
      <c r="B12" s="26"/>
      <c r="C12" s="26">
        <f>MIN(C3:C8)</f>
        <v>56</v>
      </c>
      <c r="D12" s="26"/>
      <c r="E12" s="27">
        <f>MIN(E3:E8)</f>
        <v>21224</v>
      </c>
    </row>
  </sheetData>
  <mergeCells count="1">
    <mergeCell ref="A1:E1"/>
  </mergeCells>
  <conditionalFormatting sqref="C3:C8">
    <cfRule type="cellIs" dxfId="6" priority="1" operator="greaterThan">
      <formula>1000</formula>
    </cfRule>
    <cfRule type="cellIs" dxfId="5" priority="2" operator="between">
      <formula>150</formula>
      <formula>1000</formula>
    </cfRule>
    <cfRule type="cellIs" dxfId="4" priority="3" operator="lessThan">
      <formula>150</formula>
    </cfRule>
  </conditionalFormatting>
  <pageMargins left="0.7" right="0.7" top="0.75" bottom="0.75" header="0.3" footer="0.3"/>
  <pageSetup paperSize="9" scale="75" orientation="portrait" r:id="rId1"/>
  <headerFooter>
    <oddHeader>&amp;L22-ІП&amp;CМартинюк&amp;R&amp;D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>
      <selection activeCell="J17" sqref="J17"/>
    </sheetView>
  </sheetViews>
  <sheetFormatPr defaultRowHeight="15" x14ac:dyDescent="0.25"/>
  <cols>
    <col min="2" max="2" width="18" customWidth="1"/>
    <col min="3" max="3" width="20.140625" customWidth="1"/>
    <col min="4" max="4" width="17.7109375" customWidth="1"/>
  </cols>
  <sheetData>
    <row r="1" spans="1:4" ht="19.5" thickBot="1" x14ac:dyDescent="0.35">
      <c r="A1" s="49" t="s">
        <v>20</v>
      </c>
      <c r="B1" s="49"/>
      <c r="C1" s="49"/>
      <c r="D1" s="49"/>
    </row>
    <row r="2" spans="1:4" ht="15.75" x14ac:dyDescent="0.25">
      <c r="A2" s="19" t="s">
        <v>18</v>
      </c>
      <c r="B2" s="20" t="s">
        <v>19</v>
      </c>
      <c r="C2" s="20" t="s">
        <v>0</v>
      </c>
      <c r="D2" s="21" t="s">
        <v>7</v>
      </c>
    </row>
    <row r="3" spans="1:4" ht="15.75" x14ac:dyDescent="0.25">
      <c r="A3" s="22">
        <v>1</v>
      </c>
      <c r="B3" s="17">
        <v>45334</v>
      </c>
      <c r="C3" s="18" t="s">
        <v>1</v>
      </c>
      <c r="D3" s="23" t="s">
        <v>8</v>
      </c>
    </row>
    <row r="4" spans="1:4" ht="15.75" x14ac:dyDescent="0.25">
      <c r="A4" s="22">
        <v>2</v>
      </c>
      <c r="B4" s="17">
        <v>45335</v>
      </c>
      <c r="C4" s="18" t="s">
        <v>2</v>
      </c>
      <c r="D4" s="23" t="s">
        <v>8</v>
      </c>
    </row>
    <row r="5" spans="1:4" ht="15.75" x14ac:dyDescent="0.25">
      <c r="A5" s="22">
        <v>3</v>
      </c>
      <c r="B5" s="17">
        <v>45336</v>
      </c>
      <c r="C5" s="18" t="s">
        <v>3</v>
      </c>
      <c r="D5" s="23" t="s">
        <v>8</v>
      </c>
    </row>
    <row r="6" spans="1:4" ht="15.75" x14ac:dyDescent="0.25">
      <c r="A6" s="22">
        <v>4</v>
      </c>
      <c r="B6" s="17">
        <v>45337</v>
      </c>
      <c r="C6" s="18" t="s">
        <v>4</v>
      </c>
      <c r="D6" s="23" t="s">
        <v>8</v>
      </c>
    </row>
    <row r="7" spans="1:4" ht="15.75" x14ac:dyDescent="0.25">
      <c r="A7" s="22">
        <v>5</v>
      </c>
      <c r="B7" s="17">
        <v>45338</v>
      </c>
      <c r="C7" s="18" t="s">
        <v>5</v>
      </c>
      <c r="D7" s="23" t="s">
        <v>9</v>
      </c>
    </row>
    <row r="8" spans="1:4" ht="16.5" thickBot="1" x14ac:dyDescent="0.3">
      <c r="A8" s="24">
        <v>6</v>
      </c>
      <c r="B8" s="25">
        <v>45339</v>
      </c>
      <c r="C8" s="26" t="s">
        <v>6</v>
      </c>
      <c r="D8" s="27" t="s">
        <v>8</v>
      </c>
    </row>
  </sheetData>
  <sheetProtection algorithmName="SHA-512" hashValue="QV/nyyUR64DLFSE465qfRz3fpnFSHn+2jEFdumKJVMFoKftUPfHY5GaW8tf/2dics/lOtIzv2ZdCmNMFuV3Ymw==" saltValue="ujGc8lIXeLdjYuwhUQpOKA==" spinCount="100000" sheet="1" objects="1" scenarios="1"/>
  <mergeCells count="1">
    <mergeCell ref="A1:D1"/>
  </mergeCells>
  <pageMargins left="0.7" right="0.7" top="0.75" bottom="0.75" header="0.3" footer="0.3"/>
  <pageSetup paperSize="9" orientation="portrait" horizontalDpi="0" verticalDpi="0" r:id="rId1"/>
  <headerFooter>
    <oddHeader>&amp;L22-ІП&amp;CМартинюк&amp;R&amp;D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E00-433D-4310-9FF8-493DF24DD333}">
  <dimension ref="A1:D8"/>
  <sheetViews>
    <sheetView zoomScaleNormal="100" workbookViewId="0">
      <selection activeCell="R5" sqref="R5"/>
    </sheetView>
  </sheetViews>
  <sheetFormatPr defaultRowHeight="15" x14ac:dyDescent="0.25"/>
  <cols>
    <col min="1" max="2" width="15.5703125" customWidth="1"/>
    <col min="3" max="3" width="17" customWidth="1"/>
    <col min="4" max="4" width="12.85546875" customWidth="1"/>
  </cols>
  <sheetData>
    <row r="1" spans="1:4" ht="19.5" thickBot="1" x14ac:dyDescent="0.35">
      <c r="A1" s="49" t="s">
        <v>17</v>
      </c>
      <c r="B1" s="49"/>
      <c r="C1" s="49"/>
      <c r="D1" s="49"/>
    </row>
    <row r="2" spans="1:4" ht="15.75" x14ac:dyDescent="0.25">
      <c r="A2" s="3" t="s">
        <v>18</v>
      </c>
      <c r="B2" s="20" t="s">
        <v>19</v>
      </c>
      <c r="C2" s="4" t="s">
        <v>0</v>
      </c>
      <c r="D2" s="5" t="s">
        <v>11</v>
      </c>
    </row>
    <row r="3" spans="1:4" ht="15.75" x14ac:dyDescent="0.25">
      <c r="A3" s="6">
        <v>1</v>
      </c>
      <c r="B3" s="34">
        <v>45334</v>
      </c>
      <c r="C3" s="30" t="s">
        <v>1</v>
      </c>
      <c r="D3" s="31">
        <v>520</v>
      </c>
    </row>
    <row r="4" spans="1:4" ht="15.75" x14ac:dyDescent="0.25">
      <c r="A4" s="6">
        <v>2</v>
      </c>
      <c r="B4" s="34">
        <v>45335</v>
      </c>
      <c r="C4" s="30" t="s">
        <v>2</v>
      </c>
      <c r="D4" s="31">
        <v>405</v>
      </c>
    </row>
    <row r="5" spans="1:4" ht="15.75" x14ac:dyDescent="0.25">
      <c r="A5" s="6">
        <v>3</v>
      </c>
      <c r="B5" s="34">
        <v>45336</v>
      </c>
      <c r="C5" s="30" t="s">
        <v>3</v>
      </c>
      <c r="D5" s="31">
        <v>328</v>
      </c>
    </row>
    <row r="6" spans="1:4" ht="15.75" x14ac:dyDescent="0.25">
      <c r="A6" s="6">
        <v>4</v>
      </c>
      <c r="B6" s="34">
        <v>45337</v>
      </c>
      <c r="C6" s="30" t="s">
        <v>4</v>
      </c>
      <c r="D6" s="31">
        <v>379</v>
      </c>
    </row>
    <row r="7" spans="1:4" ht="15.75" x14ac:dyDescent="0.25">
      <c r="A7" s="6">
        <v>5</v>
      </c>
      <c r="B7" s="34">
        <v>45338</v>
      </c>
      <c r="C7" s="30" t="s">
        <v>5</v>
      </c>
      <c r="D7" s="31">
        <v>1.95</v>
      </c>
    </row>
    <row r="8" spans="1:4" ht="16.5" thickBot="1" x14ac:dyDescent="0.3">
      <c r="A8" s="8">
        <v>6</v>
      </c>
      <c r="B8" s="35">
        <v>45339</v>
      </c>
      <c r="C8" s="32" t="s">
        <v>6</v>
      </c>
      <c r="D8" s="33">
        <v>220</v>
      </c>
    </row>
  </sheetData>
  <sheetProtection algorithmName="SHA-512" hashValue="DV7WiqRS9ZVpLWnhQNxCXhQ14FWPENYIHo4Dd+dMMTIW9lmjrvV1mqrj2Hctjx+gatmnZYHTgvaEjEFJOtRuSg==" saltValue="lKGL+XGMCdxuRtfxcYd6jQ==" spinCount="100000" sheet="1" objects="1" scenarios="1"/>
  <mergeCells count="1">
    <mergeCell ref="A1:D1"/>
  </mergeCells>
  <pageMargins left="0.7" right="0.7" top="0.75" bottom="0.75" header="0.3" footer="0.3"/>
  <pageSetup paperSize="9" orientation="portrait" horizontalDpi="0" verticalDpi="0" r:id="rId1"/>
  <headerFooter>
    <oddHeader>&amp;L22-ІП&amp;CМартинюк&amp;R&amp;D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L28" sqref="L28"/>
    </sheetView>
  </sheetViews>
  <sheetFormatPr defaultRowHeight="15" x14ac:dyDescent="0.25"/>
  <cols>
    <col min="2" max="2" width="21" customWidth="1"/>
    <col min="3" max="3" width="16.85546875" customWidth="1"/>
  </cols>
  <sheetData>
    <row r="1" spans="1:8" ht="19.5" thickBot="1" x14ac:dyDescent="0.35">
      <c r="A1" s="49" t="s">
        <v>17</v>
      </c>
      <c r="B1" s="49"/>
      <c r="C1" s="49"/>
      <c r="D1" s="1"/>
    </row>
    <row r="2" spans="1:8" ht="15.75" x14ac:dyDescent="0.25">
      <c r="A2" s="3" t="s">
        <v>18</v>
      </c>
      <c r="B2" s="4" t="s">
        <v>0</v>
      </c>
      <c r="C2" s="5" t="s">
        <v>11</v>
      </c>
    </row>
    <row r="3" spans="1:8" ht="15.75" x14ac:dyDescent="0.25">
      <c r="A3" s="6">
        <v>1</v>
      </c>
      <c r="B3" s="2" t="s">
        <v>1</v>
      </c>
      <c r="C3" s="7">
        <v>520</v>
      </c>
    </row>
    <row r="4" spans="1:8" ht="15.75" x14ac:dyDescent="0.25">
      <c r="A4" s="6">
        <v>2</v>
      </c>
      <c r="B4" s="2" t="s">
        <v>2</v>
      </c>
      <c r="C4" s="7">
        <v>405</v>
      </c>
    </row>
    <row r="5" spans="1:8" ht="15.75" x14ac:dyDescent="0.25">
      <c r="A5" s="6">
        <v>3</v>
      </c>
      <c r="B5" s="2" t="s">
        <v>3</v>
      </c>
      <c r="C5" s="7">
        <v>328</v>
      </c>
    </row>
    <row r="6" spans="1:8" ht="15.75" x14ac:dyDescent="0.25">
      <c r="A6" s="6">
        <v>4</v>
      </c>
      <c r="B6" s="2" t="s">
        <v>4</v>
      </c>
      <c r="C6" s="7">
        <v>379</v>
      </c>
    </row>
    <row r="7" spans="1:8" ht="15.75" x14ac:dyDescent="0.25">
      <c r="A7" s="6">
        <v>5</v>
      </c>
      <c r="B7" s="2" t="s">
        <v>5</v>
      </c>
      <c r="C7" s="7">
        <v>1.95</v>
      </c>
    </row>
    <row r="8" spans="1:8" ht="16.5" thickBot="1" x14ac:dyDescent="0.3">
      <c r="A8" s="8">
        <v>6</v>
      </c>
      <c r="B8" s="9" t="s">
        <v>6</v>
      </c>
      <c r="C8" s="10">
        <v>220</v>
      </c>
    </row>
    <row r="11" spans="1:8" ht="15.75" thickBot="1" x14ac:dyDescent="0.3"/>
    <row r="12" spans="1:8" ht="15.75" x14ac:dyDescent="0.25">
      <c r="A12" s="50" t="s">
        <v>17</v>
      </c>
      <c r="B12" s="12" t="s">
        <v>18</v>
      </c>
      <c r="C12" s="12">
        <v>1</v>
      </c>
      <c r="D12" s="12">
        <v>2</v>
      </c>
      <c r="E12" s="12">
        <v>3</v>
      </c>
      <c r="F12" s="12">
        <v>4</v>
      </c>
      <c r="G12" s="12">
        <v>5</v>
      </c>
      <c r="H12" s="13">
        <v>6</v>
      </c>
    </row>
    <row r="13" spans="1:8" ht="15.75" x14ac:dyDescent="0.25">
      <c r="A13" s="51"/>
      <c r="B13" s="11" t="s">
        <v>0</v>
      </c>
      <c r="C13" s="11" t="s">
        <v>1</v>
      </c>
      <c r="D13" s="11" t="s">
        <v>2</v>
      </c>
      <c r="E13" s="11" t="s">
        <v>3</v>
      </c>
      <c r="F13" s="11" t="s">
        <v>4</v>
      </c>
      <c r="G13" s="11" t="s">
        <v>5</v>
      </c>
      <c r="H13" s="14" t="s">
        <v>6</v>
      </c>
    </row>
    <row r="14" spans="1:8" ht="16.5" thickBot="1" x14ac:dyDescent="0.3">
      <c r="A14" s="52"/>
      <c r="B14" s="15" t="s">
        <v>11</v>
      </c>
      <c r="C14" s="15">
        <v>520</v>
      </c>
      <c r="D14" s="15">
        <v>405</v>
      </c>
      <c r="E14" s="15">
        <v>328</v>
      </c>
      <c r="F14" s="15">
        <v>379</v>
      </c>
      <c r="G14" s="15">
        <v>1.95</v>
      </c>
      <c r="H14" s="16">
        <v>220</v>
      </c>
    </row>
  </sheetData>
  <sheetProtection algorithmName="SHA-512" hashValue="z3tZlIjZPTmWEecP84KVyplPszIrqegQyKFqOnlfRlP5jilJzHBV/Aslx3uaLmq+SAkv1gsWRJZ6Gm1Cq7v6dg==" saltValue="+msypFqlRdP4iy18rEcGSQ==" spinCount="100000" sheet="1" objects="1" scenarios="1"/>
  <mergeCells count="2">
    <mergeCell ref="A1:C1"/>
    <mergeCell ref="A12:A14"/>
  </mergeCells>
  <pageMargins left="0.7" right="0.7" top="0.75" bottom="0.75" header="0.3" footer="0.3"/>
  <pageSetup paperSize="9" scale="90" orientation="portrait" horizontalDpi="0" verticalDpi="0" r:id="rId1"/>
  <headerFooter>
    <oddHeader>&amp;L22-ІП&amp;CМартинюк&amp;R&amp;D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85" zoomScaleNormal="85" zoomScalePageLayoutView="85" workbookViewId="0">
      <selection activeCell="L8" sqref="L8"/>
    </sheetView>
  </sheetViews>
  <sheetFormatPr defaultRowHeight="15" x14ac:dyDescent="0.25"/>
  <cols>
    <col min="1" max="1" width="26.140625" customWidth="1"/>
    <col min="2" max="2" width="19.7109375" customWidth="1"/>
    <col min="3" max="3" width="30.5703125" customWidth="1"/>
    <col min="4" max="4" width="22.85546875" customWidth="1"/>
    <col min="5" max="6" width="25.7109375" customWidth="1"/>
    <col min="7" max="7" width="20.5703125" customWidth="1"/>
    <col min="8" max="8" width="21.42578125" customWidth="1"/>
    <col min="9" max="9" width="19.7109375" customWidth="1"/>
  </cols>
  <sheetData>
    <row r="1" spans="1:9" ht="15.75" x14ac:dyDescent="0.25">
      <c r="A1" s="53" t="s">
        <v>0</v>
      </c>
      <c r="B1" s="55" t="s">
        <v>7</v>
      </c>
      <c r="C1" s="55" t="s">
        <v>10</v>
      </c>
      <c r="D1" s="58" t="s">
        <v>11</v>
      </c>
      <c r="E1" s="59"/>
      <c r="F1" s="58" t="s">
        <v>12</v>
      </c>
      <c r="G1" s="60"/>
      <c r="H1" s="57" t="s">
        <v>23</v>
      </c>
      <c r="I1" s="57" t="s">
        <v>24</v>
      </c>
    </row>
    <row r="2" spans="1:9" ht="15.75" x14ac:dyDescent="0.25">
      <c r="A2" s="54"/>
      <c r="B2" s="56"/>
      <c r="C2" s="56"/>
      <c r="D2" s="41" t="s">
        <v>21</v>
      </c>
      <c r="E2" s="41" t="s">
        <v>22</v>
      </c>
      <c r="F2" s="42" t="s">
        <v>21</v>
      </c>
      <c r="G2" s="42" t="s">
        <v>22</v>
      </c>
      <c r="H2" s="57"/>
      <c r="I2" s="57"/>
    </row>
    <row r="3" spans="1:9" ht="15.75" x14ac:dyDescent="0.25">
      <c r="A3" s="43" t="s">
        <v>1</v>
      </c>
      <c r="B3" s="44" t="s">
        <v>8</v>
      </c>
      <c r="C3" s="44">
        <v>628</v>
      </c>
      <c r="D3" s="44">
        <v>520</v>
      </c>
      <c r="E3" s="44">
        <v>480</v>
      </c>
      <c r="F3" s="45">
        <f>D3*C3</f>
        <v>326560</v>
      </c>
      <c r="G3" s="45">
        <f>E3*C3</f>
        <v>301440</v>
      </c>
      <c r="H3" s="36">
        <f>STDEV(G3,F3)</f>
        <v>17762.522343406075</v>
      </c>
      <c r="I3" s="47">
        <f>G3/G9*100%</f>
        <v>0.38105712254088647</v>
      </c>
    </row>
    <row r="4" spans="1:9" ht="15.75" x14ac:dyDescent="0.25">
      <c r="A4" s="43" t="s">
        <v>2</v>
      </c>
      <c r="B4" s="44" t="s">
        <v>8</v>
      </c>
      <c r="C4" s="44">
        <v>125</v>
      </c>
      <c r="D4" s="44">
        <v>405</v>
      </c>
      <c r="E4" s="44">
        <v>415</v>
      </c>
      <c r="F4" s="45">
        <f t="shared" ref="F4:F8" si="0">D4*C4</f>
        <v>50625</v>
      </c>
      <c r="G4" s="45">
        <f t="shared" ref="G4:G8" si="1">E4*C4</f>
        <v>51875</v>
      </c>
      <c r="H4" s="36">
        <f t="shared" ref="H4:H9" si="2">STDEV(G4,F4)</f>
        <v>883.88347648318438</v>
      </c>
      <c r="I4" s="47">
        <f>G4/G9*100%</f>
        <v>6.5576360907007983E-2</v>
      </c>
    </row>
    <row r="5" spans="1:9" ht="15.75" x14ac:dyDescent="0.25">
      <c r="A5" s="43" t="s">
        <v>3</v>
      </c>
      <c r="B5" s="44" t="s">
        <v>8</v>
      </c>
      <c r="C5" s="44">
        <v>75</v>
      </c>
      <c r="D5" s="44">
        <v>328</v>
      </c>
      <c r="E5" s="44">
        <v>340</v>
      </c>
      <c r="F5" s="45">
        <f t="shared" si="0"/>
        <v>24600</v>
      </c>
      <c r="G5" s="45">
        <f t="shared" si="1"/>
        <v>25500</v>
      </c>
      <c r="H5" s="36">
        <f t="shared" si="2"/>
        <v>636.3961030678928</v>
      </c>
      <c r="I5" s="47">
        <f>G5/G9*100%</f>
        <v>3.2235126807300306E-2</v>
      </c>
    </row>
    <row r="6" spans="1:9" ht="15.75" x14ac:dyDescent="0.25">
      <c r="A6" s="43" t="s">
        <v>4</v>
      </c>
      <c r="B6" s="44" t="s">
        <v>8</v>
      </c>
      <c r="C6" s="44">
        <v>56</v>
      </c>
      <c r="D6" s="44">
        <v>379</v>
      </c>
      <c r="E6" s="44">
        <v>385</v>
      </c>
      <c r="F6" s="45">
        <f t="shared" si="0"/>
        <v>21224</v>
      </c>
      <c r="G6" s="45">
        <f t="shared" si="1"/>
        <v>21560</v>
      </c>
      <c r="H6" s="36">
        <f t="shared" si="2"/>
        <v>237.58787847867995</v>
      </c>
      <c r="I6" s="47">
        <f>G6/G9*100%</f>
        <v>2.7254483684917438E-2</v>
      </c>
    </row>
    <row r="7" spans="1:9" ht="15.75" x14ac:dyDescent="0.25">
      <c r="A7" s="43" t="s">
        <v>5</v>
      </c>
      <c r="B7" s="44" t="s">
        <v>9</v>
      </c>
      <c r="C7" s="44">
        <v>15267</v>
      </c>
      <c r="D7" s="44">
        <v>1.95</v>
      </c>
      <c r="E7" s="44">
        <v>2.5</v>
      </c>
      <c r="F7" s="45">
        <f t="shared" si="0"/>
        <v>29770.649999999998</v>
      </c>
      <c r="G7" s="45">
        <f t="shared" si="1"/>
        <v>38167.5</v>
      </c>
      <c r="H7" s="36">
        <f t="shared" si="2"/>
        <v>5937.4695756062474</v>
      </c>
      <c r="I7" s="47">
        <f>G7/G9*100%</f>
        <v>4.8248400094809199E-2</v>
      </c>
    </row>
    <row r="8" spans="1:9" ht="15.75" x14ac:dyDescent="0.25">
      <c r="A8" s="43" t="s">
        <v>6</v>
      </c>
      <c r="B8" s="44" t="s">
        <v>8</v>
      </c>
      <c r="C8" s="44">
        <v>1259</v>
      </c>
      <c r="D8" s="44">
        <v>220</v>
      </c>
      <c r="E8" s="44">
        <v>280</v>
      </c>
      <c r="F8" s="46">
        <f t="shared" si="0"/>
        <v>276980</v>
      </c>
      <c r="G8" s="46">
        <f t="shared" si="1"/>
        <v>352520</v>
      </c>
      <c r="H8" s="36">
        <f t="shared" si="2"/>
        <v>53414.846250831797</v>
      </c>
      <c r="I8" s="47">
        <f>G8/G9*100%</f>
        <v>0.44562850596507864</v>
      </c>
    </row>
    <row r="9" spans="1:9" ht="15.75" x14ac:dyDescent="0.25">
      <c r="A9" s="40"/>
      <c r="B9" s="40"/>
      <c r="C9" s="40"/>
      <c r="D9" s="40"/>
      <c r="E9" s="40"/>
      <c r="F9" s="44">
        <f>SUM(F3:F8)</f>
        <v>729759.65</v>
      </c>
      <c r="G9" s="44">
        <f>SUM(G3:G8)</f>
        <v>791062.5</v>
      </c>
      <c r="H9" s="36">
        <f t="shared" si="2"/>
        <v>43347.660941061731</v>
      </c>
      <c r="I9" s="44"/>
    </row>
  </sheetData>
  <mergeCells count="7">
    <mergeCell ref="A1:A2"/>
    <mergeCell ref="B1:B2"/>
    <mergeCell ref="H1:H2"/>
    <mergeCell ref="I1:I2"/>
    <mergeCell ref="D1:E1"/>
    <mergeCell ref="C1:C2"/>
    <mergeCell ref="F1:G1"/>
  </mergeCells>
  <conditionalFormatting sqref="C3:C8">
    <cfRule type="cellIs" dxfId="3" priority="2" operator="greaterThan">
      <formula>1000</formula>
    </cfRule>
    <cfRule type="cellIs" dxfId="2" priority="3" operator="between">
      <formula>150</formula>
      <formula>1000</formula>
    </cfRule>
    <cfRule type="cellIs" dxfId="1" priority="4" operator="lessThan">
      <formula>150</formula>
    </cfRule>
  </conditionalFormatting>
  <conditionalFormatting sqref="F3:F9">
    <cfRule type="cellIs" dxfId="0" priority="1" operator="lessThan">
      <formula>25000</formula>
    </cfRule>
  </conditionalFormatting>
  <pageMargins left="0.78740157480314965" right="0.39370078740157483" top="0.59055118110236227" bottom="0.59055118110236227" header="0.31496062992125984" footer="0.31496062992125984"/>
  <pageSetup paperSize="9" scale="40" orientation="landscape" r:id="rId1"/>
  <headerFooter>
    <oddHeader>&amp;L22-ІП&amp;CМартинюк&amp;R&amp;D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Звіт</vt:lpstr>
      <vt:lpstr>Продукція</vt:lpstr>
      <vt:lpstr>Ціна (дати)</vt:lpstr>
      <vt:lpstr>Ціна</vt:lpstr>
      <vt:lpstr>Аналіз реалізації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2024-02-23T16:30:50Z</dcterms:modified>
</cp:coreProperties>
</file>