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lasv\Desktop\практика\Excel\"/>
    </mc:Choice>
  </mc:AlternateContent>
  <xr:revisionPtr revIDLastSave="0" documentId="13_ncr:1_{0BBA1F68-FCEC-48C8-8F6A-50356599E48C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Місяць" sheetId="1" r:id="rId1"/>
    <sheet name="Тиждень 1" sheetId="5" r:id="rId2"/>
    <sheet name="Тиждень 2" sheetId="2" r:id="rId3"/>
    <sheet name="Тиждень 3" sheetId="3" r:id="rId4"/>
    <sheet name="Тиждень 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K11" i="4" s="1"/>
  <c r="F11" i="4"/>
  <c r="H11" i="4" s="1"/>
  <c r="E11" i="4"/>
  <c r="C11" i="4"/>
  <c r="E10" i="4"/>
  <c r="G10" i="4" s="1"/>
  <c r="C10" i="4"/>
  <c r="E9" i="4"/>
  <c r="G9" i="4" s="1"/>
  <c r="C9" i="4"/>
  <c r="E8" i="4"/>
  <c r="G8" i="4" s="1"/>
  <c r="G7" i="4"/>
  <c r="J7" i="4" s="1"/>
  <c r="F7" i="4"/>
  <c r="H7" i="4" s="1"/>
  <c r="E7" i="4"/>
  <c r="C7" i="4"/>
  <c r="E6" i="4"/>
  <c r="G6" i="4" s="1"/>
  <c r="C6" i="4"/>
  <c r="E5" i="4"/>
  <c r="G5" i="4" s="1"/>
  <c r="C5" i="4"/>
  <c r="E4" i="4"/>
  <c r="G4" i="4" s="1"/>
  <c r="G11" i="3"/>
  <c r="F11" i="3"/>
  <c r="H11" i="3" s="1"/>
  <c r="E11" i="3"/>
  <c r="C11" i="3"/>
  <c r="E10" i="3"/>
  <c r="G10" i="3" s="1"/>
  <c r="C10" i="3"/>
  <c r="E9" i="3"/>
  <c r="G9" i="3" s="1"/>
  <c r="C9" i="3"/>
  <c r="E8" i="3"/>
  <c r="F8" i="3" s="1"/>
  <c r="C8" i="3"/>
  <c r="G7" i="3"/>
  <c r="F7" i="3"/>
  <c r="H7" i="3" s="1"/>
  <c r="E7" i="3"/>
  <c r="C7" i="3"/>
  <c r="E6" i="3"/>
  <c r="F6" i="3" s="1"/>
  <c r="E5" i="3"/>
  <c r="F5" i="3" s="1"/>
  <c r="C5" i="3"/>
  <c r="E4" i="3"/>
  <c r="G4" i="3" s="1"/>
  <c r="C4" i="3"/>
  <c r="G11" i="2"/>
  <c r="J11" i="2" s="1"/>
  <c r="F11" i="2"/>
  <c r="H11" i="2" s="1"/>
  <c r="E11" i="2"/>
  <c r="C11" i="2"/>
  <c r="E10" i="2"/>
  <c r="F10" i="2" s="1"/>
  <c r="C10" i="2"/>
  <c r="E9" i="2"/>
  <c r="G9" i="2" s="1"/>
  <c r="C9" i="2"/>
  <c r="E8" i="2"/>
  <c r="G8" i="2" s="1"/>
  <c r="C8" i="2"/>
  <c r="G7" i="2"/>
  <c r="F7" i="2"/>
  <c r="H7" i="2" s="1"/>
  <c r="E7" i="2"/>
  <c r="C7" i="2"/>
  <c r="E6" i="2"/>
  <c r="F6" i="2" s="1"/>
  <c r="C6" i="2"/>
  <c r="E5" i="2"/>
  <c r="G5" i="2" s="1"/>
  <c r="C5" i="2"/>
  <c r="E4" i="2"/>
  <c r="G4" i="2" s="1"/>
  <c r="C4" i="2"/>
  <c r="D13" i="2" s="1"/>
  <c r="E11" i="5"/>
  <c r="E10" i="5"/>
  <c r="E9" i="5"/>
  <c r="E8" i="5"/>
  <c r="E7" i="5"/>
  <c r="E6" i="5"/>
  <c r="E5" i="5"/>
  <c r="G9" i="5"/>
  <c r="F10" i="5"/>
  <c r="G11" i="5"/>
  <c r="E4" i="5"/>
  <c r="F11" i="5"/>
  <c r="C11" i="5"/>
  <c r="G10" i="5"/>
  <c r="F9" i="5"/>
  <c r="C9" i="5"/>
  <c r="G8" i="5"/>
  <c r="J8" i="5" s="1"/>
  <c r="F8" i="5"/>
  <c r="C8" i="5"/>
  <c r="G7" i="5"/>
  <c r="J7" i="5" s="1"/>
  <c r="F7" i="5"/>
  <c r="H7" i="5" s="1"/>
  <c r="C7" i="5"/>
  <c r="G6" i="5"/>
  <c r="I6" i="5" s="1"/>
  <c r="F6" i="5"/>
  <c r="H6" i="5" s="1"/>
  <c r="C6" i="5"/>
  <c r="G5" i="5"/>
  <c r="I5" i="5" s="1"/>
  <c r="F5" i="5"/>
  <c r="C5" i="5"/>
  <c r="G4" i="5"/>
  <c r="F4" i="5"/>
  <c r="C4" i="5"/>
  <c r="K8" i="4" l="1"/>
  <c r="I8" i="4"/>
  <c r="L8" i="4" s="1"/>
  <c r="J8" i="4"/>
  <c r="K9" i="4"/>
  <c r="J9" i="4"/>
  <c r="I9" i="4"/>
  <c r="L9" i="4" s="1"/>
  <c r="I4" i="4"/>
  <c r="J4" i="4"/>
  <c r="K4" i="4"/>
  <c r="L4" i="4" s="1"/>
  <c r="K10" i="4"/>
  <c r="J10" i="4"/>
  <c r="I10" i="4"/>
  <c r="L10" i="4" s="1"/>
  <c r="K5" i="4"/>
  <c r="J5" i="4"/>
  <c r="I5" i="4"/>
  <c r="L5" i="4" s="1"/>
  <c r="K6" i="4"/>
  <c r="J6" i="4"/>
  <c r="I6" i="4"/>
  <c r="L6" i="4" s="1"/>
  <c r="F6" i="4"/>
  <c r="H6" i="4" s="1"/>
  <c r="I11" i="4"/>
  <c r="J11" i="4"/>
  <c r="F5" i="4"/>
  <c r="H5" i="4" s="1"/>
  <c r="F9" i="4"/>
  <c r="H9" i="4" s="1"/>
  <c r="L11" i="4"/>
  <c r="C4" i="4"/>
  <c r="C8" i="4"/>
  <c r="F10" i="4"/>
  <c r="H10" i="4" s="1"/>
  <c r="K7" i="4"/>
  <c r="L7" i="4" s="1"/>
  <c r="F4" i="4"/>
  <c r="F8" i="4"/>
  <c r="H8" i="4" s="1"/>
  <c r="I7" i="4"/>
  <c r="I4" i="3"/>
  <c r="L4" i="3" s="1"/>
  <c r="K4" i="3"/>
  <c r="J4" i="3"/>
  <c r="K10" i="3"/>
  <c r="J10" i="3"/>
  <c r="I10" i="3"/>
  <c r="L10" i="3" s="1"/>
  <c r="K9" i="3"/>
  <c r="L9" i="3" s="1"/>
  <c r="I9" i="3"/>
  <c r="J9" i="3"/>
  <c r="F10" i="3"/>
  <c r="H10" i="3" s="1"/>
  <c r="C6" i="3"/>
  <c r="D16" i="3" s="1"/>
  <c r="G6" i="3"/>
  <c r="I11" i="3"/>
  <c r="L11" i="3" s="1"/>
  <c r="D13" i="3"/>
  <c r="I7" i="3"/>
  <c r="L7" i="3" s="1"/>
  <c r="J7" i="3"/>
  <c r="K7" i="3"/>
  <c r="F9" i="3"/>
  <c r="H9" i="3" s="1"/>
  <c r="G5" i="3"/>
  <c r="F4" i="3"/>
  <c r="G8" i="3"/>
  <c r="J11" i="3"/>
  <c r="K11" i="3"/>
  <c r="K4" i="2"/>
  <c r="I4" i="2"/>
  <c r="L4" i="2" s="1"/>
  <c r="J4" i="2"/>
  <c r="K8" i="2"/>
  <c r="J8" i="2"/>
  <c r="I8" i="2"/>
  <c r="L8" i="2" s="1"/>
  <c r="K9" i="2"/>
  <c r="J9" i="2"/>
  <c r="L9" i="2" s="1"/>
  <c r="I9" i="2"/>
  <c r="K5" i="2"/>
  <c r="J5" i="2"/>
  <c r="I5" i="2"/>
  <c r="L5" i="2" s="1"/>
  <c r="I7" i="2"/>
  <c r="L7" i="2" s="1"/>
  <c r="G6" i="2"/>
  <c r="L11" i="2"/>
  <c r="G10" i="2"/>
  <c r="H10" i="2" s="1"/>
  <c r="K7" i="2"/>
  <c r="K11" i="2"/>
  <c r="D14" i="2"/>
  <c r="I11" i="2"/>
  <c r="F5" i="2"/>
  <c r="H5" i="2" s="1"/>
  <c r="F9" i="2"/>
  <c r="H9" i="2" s="1"/>
  <c r="F4" i="2"/>
  <c r="F8" i="2"/>
  <c r="H8" i="2" s="1"/>
  <c r="D15" i="2"/>
  <c r="D16" i="2"/>
  <c r="J7" i="2"/>
  <c r="H10" i="5"/>
  <c r="I9" i="5"/>
  <c r="K9" i="5"/>
  <c r="J9" i="5"/>
  <c r="H9" i="5"/>
  <c r="D17" i="5"/>
  <c r="J6" i="5"/>
  <c r="K6" i="5"/>
  <c r="C10" i="5"/>
  <c r="D14" i="5" s="1"/>
  <c r="H8" i="5"/>
  <c r="J5" i="5"/>
  <c r="L5" i="5" s="1"/>
  <c r="J11" i="5"/>
  <c r="K5" i="5"/>
  <c r="K8" i="5"/>
  <c r="H4" i="5"/>
  <c r="I4" i="5"/>
  <c r="K4" i="5"/>
  <c r="K7" i="5"/>
  <c r="K10" i="5"/>
  <c r="D15" i="5"/>
  <c r="H11" i="5"/>
  <c r="I8" i="5"/>
  <c r="L8" i="5" s="1"/>
  <c r="K11" i="5"/>
  <c r="I10" i="5"/>
  <c r="J4" i="5"/>
  <c r="J10" i="5"/>
  <c r="H5" i="5"/>
  <c r="I11" i="5"/>
  <c r="I7" i="5"/>
  <c r="D17" i="4" l="1"/>
  <c r="H4" i="4"/>
  <c r="D16" i="4"/>
  <c r="D15" i="4"/>
  <c r="D14" i="4"/>
  <c r="D13" i="4"/>
  <c r="K6" i="3"/>
  <c r="J6" i="3"/>
  <c r="I6" i="3"/>
  <c r="L6" i="3" s="1"/>
  <c r="K8" i="3"/>
  <c r="J8" i="3"/>
  <c r="I8" i="3"/>
  <c r="L8" i="3" s="1"/>
  <c r="K5" i="3"/>
  <c r="J5" i="3"/>
  <c r="I5" i="3"/>
  <c r="L5" i="3"/>
  <c r="H6" i="3"/>
  <c r="H5" i="3"/>
  <c r="D15" i="3"/>
  <c r="H8" i="3"/>
  <c r="D17" i="3"/>
  <c r="H4" i="3"/>
  <c r="D14" i="3"/>
  <c r="D17" i="2"/>
  <c r="H4" i="2"/>
  <c r="J10" i="2"/>
  <c r="K10" i="2"/>
  <c r="I10" i="2"/>
  <c r="L10" i="2" s="1"/>
  <c r="J6" i="2"/>
  <c r="I6" i="2"/>
  <c r="K6" i="2"/>
  <c r="L6" i="2" s="1"/>
  <c r="H6" i="2"/>
  <c r="D13" i="5"/>
  <c r="L6" i="5"/>
  <c r="L7" i="5"/>
  <c r="D16" i="5"/>
  <c r="L10" i="5"/>
  <c r="L11" i="5"/>
  <c r="L9" i="5"/>
  <c r="L4" i="5"/>
  <c r="G5" i="1" l="1"/>
  <c r="J5" i="1" s="1"/>
  <c r="G6" i="1"/>
  <c r="K6" i="1" s="1"/>
  <c r="G7" i="1"/>
  <c r="G8" i="1"/>
  <c r="J8" i="1" s="1"/>
  <c r="G9" i="1"/>
  <c r="J9" i="1" s="1"/>
  <c r="G10" i="1"/>
  <c r="J10" i="1" s="1"/>
  <c r="G11" i="1"/>
  <c r="J11" i="1" s="1"/>
  <c r="G4" i="1"/>
  <c r="K4" i="1" s="1"/>
  <c r="F5" i="1"/>
  <c r="F6" i="1"/>
  <c r="F7" i="1"/>
  <c r="F8" i="1"/>
  <c r="F9" i="1"/>
  <c r="F10" i="1"/>
  <c r="F11" i="1"/>
  <c r="F4" i="1"/>
  <c r="H4" i="1" s="1"/>
  <c r="C5" i="1"/>
  <c r="C6" i="1"/>
  <c r="C7" i="1"/>
  <c r="C8" i="1"/>
  <c r="C9" i="1"/>
  <c r="C10" i="1"/>
  <c r="C11" i="1"/>
  <c r="C4" i="1"/>
  <c r="D16" i="1" l="1"/>
  <c r="H8" i="1"/>
  <c r="H7" i="1"/>
  <c r="I11" i="1"/>
  <c r="H9" i="1"/>
  <c r="H6" i="1"/>
  <c r="I10" i="1"/>
  <c r="I9" i="1"/>
  <c r="I8" i="1"/>
  <c r="L8" i="1" s="1"/>
  <c r="K8" i="1"/>
  <c r="K11" i="1"/>
  <c r="L11" i="1" s="1"/>
  <c r="K10" i="1"/>
  <c r="L10" i="1" s="1"/>
  <c r="D17" i="1"/>
  <c r="K9" i="1"/>
  <c r="H5" i="1"/>
  <c r="H11" i="1"/>
  <c r="H10" i="1"/>
  <c r="D14" i="1"/>
  <c r="J7" i="1"/>
  <c r="J6" i="1"/>
  <c r="I7" i="1"/>
  <c r="I5" i="1"/>
  <c r="J4" i="1"/>
  <c r="D13" i="1"/>
  <c r="I6" i="1"/>
  <c r="K7" i="1"/>
  <c r="D15" i="1"/>
  <c r="K5" i="1"/>
  <c r="I4" i="1"/>
  <c r="L4" i="1" s="1"/>
  <c r="L5" i="1" l="1"/>
  <c r="L6" i="1"/>
  <c r="L9" i="1"/>
  <c r="L7" i="1"/>
</calcChain>
</file>

<file path=xl/sharedStrings.xml><?xml version="1.0" encoding="utf-8"?>
<sst xmlns="http://schemas.openxmlformats.org/spreadsheetml/2006/main" count="175" uniqueCount="35">
  <si>
    <t>Назва культури</t>
  </si>
  <si>
    <t>Площа, га</t>
  </si>
  <si>
    <t>Валовий збір, т</t>
  </si>
  <si>
    <t>Пшениця яра</t>
  </si>
  <si>
    <t>Овес</t>
  </si>
  <si>
    <t>Гречка</t>
  </si>
  <si>
    <t>Жито озиме</t>
  </si>
  <si>
    <t>Пшениця озима</t>
  </si>
  <si>
    <t>Ячмінь ярий</t>
  </si>
  <si>
    <t>Жито яре</t>
  </si>
  <si>
    <t>Ячмінь озимий</t>
  </si>
  <si>
    <t>Назва коуфіцієнта</t>
  </si>
  <si>
    <t>Розмір коефіцієнта</t>
  </si>
  <si>
    <t>Відходи</t>
  </si>
  <si>
    <t>Старх.фонд</t>
  </si>
  <si>
    <t>Насіння</t>
  </si>
  <si>
    <t>Корми</t>
  </si>
  <si>
    <t>Паї</t>
  </si>
  <si>
    <t>Коефіцієнти розподілу врожаю</t>
  </si>
  <si>
    <t xml:space="preserve"> № п/п</t>
  </si>
  <si>
    <t>Чистий валовий збір, т</t>
  </si>
  <si>
    <t>Страховий фонд, т</t>
  </si>
  <si>
    <t>До розподілу, т</t>
  </si>
  <si>
    <t>корми</t>
  </si>
  <si>
    <t>паї</t>
  </si>
  <si>
    <t>на продаж</t>
  </si>
  <si>
    <t>в тому числі</t>
  </si>
  <si>
    <t>насіння</t>
  </si>
  <si>
    <t>«Розподіл урожаю 2019 р. у ТОВ "Зоря"
Рівненського району Рівненської області»</t>
  </si>
  <si>
    <t>Загальна урожайність</t>
  </si>
  <si>
    <t>Середня урожайність</t>
  </si>
  <si>
    <t>Максимальна урожайність</t>
  </si>
  <si>
    <t>Мінімальна урожайність</t>
  </si>
  <si>
    <t>Загальний чистий збір</t>
  </si>
  <si>
    <t>Урожайність,т/га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</si>
</sst>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0" applyFont="1" applyBorder="1"/>
    <xf numFmtId="9" fontId="3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2" fillId="0" borderId="1" xfId="0" applyFont="1" applyBorder="1"/>
    <xf numFmtId="43" fontId="3" fillId="0" borderId="1" xfId="1" applyFont="1" applyBorder="1"/>
    <xf numFmtId="43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2">
    <cellStyle name="Звичайний" xfId="0" builtinId="0"/>
    <cellStyle name="Фінансови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uk-UA">
                <a:latin typeface="Times New Roman" panose="02020603050405020304" pitchFamily="18" charset="0"/>
                <a:cs typeface="Times New Roman" panose="02020603050405020304" pitchFamily="18" charset="0"/>
              </a:rPr>
              <a:t>Урожайність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Місяць!$B$4:$B$11</c:f>
              <c:strCache>
                <c:ptCount val="8"/>
                <c:pt idx="0">
                  <c:v>Пшениця яра</c:v>
                </c:pt>
                <c:pt idx="1">
                  <c:v>Овес</c:v>
                </c:pt>
                <c:pt idx="2">
                  <c:v>Гречка</c:v>
                </c:pt>
                <c:pt idx="3">
                  <c:v>Жито озиме</c:v>
                </c:pt>
                <c:pt idx="4">
                  <c:v>Пшениця озима</c:v>
                </c:pt>
                <c:pt idx="5">
                  <c:v>Ячмінь ярий</c:v>
                </c:pt>
                <c:pt idx="6">
                  <c:v>Жито яре</c:v>
                </c:pt>
                <c:pt idx="7">
                  <c:v>Ячмінь озимий</c:v>
                </c:pt>
              </c:strCache>
            </c:strRef>
          </c:cat>
          <c:val>
            <c:numRef>
              <c:f>Місяць!$C$4:$C$11</c:f>
              <c:numCache>
                <c:formatCode>_(* #,##0.00_);_(* \(#,##0.00\);_(* "-"??_);_(@_)</c:formatCode>
                <c:ptCount val="8"/>
                <c:pt idx="0">
                  <c:v>23.571428571428573</c:v>
                </c:pt>
                <c:pt idx="1">
                  <c:v>9.75</c:v>
                </c:pt>
                <c:pt idx="2">
                  <c:v>11.739130434782609</c:v>
                </c:pt>
                <c:pt idx="3">
                  <c:v>17.25</c:v>
                </c:pt>
                <c:pt idx="4">
                  <c:v>18.333333333333332</c:v>
                </c:pt>
                <c:pt idx="5">
                  <c:v>20</c:v>
                </c:pt>
                <c:pt idx="6">
                  <c:v>40</c:v>
                </c:pt>
                <c:pt idx="7">
                  <c:v>38.888888888888886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F-4013-A230-0A771CBE6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37090128"/>
        <c:axId val="737088048"/>
      </c:barChart>
      <c:catAx>
        <c:axId val="73709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737088048"/>
        <c:crosses val="autoZero"/>
        <c:auto val="1"/>
        <c:lblAlgn val="ctr"/>
        <c:lblOffset val="100"/>
        <c:noMultiLvlLbl val="0"/>
      </c:catAx>
      <c:valAx>
        <c:axId val="7370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7370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184896</xdr:colOff>
      <xdr:row>12</xdr:row>
      <xdr:rowOff>1119</xdr:rowOff>
    </xdr:from>
    <xdr:to>
      <xdr:col>10</xdr:col>
      <xdr:colOff>196101</xdr:colOff>
      <xdr:row>25</xdr:row>
      <xdr:rowOff>43702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8FDE8FD0-2DFC-4E01-919B-E4BBE8915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8" zoomScale="85" zoomScaleNormal="85" workbookViewId="0">
      <selection sqref="A1:L37"/>
    </sheetView>
  </sheetViews>
  <sheetFormatPr defaultRowHeight="15" x14ac:dyDescent="0.25"/>
  <cols>
    <col min="2" max="4" width="21.42578125" customWidth="1"/>
    <col min="5" max="5" width="15" customWidth="1"/>
    <col min="6" max="6" width="16.42578125" customWidth="1"/>
    <col min="10" max="10" width="9.7109375" customWidth="1"/>
    <col min="11" max="11" width="6.28515625" customWidth="1"/>
    <col min="12" max="12" width="13" customWidth="1"/>
  </cols>
  <sheetData>
    <row r="1" spans="1:12" s="4" customFormat="1" ht="30" customHeight="1" x14ac:dyDescent="0.25">
      <c r="A1" s="10" t="s">
        <v>28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2" ht="36.75" customHeight="1" x14ac:dyDescent="0.25">
      <c r="A2" s="12" t="s">
        <v>19</v>
      </c>
      <c r="B2" s="17" t="s">
        <v>0</v>
      </c>
      <c r="C2" s="17" t="s">
        <v>34</v>
      </c>
      <c r="D2" s="17" t="s">
        <v>1</v>
      </c>
      <c r="E2" s="17" t="s">
        <v>2</v>
      </c>
      <c r="F2" s="15" t="s">
        <v>20</v>
      </c>
      <c r="G2" s="15" t="s">
        <v>21</v>
      </c>
      <c r="H2" s="15" t="s">
        <v>22</v>
      </c>
      <c r="I2" s="16" t="s">
        <v>26</v>
      </c>
      <c r="J2" s="16"/>
      <c r="K2" s="16"/>
      <c r="L2" s="16"/>
    </row>
    <row r="3" spans="1:12" ht="15.75" customHeight="1" x14ac:dyDescent="0.25">
      <c r="A3" s="13"/>
      <c r="B3" s="17"/>
      <c r="C3" s="17"/>
      <c r="D3" s="17"/>
      <c r="E3" s="17"/>
      <c r="F3" s="15"/>
      <c r="G3" s="15"/>
      <c r="H3" s="15"/>
      <c r="I3" s="3" t="s">
        <v>27</v>
      </c>
      <c r="J3" s="3" t="s">
        <v>23</v>
      </c>
      <c r="K3" s="3" t="s">
        <v>24</v>
      </c>
      <c r="L3" s="3" t="s">
        <v>25</v>
      </c>
    </row>
    <row r="4" spans="1:12" x14ac:dyDescent="0.25">
      <c r="A4" s="8">
        <v>1</v>
      </c>
      <c r="B4" s="1" t="s">
        <v>3</v>
      </c>
      <c r="C4" s="6">
        <f>E4/D4</f>
        <v>23.571428571428573</v>
      </c>
      <c r="D4" s="1">
        <v>2.8</v>
      </c>
      <c r="E4" s="1">
        <v>66</v>
      </c>
      <c r="F4" s="1">
        <f>E4-(E4*$C$33)</f>
        <v>62.7</v>
      </c>
      <c r="G4" s="1">
        <f>E4*$C$34</f>
        <v>16.5</v>
      </c>
      <c r="H4" s="1">
        <f>F4-G4</f>
        <v>46.2</v>
      </c>
      <c r="I4" s="1">
        <f>G4*$C$35</f>
        <v>1.98</v>
      </c>
      <c r="J4" s="1">
        <f>G4*$C$36</f>
        <v>3.3000000000000003</v>
      </c>
      <c r="K4" s="1">
        <f>G4*$C$37</f>
        <v>3.3000000000000003</v>
      </c>
      <c r="L4" s="1">
        <f>G4-SUM(I4:K4)</f>
        <v>7.92</v>
      </c>
    </row>
    <row r="5" spans="1:12" x14ac:dyDescent="0.25">
      <c r="A5" s="8">
        <v>2</v>
      </c>
      <c r="B5" s="1" t="s">
        <v>4</v>
      </c>
      <c r="C5" s="6">
        <f t="shared" ref="C5:C11" si="0">E5/D5</f>
        <v>9.75</v>
      </c>
      <c r="D5" s="1">
        <v>4</v>
      </c>
      <c r="E5" s="1">
        <v>39</v>
      </c>
      <c r="F5" s="1">
        <f t="shared" ref="F5:F11" si="1">E5-(E5*$C$33)</f>
        <v>37.049999999999997</v>
      </c>
      <c r="G5" s="1">
        <f t="shared" ref="G5:G11" si="2">E5*$C$34</f>
        <v>9.75</v>
      </c>
      <c r="H5" s="1">
        <f t="shared" ref="H5:H11" si="3">F5-G5</f>
        <v>27.299999999999997</v>
      </c>
      <c r="I5" s="1">
        <f t="shared" ref="I5:I11" si="4">G5*$C$35</f>
        <v>1.17</v>
      </c>
      <c r="J5" s="1">
        <f t="shared" ref="J5:J11" si="5">G5*$C$36</f>
        <v>1.9500000000000002</v>
      </c>
      <c r="K5" s="1">
        <f t="shared" ref="K5:K11" si="6">G5*$C$37</f>
        <v>1.9500000000000002</v>
      </c>
      <c r="L5" s="1">
        <f t="shared" ref="L5:L11" si="7">G5-SUM(I5:K5)</f>
        <v>4.68</v>
      </c>
    </row>
    <row r="6" spans="1:12" x14ac:dyDescent="0.25">
      <c r="A6" s="8">
        <v>3</v>
      </c>
      <c r="B6" s="1" t="s">
        <v>5</v>
      </c>
      <c r="C6" s="6">
        <f t="shared" si="0"/>
        <v>11.739130434782609</v>
      </c>
      <c r="D6" s="1">
        <v>4.5999999999999996</v>
      </c>
      <c r="E6" s="1">
        <v>54</v>
      </c>
      <c r="F6" s="1">
        <f t="shared" si="1"/>
        <v>51.3</v>
      </c>
      <c r="G6" s="1">
        <f t="shared" si="2"/>
        <v>13.5</v>
      </c>
      <c r="H6" s="1">
        <f t="shared" si="3"/>
        <v>37.799999999999997</v>
      </c>
      <c r="I6" s="1">
        <f t="shared" si="4"/>
        <v>1.6199999999999999</v>
      </c>
      <c r="J6" s="1">
        <f t="shared" si="5"/>
        <v>2.7</v>
      </c>
      <c r="K6" s="1">
        <f t="shared" si="6"/>
        <v>2.7</v>
      </c>
      <c r="L6" s="1">
        <f t="shared" si="7"/>
        <v>6.4799999999999995</v>
      </c>
    </row>
    <row r="7" spans="1:12" x14ac:dyDescent="0.25">
      <c r="A7" s="8">
        <v>4</v>
      </c>
      <c r="B7" s="1" t="s">
        <v>6</v>
      </c>
      <c r="C7" s="6">
        <f t="shared" si="0"/>
        <v>17.25</v>
      </c>
      <c r="D7" s="1">
        <v>4</v>
      </c>
      <c r="E7" s="1">
        <v>69</v>
      </c>
      <c r="F7" s="1">
        <f t="shared" si="1"/>
        <v>65.55</v>
      </c>
      <c r="G7" s="1">
        <f t="shared" si="2"/>
        <v>17.25</v>
      </c>
      <c r="H7" s="1">
        <f t="shared" si="3"/>
        <v>48.3</v>
      </c>
      <c r="I7" s="1">
        <f t="shared" si="4"/>
        <v>2.0699999999999998</v>
      </c>
      <c r="J7" s="1">
        <f t="shared" si="5"/>
        <v>3.45</v>
      </c>
      <c r="K7" s="1">
        <f t="shared" si="6"/>
        <v>3.45</v>
      </c>
      <c r="L7" s="1">
        <f t="shared" si="7"/>
        <v>8.2800000000000011</v>
      </c>
    </row>
    <row r="8" spans="1:12" x14ac:dyDescent="0.25">
      <c r="A8" s="8">
        <v>5</v>
      </c>
      <c r="B8" s="1" t="s">
        <v>7</v>
      </c>
      <c r="C8" s="6">
        <f t="shared" si="0"/>
        <v>18.333333333333332</v>
      </c>
      <c r="D8" s="1">
        <v>3</v>
      </c>
      <c r="E8" s="1">
        <v>55</v>
      </c>
      <c r="F8" s="1">
        <f t="shared" si="1"/>
        <v>52.25</v>
      </c>
      <c r="G8" s="1">
        <f t="shared" si="2"/>
        <v>13.75</v>
      </c>
      <c r="H8" s="1">
        <f t="shared" si="3"/>
        <v>38.5</v>
      </c>
      <c r="I8" s="1">
        <f t="shared" si="4"/>
        <v>1.65</v>
      </c>
      <c r="J8" s="1">
        <f t="shared" si="5"/>
        <v>2.75</v>
      </c>
      <c r="K8" s="1">
        <f t="shared" si="6"/>
        <v>2.75</v>
      </c>
      <c r="L8" s="1">
        <f t="shared" si="7"/>
        <v>6.6</v>
      </c>
    </row>
    <row r="9" spans="1:12" x14ac:dyDescent="0.25">
      <c r="A9" s="8">
        <v>6</v>
      </c>
      <c r="B9" s="1" t="s">
        <v>8</v>
      </c>
      <c r="C9" s="6">
        <f t="shared" si="0"/>
        <v>20</v>
      </c>
      <c r="D9" s="1">
        <v>7</v>
      </c>
      <c r="E9" s="1">
        <v>140</v>
      </c>
      <c r="F9" s="1">
        <f t="shared" si="1"/>
        <v>133</v>
      </c>
      <c r="G9" s="1">
        <f t="shared" si="2"/>
        <v>35</v>
      </c>
      <c r="H9" s="1">
        <f t="shared" si="3"/>
        <v>98</v>
      </c>
      <c r="I9" s="1">
        <f t="shared" si="4"/>
        <v>4.2</v>
      </c>
      <c r="J9" s="1">
        <f t="shared" si="5"/>
        <v>7</v>
      </c>
      <c r="K9" s="1">
        <f t="shared" si="6"/>
        <v>7</v>
      </c>
      <c r="L9" s="1">
        <f t="shared" si="7"/>
        <v>16.8</v>
      </c>
    </row>
    <row r="10" spans="1:12" x14ac:dyDescent="0.25">
      <c r="A10" s="8">
        <v>7</v>
      </c>
      <c r="B10" s="1" t="s">
        <v>9</v>
      </c>
      <c r="C10" s="6">
        <f t="shared" si="0"/>
        <v>40</v>
      </c>
      <c r="D10" s="1">
        <v>0.6</v>
      </c>
      <c r="E10" s="1">
        <v>24</v>
      </c>
      <c r="F10" s="1">
        <f t="shared" si="1"/>
        <v>22.8</v>
      </c>
      <c r="G10" s="1">
        <f t="shared" si="2"/>
        <v>6</v>
      </c>
      <c r="H10" s="1">
        <f t="shared" si="3"/>
        <v>16.8</v>
      </c>
      <c r="I10" s="1">
        <f t="shared" si="4"/>
        <v>0.72</v>
      </c>
      <c r="J10" s="1">
        <f t="shared" si="5"/>
        <v>1.2000000000000002</v>
      </c>
      <c r="K10" s="1">
        <f t="shared" si="6"/>
        <v>1.2000000000000002</v>
      </c>
      <c r="L10" s="1">
        <f t="shared" si="7"/>
        <v>2.88</v>
      </c>
    </row>
    <row r="11" spans="1:12" x14ac:dyDescent="0.25">
      <c r="A11" s="8">
        <v>8</v>
      </c>
      <c r="B11" s="1" t="s">
        <v>10</v>
      </c>
      <c r="C11" s="6">
        <f t="shared" si="0"/>
        <v>38.888888888888886</v>
      </c>
      <c r="D11" s="1">
        <v>0.9</v>
      </c>
      <c r="E11" s="1">
        <v>35</v>
      </c>
      <c r="F11" s="1">
        <f t="shared" si="1"/>
        <v>33.25</v>
      </c>
      <c r="G11" s="1">
        <f t="shared" si="2"/>
        <v>8.75</v>
      </c>
      <c r="H11" s="1">
        <f t="shared" si="3"/>
        <v>24.5</v>
      </c>
      <c r="I11" s="1">
        <f t="shared" si="4"/>
        <v>1.05</v>
      </c>
      <c r="J11" s="1">
        <f t="shared" si="5"/>
        <v>1.75</v>
      </c>
      <c r="K11" s="1">
        <f t="shared" si="6"/>
        <v>1.75</v>
      </c>
      <c r="L11" s="1">
        <f t="shared" si="7"/>
        <v>4.2</v>
      </c>
    </row>
    <row r="13" spans="1:12" ht="18.75" x14ac:dyDescent="0.3">
      <c r="B13" s="9" t="s">
        <v>29</v>
      </c>
      <c r="C13" s="9"/>
      <c r="D13" s="7">
        <f>SUM(C4:C11)</f>
        <v>179.53278122843338</v>
      </c>
    </row>
    <row r="14" spans="1:12" ht="18.75" x14ac:dyDescent="0.3">
      <c r="B14" s="9" t="s">
        <v>30</v>
      </c>
      <c r="C14" s="9"/>
      <c r="D14" s="7">
        <f>AVERAGE(C4:C11)</f>
        <v>22.441597653554172</v>
      </c>
    </row>
    <row r="15" spans="1:12" ht="18.75" x14ac:dyDescent="0.3">
      <c r="B15" s="9" t="s">
        <v>31</v>
      </c>
      <c r="C15" s="9"/>
      <c r="D15" s="7">
        <f>MAX(C4:C11)</f>
        <v>40</v>
      </c>
    </row>
    <row r="16" spans="1:12" ht="18.75" x14ac:dyDescent="0.3">
      <c r="B16" s="9" t="s">
        <v>32</v>
      </c>
      <c r="C16" s="9"/>
      <c r="D16" s="7">
        <f>MIN(C4:C11)</f>
        <v>9.75</v>
      </c>
    </row>
    <row r="17" spans="2:4" ht="18.75" x14ac:dyDescent="0.3">
      <c r="B17" s="9" t="s">
        <v>33</v>
      </c>
      <c r="C17" s="9"/>
      <c r="D17" s="5">
        <f>SUM(F4:F11)</f>
        <v>457.90000000000003</v>
      </c>
    </row>
    <row r="30" spans="2:4" ht="31.5" customHeight="1" x14ac:dyDescent="0.25">
      <c r="B30" s="14" t="s">
        <v>18</v>
      </c>
      <c r="C30" s="14"/>
    </row>
    <row r="32" spans="2:4" ht="57" customHeight="1" x14ac:dyDescent="0.25">
      <c r="B32" s="3" t="s">
        <v>11</v>
      </c>
      <c r="C32" s="3" t="s">
        <v>12</v>
      </c>
    </row>
    <row r="33" spans="2:3" x14ac:dyDescent="0.25">
      <c r="B33" s="1" t="s">
        <v>13</v>
      </c>
      <c r="C33" s="2">
        <v>0.05</v>
      </c>
    </row>
    <row r="34" spans="2:3" x14ac:dyDescent="0.25">
      <c r="B34" s="1" t="s">
        <v>14</v>
      </c>
      <c r="C34" s="2">
        <v>0.25</v>
      </c>
    </row>
    <row r="35" spans="2:3" x14ac:dyDescent="0.25">
      <c r="B35" s="1" t="s">
        <v>15</v>
      </c>
      <c r="C35" s="2">
        <v>0.12</v>
      </c>
    </row>
    <row r="36" spans="2:3" x14ac:dyDescent="0.25">
      <c r="B36" s="1" t="s">
        <v>16</v>
      </c>
      <c r="C36" s="2">
        <v>0.2</v>
      </c>
    </row>
    <row r="37" spans="2:3" x14ac:dyDescent="0.25">
      <c r="B37" s="1" t="s">
        <v>17</v>
      </c>
      <c r="C37" s="2">
        <v>0.2</v>
      </c>
    </row>
  </sheetData>
  <mergeCells count="16">
    <mergeCell ref="B30:C30"/>
    <mergeCell ref="H2:H3"/>
    <mergeCell ref="I2:L2"/>
    <mergeCell ref="B13:C13"/>
    <mergeCell ref="B14:C14"/>
    <mergeCell ref="B2:B3"/>
    <mergeCell ref="C2:C3"/>
    <mergeCell ref="D2:D3"/>
    <mergeCell ref="E2:E3"/>
    <mergeCell ref="F2:F3"/>
    <mergeCell ref="G2:G3"/>
    <mergeCell ref="B15:C15"/>
    <mergeCell ref="B16:C16"/>
    <mergeCell ref="B17:C17"/>
    <mergeCell ref="A1:L1"/>
    <mergeCell ref="A2:A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AA55-CCE3-4A28-9551-2674D078B57D}">
  <dimension ref="A1:L37"/>
  <sheetViews>
    <sheetView zoomScale="85" zoomScaleNormal="85" workbookViewId="0">
      <selection sqref="A1:L37"/>
    </sheetView>
  </sheetViews>
  <sheetFormatPr defaultRowHeight="15" x14ac:dyDescent="0.25"/>
  <cols>
    <col min="1" max="1" width="7.42578125" bestFit="1" customWidth="1"/>
    <col min="2" max="2" width="20.28515625" bestFit="1" customWidth="1"/>
    <col min="3" max="3" width="20.7109375" bestFit="1" customWidth="1"/>
    <col min="4" max="4" width="11.28515625" bestFit="1" customWidth="1"/>
    <col min="5" max="5" width="16.7109375" bestFit="1" customWidth="1"/>
    <col min="6" max="6" width="25" bestFit="1" customWidth="1"/>
    <col min="7" max="7" width="20.5703125" bestFit="1" customWidth="1"/>
    <col min="8" max="8" width="16.42578125" bestFit="1" customWidth="1"/>
    <col min="9" max="9" width="8.85546875" bestFit="1" customWidth="1"/>
    <col min="10" max="10" width="7.42578125" bestFit="1" customWidth="1"/>
    <col min="11" max="11" width="5" bestFit="1" customWidth="1"/>
    <col min="12" max="12" width="11.5703125" bestFit="1" customWidth="1"/>
  </cols>
  <sheetData>
    <row r="1" spans="1:12" ht="22.5" x14ac:dyDescent="0.25">
      <c r="A1" s="10" t="s">
        <v>28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2" ht="15.75" x14ac:dyDescent="0.25">
      <c r="A2" s="12" t="s">
        <v>19</v>
      </c>
      <c r="B2" s="17" t="s">
        <v>0</v>
      </c>
      <c r="C2" s="17" t="s">
        <v>34</v>
      </c>
      <c r="D2" s="17" t="s">
        <v>1</v>
      </c>
      <c r="E2" s="17" t="s">
        <v>2</v>
      </c>
      <c r="F2" s="15" t="s">
        <v>20</v>
      </c>
      <c r="G2" s="15" t="s">
        <v>21</v>
      </c>
      <c r="H2" s="15" t="s">
        <v>22</v>
      </c>
      <c r="I2" s="16" t="s">
        <v>26</v>
      </c>
      <c r="J2" s="16"/>
      <c r="K2" s="16"/>
      <c r="L2" s="16"/>
    </row>
    <row r="3" spans="1:12" ht="15.75" x14ac:dyDescent="0.25">
      <c r="A3" s="13"/>
      <c r="B3" s="17"/>
      <c r="C3" s="17"/>
      <c r="D3" s="17"/>
      <c r="E3" s="17"/>
      <c r="F3" s="15"/>
      <c r="G3" s="15"/>
      <c r="H3" s="15"/>
      <c r="I3" s="3" t="s">
        <v>27</v>
      </c>
      <c r="J3" s="3" t="s">
        <v>23</v>
      </c>
      <c r="K3" s="3" t="s">
        <v>24</v>
      </c>
      <c r="L3" s="3" t="s">
        <v>25</v>
      </c>
    </row>
    <row r="4" spans="1:12" x14ac:dyDescent="0.25">
      <c r="A4" s="8">
        <v>1</v>
      </c>
      <c r="B4" s="1" t="s">
        <v>3</v>
      </c>
      <c r="C4" s="6">
        <f>E4/D4</f>
        <v>5.8928571428571432</v>
      </c>
      <c r="D4" s="1">
        <v>2.8</v>
      </c>
      <c r="E4" s="1">
        <f>66/4</f>
        <v>16.5</v>
      </c>
      <c r="F4" s="1">
        <f>E4-(E4*$C$33)</f>
        <v>15.675000000000001</v>
      </c>
      <c r="G4" s="1">
        <f>E4*$C$34</f>
        <v>4.125</v>
      </c>
      <c r="H4" s="1">
        <f>F4-G4</f>
        <v>11.55</v>
      </c>
      <c r="I4" s="1">
        <f>G4*$C$35</f>
        <v>0.495</v>
      </c>
      <c r="J4" s="1">
        <f>G4*$C$36</f>
        <v>0.82500000000000007</v>
      </c>
      <c r="K4" s="1">
        <f>G4*$C$37</f>
        <v>0.82500000000000007</v>
      </c>
      <c r="L4" s="1">
        <f>G4-SUM(I4:K4)</f>
        <v>1.98</v>
      </c>
    </row>
    <row r="5" spans="1:12" x14ac:dyDescent="0.25">
      <c r="A5" s="8">
        <v>2</v>
      </c>
      <c r="B5" s="1" t="s">
        <v>4</v>
      </c>
      <c r="C5" s="6">
        <f t="shared" ref="C5:C11" si="0">E5/D5</f>
        <v>2.4375</v>
      </c>
      <c r="D5" s="1">
        <v>4</v>
      </c>
      <c r="E5" s="1">
        <f>39/4</f>
        <v>9.75</v>
      </c>
      <c r="F5" s="1">
        <f t="shared" ref="F5:F11" si="1">E5-(E5*$C$33)</f>
        <v>9.2624999999999993</v>
      </c>
      <c r="G5" s="1">
        <f t="shared" ref="G5:G11" si="2">E5*$C$34</f>
        <v>2.4375</v>
      </c>
      <c r="H5" s="1">
        <f t="shared" ref="H5:H11" si="3">F5-G5</f>
        <v>6.8249999999999993</v>
      </c>
      <c r="I5" s="1">
        <f t="shared" ref="I5:I11" si="4">G5*$C$35</f>
        <v>0.29249999999999998</v>
      </c>
      <c r="J5" s="1">
        <f t="shared" ref="J5:J11" si="5">G5*$C$36</f>
        <v>0.48750000000000004</v>
      </c>
      <c r="K5" s="1">
        <f t="shared" ref="K5:K11" si="6">G5*$C$37</f>
        <v>0.48750000000000004</v>
      </c>
      <c r="L5" s="1">
        <f t="shared" ref="L5:L11" si="7">G5-SUM(I5:K5)</f>
        <v>1.17</v>
      </c>
    </row>
    <row r="6" spans="1:12" x14ac:dyDescent="0.25">
      <c r="A6" s="8">
        <v>3</v>
      </c>
      <c r="B6" s="1" t="s">
        <v>5</v>
      </c>
      <c r="C6" s="6">
        <f t="shared" si="0"/>
        <v>2.9347826086956523</v>
      </c>
      <c r="D6" s="1">
        <v>4.5999999999999996</v>
      </c>
      <c r="E6" s="1">
        <f>54/4</f>
        <v>13.5</v>
      </c>
      <c r="F6" s="1">
        <f t="shared" si="1"/>
        <v>12.824999999999999</v>
      </c>
      <c r="G6" s="1">
        <f t="shared" si="2"/>
        <v>3.375</v>
      </c>
      <c r="H6" s="1">
        <f t="shared" si="3"/>
        <v>9.4499999999999993</v>
      </c>
      <c r="I6" s="1">
        <f t="shared" si="4"/>
        <v>0.40499999999999997</v>
      </c>
      <c r="J6" s="1">
        <f t="shared" si="5"/>
        <v>0.67500000000000004</v>
      </c>
      <c r="K6" s="1">
        <f t="shared" si="6"/>
        <v>0.67500000000000004</v>
      </c>
      <c r="L6" s="1">
        <f t="shared" si="7"/>
        <v>1.6199999999999999</v>
      </c>
    </row>
    <row r="7" spans="1:12" x14ac:dyDescent="0.25">
      <c r="A7" s="8">
        <v>4</v>
      </c>
      <c r="B7" s="1" t="s">
        <v>6</v>
      </c>
      <c r="C7" s="6">
        <f t="shared" si="0"/>
        <v>4.3125</v>
      </c>
      <c r="D7" s="1">
        <v>4</v>
      </c>
      <c r="E7" s="1">
        <f>69/4</f>
        <v>17.25</v>
      </c>
      <c r="F7" s="1">
        <f t="shared" si="1"/>
        <v>16.387499999999999</v>
      </c>
      <c r="G7" s="1">
        <f t="shared" si="2"/>
        <v>4.3125</v>
      </c>
      <c r="H7" s="1">
        <f t="shared" si="3"/>
        <v>12.074999999999999</v>
      </c>
      <c r="I7" s="1">
        <f t="shared" si="4"/>
        <v>0.51749999999999996</v>
      </c>
      <c r="J7" s="1">
        <f t="shared" si="5"/>
        <v>0.86250000000000004</v>
      </c>
      <c r="K7" s="1">
        <f t="shared" si="6"/>
        <v>0.86250000000000004</v>
      </c>
      <c r="L7" s="1">
        <f t="shared" si="7"/>
        <v>2.0700000000000003</v>
      </c>
    </row>
    <row r="8" spans="1:12" x14ac:dyDescent="0.25">
      <c r="A8" s="8">
        <v>5</v>
      </c>
      <c r="B8" s="1" t="s">
        <v>7</v>
      </c>
      <c r="C8" s="6">
        <f t="shared" si="0"/>
        <v>4.583333333333333</v>
      </c>
      <c r="D8" s="1">
        <v>3</v>
      </c>
      <c r="E8" s="1">
        <f>55/4</f>
        <v>13.75</v>
      </c>
      <c r="F8" s="1">
        <f t="shared" si="1"/>
        <v>13.0625</v>
      </c>
      <c r="G8" s="1">
        <f t="shared" si="2"/>
        <v>3.4375</v>
      </c>
      <c r="H8" s="1">
        <f t="shared" si="3"/>
        <v>9.625</v>
      </c>
      <c r="I8" s="1">
        <f t="shared" si="4"/>
        <v>0.41249999999999998</v>
      </c>
      <c r="J8" s="1">
        <f t="shared" si="5"/>
        <v>0.6875</v>
      </c>
      <c r="K8" s="1">
        <f t="shared" si="6"/>
        <v>0.6875</v>
      </c>
      <c r="L8" s="1">
        <f t="shared" si="7"/>
        <v>1.65</v>
      </c>
    </row>
    <row r="9" spans="1:12" x14ac:dyDescent="0.25">
      <c r="A9" s="8">
        <v>6</v>
      </c>
      <c r="B9" s="1" t="s">
        <v>8</v>
      </c>
      <c r="C9" s="6">
        <f t="shared" si="0"/>
        <v>5</v>
      </c>
      <c r="D9" s="1">
        <v>7</v>
      </c>
      <c r="E9" s="1">
        <f>140/4</f>
        <v>35</v>
      </c>
      <c r="F9" s="1">
        <f t="shared" si="1"/>
        <v>33.25</v>
      </c>
      <c r="G9" s="1">
        <f t="shared" si="2"/>
        <v>8.75</v>
      </c>
      <c r="H9" s="1">
        <f t="shared" si="3"/>
        <v>24.5</v>
      </c>
      <c r="I9" s="1">
        <f t="shared" si="4"/>
        <v>1.05</v>
      </c>
      <c r="J9" s="1">
        <f t="shared" si="5"/>
        <v>1.75</v>
      </c>
      <c r="K9" s="1">
        <f t="shared" si="6"/>
        <v>1.75</v>
      </c>
      <c r="L9" s="1">
        <f t="shared" si="7"/>
        <v>4.2</v>
      </c>
    </row>
    <row r="10" spans="1:12" x14ac:dyDescent="0.25">
      <c r="A10" s="8">
        <v>7</v>
      </c>
      <c r="B10" s="1" t="s">
        <v>9</v>
      </c>
      <c r="C10" s="6">
        <f t="shared" si="0"/>
        <v>10</v>
      </c>
      <c r="D10" s="1">
        <v>0.6</v>
      </c>
      <c r="E10" s="1">
        <f>24/4</f>
        <v>6</v>
      </c>
      <c r="F10" s="1">
        <f t="shared" si="1"/>
        <v>5.7</v>
      </c>
      <c r="G10" s="1">
        <f t="shared" si="2"/>
        <v>1.5</v>
      </c>
      <c r="H10" s="1">
        <f t="shared" si="3"/>
        <v>4.2</v>
      </c>
      <c r="I10" s="1">
        <f t="shared" si="4"/>
        <v>0.18</v>
      </c>
      <c r="J10" s="1">
        <f t="shared" si="5"/>
        <v>0.30000000000000004</v>
      </c>
      <c r="K10" s="1">
        <f t="shared" si="6"/>
        <v>0.30000000000000004</v>
      </c>
      <c r="L10" s="1">
        <f t="shared" si="7"/>
        <v>0.72</v>
      </c>
    </row>
    <row r="11" spans="1:12" x14ac:dyDescent="0.25">
      <c r="A11" s="8">
        <v>8</v>
      </c>
      <c r="B11" s="1" t="s">
        <v>10</v>
      </c>
      <c r="C11" s="6">
        <f t="shared" si="0"/>
        <v>9.7222222222222214</v>
      </c>
      <c r="D11" s="1">
        <v>0.9</v>
      </c>
      <c r="E11" s="1">
        <f>35/4</f>
        <v>8.75</v>
      </c>
      <c r="F11" s="1">
        <f t="shared" si="1"/>
        <v>8.3125</v>
      </c>
      <c r="G11" s="1">
        <f t="shared" si="2"/>
        <v>2.1875</v>
      </c>
      <c r="H11" s="1">
        <f t="shared" si="3"/>
        <v>6.125</v>
      </c>
      <c r="I11" s="1">
        <f t="shared" si="4"/>
        <v>0.26250000000000001</v>
      </c>
      <c r="J11" s="1">
        <f t="shared" si="5"/>
        <v>0.4375</v>
      </c>
      <c r="K11" s="1">
        <f t="shared" si="6"/>
        <v>0.4375</v>
      </c>
      <c r="L11" s="1">
        <f t="shared" si="7"/>
        <v>1.05</v>
      </c>
    </row>
    <row r="13" spans="1:12" ht="18.75" x14ac:dyDescent="0.3">
      <c r="B13" s="9" t="s">
        <v>29</v>
      </c>
      <c r="C13" s="9"/>
      <c r="D13" s="7">
        <f>SUM(C4:C11)</f>
        <v>44.883195307108345</v>
      </c>
    </row>
    <row r="14" spans="1:12" ht="18.75" x14ac:dyDescent="0.3">
      <c r="B14" s="9" t="s">
        <v>30</v>
      </c>
      <c r="C14" s="9"/>
      <c r="D14" s="7">
        <f>AVERAGE(C4:C11)</f>
        <v>5.6103994133885431</v>
      </c>
    </row>
    <row r="15" spans="1:12" ht="18.75" x14ac:dyDescent="0.3">
      <c r="B15" s="9" t="s">
        <v>31</v>
      </c>
      <c r="C15" s="9"/>
      <c r="D15" s="7">
        <f>MAX(C4:C11)</f>
        <v>10</v>
      </c>
    </row>
    <row r="16" spans="1:12" ht="18.75" x14ac:dyDescent="0.3">
      <c r="B16" s="9" t="s">
        <v>32</v>
      </c>
      <c r="C16" s="9"/>
      <c r="D16" s="7">
        <f>MIN(C4:C11)</f>
        <v>2.4375</v>
      </c>
    </row>
    <row r="17" spans="2:4" ht="18.75" x14ac:dyDescent="0.3">
      <c r="B17" s="9" t="s">
        <v>33</v>
      </c>
      <c r="C17" s="9"/>
      <c r="D17" s="5">
        <f>SUM(F4:F11)</f>
        <v>114.47500000000001</v>
      </c>
    </row>
    <row r="30" spans="2:4" ht="18.75" x14ac:dyDescent="0.25">
      <c r="B30" s="14" t="s">
        <v>18</v>
      </c>
      <c r="C30" s="14"/>
    </row>
    <row r="32" spans="2:4" ht="15.75" x14ac:dyDescent="0.25">
      <c r="B32" s="3" t="s">
        <v>11</v>
      </c>
      <c r="C32" s="3" t="s">
        <v>12</v>
      </c>
    </row>
    <row r="33" spans="2:3" x14ac:dyDescent="0.25">
      <c r="B33" s="1" t="s">
        <v>13</v>
      </c>
      <c r="C33" s="2">
        <v>0.05</v>
      </c>
    </row>
    <row r="34" spans="2:3" x14ac:dyDescent="0.25">
      <c r="B34" s="1" t="s">
        <v>14</v>
      </c>
      <c r="C34" s="2">
        <v>0.25</v>
      </c>
    </row>
    <row r="35" spans="2:3" x14ac:dyDescent="0.25">
      <c r="B35" s="1" t="s">
        <v>15</v>
      </c>
      <c r="C35" s="2">
        <v>0.12</v>
      </c>
    </row>
    <row r="36" spans="2:3" x14ac:dyDescent="0.25">
      <c r="B36" s="1" t="s">
        <v>16</v>
      </c>
      <c r="C36" s="2">
        <v>0.2</v>
      </c>
    </row>
    <row r="37" spans="2:3" x14ac:dyDescent="0.25">
      <c r="B37" s="1" t="s">
        <v>17</v>
      </c>
      <c r="C37" s="2">
        <v>0.2</v>
      </c>
    </row>
  </sheetData>
  <mergeCells count="16">
    <mergeCell ref="B13:C13"/>
    <mergeCell ref="B14:C14"/>
    <mergeCell ref="B15:C15"/>
    <mergeCell ref="B16:C16"/>
    <mergeCell ref="B17:C17"/>
    <mergeCell ref="B30:C30"/>
    <mergeCell ref="A1:L1"/>
    <mergeCell ref="A2:A3"/>
    <mergeCell ref="B2:B3"/>
    <mergeCell ref="C2:C3"/>
    <mergeCell ref="D2:D3"/>
    <mergeCell ref="E2:E3"/>
    <mergeCell ref="F2:F3"/>
    <mergeCell ref="G2:G3"/>
    <mergeCell ref="H2:H3"/>
    <mergeCell ref="I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2CC3-6562-4ABA-AA25-6AF1A8E57A83}">
  <dimension ref="A1:L37"/>
  <sheetViews>
    <sheetView workbookViewId="0">
      <selection sqref="A1:L37"/>
    </sheetView>
  </sheetViews>
  <sheetFormatPr defaultRowHeight="15" x14ac:dyDescent="0.25"/>
  <cols>
    <col min="1" max="1" width="7.42578125" bestFit="1" customWidth="1"/>
    <col min="2" max="2" width="20.28515625" bestFit="1" customWidth="1"/>
    <col min="3" max="3" width="20.7109375" bestFit="1" customWidth="1"/>
    <col min="4" max="4" width="11.28515625" bestFit="1" customWidth="1"/>
    <col min="5" max="5" width="16.7109375" bestFit="1" customWidth="1"/>
    <col min="6" max="6" width="25" bestFit="1" customWidth="1"/>
    <col min="7" max="7" width="20.5703125" bestFit="1" customWidth="1"/>
    <col min="8" max="8" width="16.42578125" bestFit="1" customWidth="1"/>
    <col min="9" max="9" width="8.85546875" bestFit="1" customWidth="1"/>
    <col min="10" max="10" width="7.42578125" bestFit="1" customWidth="1"/>
    <col min="11" max="11" width="7" bestFit="1" customWidth="1"/>
    <col min="12" max="12" width="11.5703125" bestFit="1" customWidth="1"/>
  </cols>
  <sheetData>
    <row r="1" spans="1:12" ht="22.5" x14ac:dyDescent="0.25">
      <c r="A1" s="10" t="s">
        <v>28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2" ht="15.75" x14ac:dyDescent="0.25">
      <c r="A2" s="12" t="s">
        <v>19</v>
      </c>
      <c r="B2" s="17" t="s">
        <v>0</v>
      </c>
      <c r="C2" s="17" t="s">
        <v>34</v>
      </c>
      <c r="D2" s="17" t="s">
        <v>1</v>
      </c>
      <c r="E2" s="17" t="s">
        <v>2</v>
      </c>
      <c r="F2" s="15" t="s">
        <v>20</v>
      </c>
      <c r="G2" s="15" t="s">
        <v>21</v>
      </c>
      <c r="H2" s="15" t="s">
        <v>22</v>
      </c>
      <c r="I2" s="16" t="s">
        <v>26</v>
      </c>
      <c r="J2" s="16"/>
      <c r="K2" s="16"/>
      <c r="L2" s="16"/>
    </row>
    <row r="3" spans="1:12" ht="15.75" x14ac:dyDescent="0.25">
      <c r="A3" s="13"/>
      <c r="B3" s="17"/>
      <c r="C3" s="17"/>
      <c r="D3" s="17"/>
      <c r="E3" s="17"/>
      <c r="F3" s="15"/>
      <c r="G3" s="15"/>
      <c r="H3" s="15"/>
      <c r="I3" s="3" t="s">
        <v>27</v>
      </c>
      <c r="J3" s="3" t="s">
        <v>23</v>
      </c>
      <c r="K3" s="3" t="s">
        <v>24</v>
      </c>
      <c r="L3" s="3" t="s">
        <v>25</v>
      </c>
    </row>
    <row r="4" spans="1:12" x14ac:dyDescent="0.25">
      <c r="A4" s="8">
        <v>1</v>
      </c>
      <c r="B4" s="1" t="s">
        <v>3</v>
      </c>
      <c r="C4" s="6">
        <f>E4/D4</f>
        <v>5.8928571428571432</v>
      </c>
      <c r="D4" s="1">
        <v>2.8</v>
      </c>
      <c r="E4" s="1">
        <f>66/4</f>
        <v>16.5</v>
      </c>
      <c r="F4" s="1">
        <f>E4-(E4*$C$33)</f>
        <v>15.675000000000001</v>
      </c>
      <c r="G4" s="1">
        <f>E4*$C$34</f>
        <v>4.125</v>
      </c>
      <c r="H4" s="1">
        <f>F4-G4</f>
        <v>11.55</v>
      </c>
      <c r="I4" s="1">
        <f>G4*$C$35</f>
        <v>0.495</v>
      </c>
      <c r="J4" s="1">
        <f>G4*$C$36</f>
        <v>0.82500000000000007</v>
      </c>
      <c r="K4" s="1">
        <f>G4*$C$37</f>
        <v>0.82500000000000007</v>
      </c>
      <c r="L4" s="1">
        <f>G4-SUM(I4:K4)</f>
        <v>1.98</v>
      </c>
    </row>
    <row r="5" spans="1:12" x14ac:dyDescent="0.25">
      <c r="A5" s="8">
        <v>2</v>
      </c>
      <c r="B5" s="1" t="s">
        <v>4</v>
      </c>
      <c r="C5" s="6">
        <f t="shared" ref="C5:C11" si="0">E5/D5</f>
        <v>2.4375</v>
      </c>
      <c r="D5" s="1">
        <v>4</v>
      </c>
      <c r="E5" s="1">
        <f>39/4</f>
        <v>9.75</v>
      </c>
      <c r="F5" s="1">
        <f t="shared" ref="F5:F11" si="1">E5-(E5*$C$33)</f>
        <v>9.2624999999999993</v>
      </c>
      <c r="G5" s="1">
        <f t="shared" ref="G5:G11" si="2">E5*$C$34</f>
        <v>2.4375</v>
      </c>
      <c r="H5" s="1">
        <f t="shared" ref="H5:H11" si="3">F5-G5</f>
        <v>6.8249999999999993</v>
      </c>
      <c r="I5" s="1">
        <f t="shared" ref="I5:I11" si="4">G5*$C$35</f>
        <v>0.29249999999999998</v>
      </c>
      <c r="J5" s="1">
        <f t="shared" ref="J5:J11" si="5">G5*$C$36</f>
        <v>0.48750000000000004</v>
      </c>
      <c r="K5" s="1">
        <f t="shared" ref="K5:K11" si="6">G5*$C$37</f>
        <v>0.48750000000000004</v>
      </c>
      <c r="L5" s="1">
        <f t="shared" ref="L5:L11" si="7">G5-SUM(I5:K5)</f>
        <v>1.17</v>
      </c>
    </row>
    <row r="6" spans="1:12" x14ac:dyDescent="0.25">
      <c r="A6" s="8">
        <v>3</v>
      </c>
      <c r="B6" s="1" t="s">
        <v>5</v>
      </c>
      <c r="C6" s="6">
        <f t="shared" si="0"/>
        <v>2.9347826086956523</v>
      </c>
      <c r="D6" s="1">
        <v>4.5999999999999996</v>
      </c>
      <c r="E6" s="1">
        <f>54/4</f>
        <v>13.5</v>
      </c>
      <c r="F6" s="1">
        <f t="shared" si="1"/>
        <v>12.824999999999999</v>
      </c>
      <c r="G6" s="1">
        <f t="shared" si="2"/>
        <v>3.375</v>
      </c>
      <c r="H6" s="1">
        <f t="shared" si="3"/>
        <v>9.4499999999999993</v>
      </c>
      <c r="I6" s="1">
        <f t="shared" si="4"/>
        <v>0.40499999999999997</v>
      </c>
      <c r="J6" s="1">
        <f t="shared" si="5"/>
        <v>0.67500000000000004</v>
      </c>
      <c r="K6" s="1">
        <f t="shared" si="6"/>
        <v>0.67500000000000004</v>
      </c>
      <c r="L6" s="1">
        <f t="shared" si="7"/>
        <v>1.6199999999999999</v>
      </c>
    </row>
    <row r="7" spans="1:12" x14ac:dyDescent="0.25">
      <c r="A7" s="8">
        <v>4</v>
      </c>
      <c r="B7" s="1" t="s">
        <v>6</v>
      </c>
      <c r="C7" s="6">
        <f t="shared" si="0"/>
        <v>4.3125</v>
      </c>
      <c r="D7" s="1">
        <v>4</v>
      </c>
      <c r="E7" s="1">
        <f>69/4</f>
        <v>17.25</v>
      </c>
      <c r="F7" s="1">
        <f t="shared" si="1"/>
        <v>16.387499999999999</v>
      </c>
      <c r="G7" s="1">
        <f t="shared" si="2"/>
        <v>4.3125</v>
      </c>
      <c r="H7" s="1">
        <f t="shared" si="3"/>
        <v>12.074999999999999</v>
      </c>
      <c r="I7" s="1">
        <f t="shared" si="4"/>
        <v>0.51749999999999996</v>
      </c>
      <c r="J7" s="1">
        <f t="shared" si="5"/>
        <v>0.86250000000000004</v>
      </c>
      <c r="K7" s="1">
        <f t="shared" si="6"/>
        <v>0.86250000000000004</v>
      </c>
      <c r="L7" s="1">
        <f t="shared" si="7"/>
        <v>2.0700000000000003</v>
      </c>
    </row>
    <row r="8" spans="1:12" x14ac:dyDescent="0.25">
      <c r="A8" s="8">
        <v>5</v>
      </c>
      <c r="B8" s="1" t="s">
        <v>7</v>
      </c>
      <c r="C8" s="6">
        <f t="shared" si="0"/>
        <v>4.583333333333333</v>
      </c>
      <c r="D8" s="1">
        <v>3</v>
      </c>
      <c r="E8" s="1">
        <f>55/4</f>
        <v>13.75</v>
      </c>
      <c r="F8" s="1">
        <f t="shared" si="1"/>
        <v>13.0625</v>
      </c>
      <c r="G8" s="1">
        <f t="shared" si="2"/>
        <v>3.4375</v>
      </c>
      <c r="H8" s="1">
        <f t="shared" si="3"/>
        <v>9.625</v>
      </c>
      <c r="I8" s="1">
        <f t="shared" si="4"/>
        <v>0.41249999999999998</v>
      </c>
      <c r="J8" s="1">
        <f t="shared" si="5"/>
        <v>0.6875</v>
      </c>
      <c r="K8" s="1">
        <f t="shared" si="6"/>
        <v>0.6875</v>
      </c>
      <c r="L8" s="1">
        <f t="shared" si="7"/>
        <v>1.65</v>
      </c>
    </row>
    <row r="9" spans="1:12" x14ac:dyDescent="0.25">
      <c r="A9" s="8">
        <v>6</v>
      </c>
      <c r="B9" s="1" t="s">
        <v>8</v>
      </c>
      <c r="C9" s="6">
        <f t="shared" si="0"/>
        <v>5</v>
      </c>
      <c r="D9" s="1">
        <v>7</v>
      </c>
      <c r="E9" s="1">
        <f>140/4</f>
        <v>35</v>
      </c>
      <c r="F9" s="1">
        <f t="shared" si="1"/>
        <v>33.25</v>
      </c>
      <c r="G9" s="1">
        <f t="shared" si="2"/>
        <v>8.75</v>
      </c>
      <c r="H9" s="1">
        <f t="shared" si="3"/>
        <v>24.5</v>
      </c>
      <c r="I9" s="1">
        <f t="shared" si="4"/>
        <v>1.05</v>
      </c>
      <c r="J9" s="1">
        <f t="shared" si="5"/>
        <v>1.75</v>
      </c>
      <c r="K9" s="1">
        <f t="shared" si="6"/>
        <v>1.75</v>
      </c>
      <c r="L9" s="1">
        <f t="shared" si="7"/>
        <v>4.2</v>
      </c>
    </row>
    <row r="10" spans="1:12" x14ac:dyDescent="0.25">
      <c r="A10" s="8">
        <v>7</v>
      </c>
      <c r="B10" s="1" t="s">
        <v>9</v>
      </c>
      <c r="C10" s="6">
        <f t="shared" si="0"/>
        <v>10</v>
      </c>
      <c r="D10" s="1">
        <v>0.6</v>
      </c>
      <c r="E10" s="1">
        <f>24/4</f>
        <v>6</v>
      </c>
      <c r="F10" s="1">
        <f t="shared" si="1"/>
        <v>5.7</v>
      </c>
      <c r="G10" s="1">
        <f t="shared" si="2"/>
        <v>1.5</v>
      </c>
      <c r="H10" s="1">
        <f t="shared" si="3"/>
        <v>4.2</v>
      </c>
      <c r="I10" s="1">
        <f t="shared" si="4"/>
        <v>0.18</v>
      </c>
      <c r="J10" s="1">
        <f t="shared" si="5"/>
        <v>0.30000000000000004</v>
      </c>
      <c r="K10" s="1">
        <f t="shared" si="6"/>
        <v>0.30000000000000004</v>
      </c>
      <c r="L10" s="1">
        <f t="shared" si="7"/>
        <v>0.72</v>
      </c>
    </row>
    <row r="11" spans="1:12" x14ac:dyDescent="0.25">
      <c r="A11" s="8">
        <v>8</v>
      </c>
      <c r="B11" s="1" t="s">
        <v>10</v>
      </c>
      <c r="C11" s="6">
        <f t="shared" si="0"/>
        <v>9.7222222222222214</v>
      </c>
      <c r="D11" s="1">
        <v>0.9</v>
      </c>
      <c r="E11" s="1">
        <f>35/4</f>
        <v>8.75</v>
      </c>
      <c r="F11" s="1">
        <f t="shared" si="1"/>
        <v>8.3125</v>
      </c>
      <c r="G11" s="1">
        <f t="shared" si="2"/>
        <v>2.1875</v>
      </c>
      <c r="H11" s="1">
        <f t="shared" si="3"/>
        <v>6.125</v>
      </c>
      <c r="I11" s="1">
        <f t="shared" si="4"/>
        <v>0.26250000000000001</v>
      </c>
      <c r="J11" s="1">
        <f t="shared" si="5"/>
        <v>0.4375</v>
      </c>
      <c r="K11" s="1">
        <f t="shared" si="6"/>
        <v>0.4375</v>
      </c>
      <c r="L11" s="1">
        <f t="shared" si="7"/>
        <v>1.05</v>
      </c>
    </row>
    <row r="13" spans="1:12" ht="18.75" x14ac:dyDescent="0.3">
      <c r="B13" s="9" t="s">
        <v>29</v>
      </c>
      <c r="C13" s="9"/>
      <c r="D13" s="7">
        <f>SUM(C4:C11)</f>
        <v>44.883195307108345</v>
      </c>
    </row>
    <row r="14" spans="1:12" ht="18.75" x14ac:dyDescent="0.3">
      <c r="B14" s="9" t="s">
        <v>30</v>
      </c>
      <c r="C14" s="9"/>
      <c r="D14" s="7">
        <f>AVERAGE(C4:C11)</f>
        <v>5.6103994133885431</v>
      </c>
    </row>
    <row r="15" spans="1:12" ht="18.75" x14ac:dyDescent="0.3">
      <c r="B15" s="9" t="s">
        <v>31</v>
      </c>
      <c r="C15" s="9"/>
      <c r="D15" s="7">
        <f>MAX(C4:C11)</f>
        <v>10</v>
      </c>
    </row>
    <row r="16" spans="1:12" ht="18.75" x14ac:dyDescent="0.3">
      <c r="B16" s="9" t="s">
        <v>32</v>
      </c>
      <c r="C16" s="9"/>
      <c r="D16" s="7">
        <f>MIN(C4:C11)</f>
        <v>2.4375</v>
      </c>
    </row>
    <row r="17" spans="2:4" ht="18.75" x14ac:dyDescent="0.3">
      <c r="B17" s="9" t="s">
        <v>33</v>
      </c>
      <c r="C17" s="9"/>
      <c r="D17" s="5">
        <f>SUM(F4:F11)</f>
        <v>114.47500000000001</v>
      </c>
    </row>
    <row r="30" spans="2:4" ht="18.75" x14ac:dyDescent="0.25">
      <c r="B30" s="14" t="s">
        <v>18</v>
      </c>
      <c r="C30" s="14"/>
    </row>
    <row r="32" spans="2:4" ht="15.75" x14ac:dyDescent="0.25">
      <c r="B32" s="3" t="s">
        <v>11</v>
      </c>
      <c r="C32" s="3" t="s">
        <v>12</v>
      </c>
    </row>
    <row r="33" spans="2:3" x14ac:dyDescent="0.25">
      <c r="B33" s="1" t="s">
        <v>13</v>
      </c>
      <c r="C33" s="2">
        <v>0.05</v>
      </c>
    </row>
    <row r="34" spans="2:3" x14ac:dyDescent="0.25">
      <c r="B34" s="1" t="s">
        <v>14</v>
      </c>
      <c r="C34" s="2">
        <v>0.25</v>
      </c>
    </row>
    <row r="35" spans="2:3" x14ac:dyDescent="0.25">
      <c r="B35" s="1" t="s">
        <v>15</v>
      </c>
      <c r="C35" s="2">
        <v>0.12</v>
      </c>
    </row>
    <row r="36" spans="2:3" x14ac:dyDescent="0.25">
      <c r="B36" s="1" t="s">
        <v>16</v>
      </c>
      <c r="C36" s="2">
        <v>0.2</v>
      </c>
    </row>
    <row r="37" spans="2:3" x14ac:dyDescent="0.25">
      <c r="B37" s="1" t="s">
        <v>17</v>
      </c>
      <c r="C37" s="2">
        <v>0.2</v>
      </c>
    </row>
  </sheetData>
  <mergeCells count="16">
    <mergeCell ref="B13:C13"/>
    <mergeCell ref="B14:C14"/>
    <mergeCell ref="B15:C15"/>
    <mergeCell ref="B16:C16"/>
    <mergeCell ref="B17:C17"/>
    <mergeCell ref="B30:C30"/>
    <mergeCell ref="A1:L1"/>
    <mergeCell ref="A2:A3"/>
    <mergeCell ref="B2:B3"/>
    <mergeCell ref="C2:C3"/>
    <mergeCell ref="D2:D3"/>
    <mergeCell ref="E2:E3"/>
    <mergeCell ref="F2:F3"/>
    <mergeCell ref="G2:G3"/>
    <mergeCell ref="H2:H3"/>
    <mergeCell ref="I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85BB-A70E-43C8-93E7-A7E9C14999FB}">
  <dimension ref="A1:L37"/>
  <sheetViews>
    <sheetView workbookViewId="0">
      <selection sqref="A1:L37"/>
    </sheetView>
  </sheetViews>
  <sheetFormatPr defaultRowHeight="15" x14ac:dyDescent="0.25"/>
  <cols>
    <col min="1" max="1" width="7.42578125" bestFit="1" customWidth="1"/>
    <col min="2" max="2" width="20.28515625" bestFit="1" customWidth="1"/>
    <col min="3" max="3" width="20.7109375" bestFit="1" customWidth="1"/>
    <col min="4" max="4" width="11.28515625" bestFit="1" customWidth="1"/>
    <col min="5" max="5" width="16.7109375" bestFit="1" customWidth="1"/>
    <col min="6" max="6" width="25" bestFit="1" customWidth="1"/>
    <col min="7" max="7" width="20.5703125" bestFit="1" customWidth="1"/>
    <col min="8" max="8" width="16.42578125" bestFit="1" customWidth="1"/>
    <col min="9" max="9" width="8.85546875" bestFit="1" customWidth="1"/>
    <col min="10" max="10" width="7.42578125" bestFit="1" customWidth="1"/>
    <col min="11" max="11" width="7" bestFit="1" customWidth="1"/>
    <col min="12" max="12" width="11.5703125" bestFit="1" customWidth="1"/>
  </cols>
  <sheetData>
    <row r="1" spans="1:12" ht="22.5" x14ac:dyDescent="0.25">
      <c r="A1" s="10" t="s">
        <v>28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2" ht="15.75" x14ac:dyDescent="0.25">
      <c r="A2" s="12" t="s">
        <v>19</v>
      </c>
      <c r="B2" s="17" t="s">
        <v>0</v>
      </c>
      <c r="C2" s="17" t="s">
        <v>34</v>
      </c>
      <c r="D2" s="17" t="s">
        <v>1</v>
      </c>
      <c r="E2" s="17" t="s">
        <v>2</v>
      </c>
      <c r="F2" s="15" t="s">
        <v>20</v>
      </c>
      <c r="G2" s="15" t="s">
        <v>21</v>
      </c>
      <c r="H2" s="15" t="s">
        <v>22</v>
      </c>
      <c r="I2" s="16" t="s">
        <v>26</v>
      </c>
      <c r="J2" s="16"/>
      <c r="K2" s="16"/>
      <c r="L2" s="16"/>
    </row>
    <row r="3" spans="1:12" ht="15.75" x14ac:dyDescent="0.25">
      <c r="A3" s="13"/>
      <c r="B3" s="17"/>
      <c r="C3" s="17"/>
      <c r="D3" s="17"/>
      <c r="E3" s="17"/>
      <c r="F3" s="15"/>
      <c r="G3" s="15"/>
      <c r="H3" s="15"/>
      <c r="I3" s="3" t="s">
        <v>27</v>
      </c>
      <c r="J3" s="3" t="s">
        <v>23</v>
      </c>
      <c r="K3" s="3" t="s">
        <v>24</v>
      </c>
      <c r="L3" s="3" t="s">
        <v>25</v>
      </c>
    </row>
    <row r="4" spans="1:12" x14ac:dyDescent="0.25">
      <c r="A4" s="8">
        <v>1</v>
      </c>
      <c r="B4" s="1" t="s">
        <v>3</v>
      </c>
      <c r="C4" s="6">
        <f>E4/D4</f>
        <v>5.8928571428571432</v>
      </c>
      <c r="D4" s="1">
        <v>2.8</v>
      </c>
      <c r="E4" s="1">
        <f>66/4</f>
        <v>16.5</v>
      </c>
      <c r="F4" s="1">
        <f>E4-(E4*$C$33)</f>
        <v>15.675000000000001</v>
      </c>
      <c r="G4" s="1">
        <f>E4*$C$34</f>
        <v>4.125</v>
      </c>
      <c r="H4" s="1">
        <f>F4-G4</f>
        <v>11.55</v>
      </c>
      <c r="I4" s="1">
        <f>G4*$C$35</f>
        <v>0.495</v>
      </c>
      <c r="J4" s="1">
        <f>G4*$C$36</f>
        <v>0.82500000000000007</v>
      </c>
      <c r="K4" s="1">
        <f>G4*$C$37</f>
        <v>0.82500000000000007</v>
      </c>
      <c r="L4" s="1">
        <f>G4-SUM(I4:K4)</f>
        <v>1.98</v>
      </c>
    </row>
    <row r="5" spans="1:12" x14ac:dyDescent="0.25">
      <c r="A5" s="8">
        <v>2</v>
      </c>
      <c r="B5" s="1" t="s">
        <v>4</v>
      </c>
      <c r="C5" s="6">
        <f t="shared" ref="C5:C11" si="0">E5/D5</f>
        <v>2.4375</v>
      </c>
      <c r="D5" s="1">
        <v>4</v>
      </c>
      <c r="E5" s="1">
        <f>39/4</f>
        <v>9.75</v>
      </c>
      <c r="F5" s="1">
        <f t="shared" ref="F5:F11" si="1">E5-(E5*$C$33)</f>
        <v>9.2624999999999993</v>
      </c>
      <c r="G5" s="1">
        <f t="shared" ref="G5:G11" si="2">E5*$C$34</f>
        <v>2.4375</v>
      </c>
      <c r="H5" s="1">
        <f t="shared" ref="H5:H11" si="3">F5-G5</f>
        <v>6.8249999999999993</v>
      </c>
      <c r="I5" s="1">
        <f t="shared" ref="I5:I11" si="4">G5*$C$35</f>
        <v>0.29249999999999998</v>
      </c>
      <c r="J5" s="1">
        <f t="shared" ref="J5:J11" si="5">G5*$C$36</f>
        <v>0.48750000000000004</v>
      </c>
      <c r="K5" s="1">
        <f t="shared" ref="K5:K11" si="6">G5*$C$37</f>
        <v>0.48750000000000004</v>
      </c>
      <c r="L5" s="1">
        <f t="shared" ref="L5:L11" si="7">G5-SUM(I5:K5)</f>
        <v>1.17</v>
      </c>
    </row>
    <row r="6" spans="1:12" x14ac:dyDescent="0.25">
      <c r="A6" s="8">
        <v>3</v>
      </c>
      <c r="B6" s="1" t="s">
        <v>5</v>
      </c>
      <c r="C6" s="6">
        <f t="shared" si="0"/>
        <v>2.9347826086956523</v>
      </c>
      <c r="D6" s="1">
        <v>4.5999999999999996</v>
      </c>
      <c r="E6" s="1">
        <f>54/4</f>
        <v>13.5</v>
      </c>
      <c r="F6" s="1">
        <f t="shared" si="1"/>
        <v>12.824999999999999</v>
      </c>
      <c r="G6" s="1">
        <f t="shared" si="2"/>
        <v>3.375</v>
      </c>
      <c r="H6" s="1">
        <f t="shared" si="3"/>
        <v>9.4499999999999993</v>
      </c>
      <c r="I6" s="1">
        <f t="shared" si="4"/>
        <v>0.40499999999999997</v>
      </c>
      <c r="J6" s="1">
        <f t="shared" si="5"/>
        <v>0.67500000000000004</v>
      </c>
      <c r="K6" s="1">
        <f t="shared" si="6"/>
        <v>0.67500000000000004</v>
      </c>
      <c r="L6" s="1">
        <f t="shared" si="7"/>
        <v>1.6199999999999999</v>
      </c>
    </row>
    <row r="7" spans="1:12" x14ac:dyDescent="0.25">
      <c r="A7" s="8">
        <v>4</v>
      </c>
      <c r="B7" s="1" t="s">
        <v>6</v>
      </c>
      <c r="C7" s="6">
        <f t="shared" si="0"/>
        <v>4.3125</v>
      </c>
      <c r="D7" s="1">
        <v>4</v>
      </c>
      <c r="E7" s="1">
        <f>69/4</f>
        <v>17.25</v>
      </c>
      <c r="F7" s="1">
        <f t="shared" si="1"/>
        <v>16.387499999999999</v>
      </c>
      <c r="G7" s="1">
        <f t="shared" si="2"/>
        <v>4.3125</v>
      </c>
      <c r="H7" s="1">
        <f t="shared" si="3"/>
        <v>12.074999999999999</v>
      </c>
      <c r="I7" s="1">
        <f t="shared" si="4"/>
        <v>0.51749999999999996</v>
      </c>
      <c r="J7" s="1">
        <f t="shared" si="5"/>
        <v>0.86250000000000004</v>
      </c>
      <c r="K7" s="1">
        <f t="shared" si="6"/>
        <v>0.86250000000000004</v>
      </c>
      <c r="L7" s="1">
        <f t="shared" si="7"/>
        <v>2.0700000000000003</v>
      </c>
    </row>
    <row r="8" spans="1:12" x14ac:dyDescent="0.25">
      <c r="A8" s="8">
        <v>5</v>
      </c>
      <c r="B8" s="1" t="s">
        <v>7</v>
      </c>
      <c r="C8" s="6">
        <f t="shared" si="0"/>
        <v>4.583333333333333</v>
      </c>
      <c r="D8" s="1">
        <v>3</v>
      </c>
      <c r="E8" s="1">
        <f>55/4</f>
        <v>13.75</v>
      </c>
      <c r="F8" s="1">
        <f t="shared" si="1"/>
        <v>13.0625</v>
      </c>
      <c r="G8" s="1">
        <f t="shared" si="2"/>
        <v>3.4375</v>
      </c>
      <c r="H8" s="1">
        <f t="shared" si="3"/>
        <v>9.625</v>
      </c>
      <c r="I8" s="1">
        <f t="shared" si="4"/>
        <v>0.41249999999999998</v>
      </c>
      <c r="J8" s="1">
        <f t="shared" si="5"/>
        <v>0.6875</v>
      </c>
      <c r="K8" s="1">
        <f t="shared" si="6"/>
        <v>0.6875</v>
      </c>
      <c r="L8" s="1">
        <f t="shared" si="7"/>
        <v>1.65</v>
      </c>
    </row>
    <row r="9" spans="1:12" x14ac:dyDescent="0.25">
      <c r="A9" s="8">
        <v>6</v>
      </c>
      <c r="B9" s="1" t="s">
        <v>8</v>
      </c>
      <c r="C9" s="6">
        <f t="shared" si="0"/>
        <v>5</v>
      </c>
      <c r="D9" s="1">
        <v>7</v>
      </c>
      <c r="E9" s="1">
        <f>140/4</f>
        <v>35</v>
      </c>
      <c r="F9" s="1">
        <f t="shared" si="1"/>
        <v>33.25</v>
      </c>
      <c r="G9" s="1">
        <f t="shared" si="2"/>
        <v>8.75</v>
      </c>
      <c r="H9" s="1">
        <f t="shared" si="3"/>
        <v>24.5</v>
      </c>
      <c r="I9" s="1">
        <f t="shared" si="4"/>
        <v>1.05</v>
      </c>
      <c r="J9" s="1">
        <f t="shared" si="5"/>
        <v>1.75</v>
      </c>
      <c r="K9" s="1">
        <f t="shared" si="6"/>
        <v>1.75</v>
      </c>
      <c r="L9" s="1">
        <f t="shared" si="7"/>
        <v>4.2</v>
      </c>
    </row>
    <row r="10" spans="1:12" x14ac:dyDescent="0.25">
      <c r="A10" s="8">
        <v>7</v>
      </c>
      <c r="B10" s="1" t="s">
        <v>9</v>
      </c>
      <c r="C10" s="6">
        <f t="shared" si="0"/>
        <v>10</v>
      </c>
      <c r="D10" s="1">
        <v>0.6</v>
      </c>
      <c r="E10" s="1">
        <f>24/4</f>
        <v>6</v>
      </c>
      <c r="F10" s="1">
        <f t="shared" si="1"/>
        <v>5.7</v>
      </c>
      <c r="G10" s="1">
        <f t="shared" si="2"/>
        <v>1.5</v>
      </c>
      <c r="H10" s="1">
        <f t="shared" si="3"/>
        <v>4.2</v>
      </c>
      <c r="I10" s="1">
        <f t="shared" si="4"/>
        <v>0.18</v>
      </c>
      <c r="J10" s="1">
        <f t="shared" si="5"/>
        <v>0.30000000000000004</v>
      </c>
      <c r="K10" s="1">
        <f t="shared" si="6"/>
        <v>0.30000000000000004</v>
      </c>
      <c r="L10" s="1">
        <f t="shared" si="7"/>
        <v>0.72</v>
      </c>
    </row>
    <row r="11" spans="1:12" x14ac:dyDescent="0.25">
      <c r="A11" s="8">
        <v>8</v>
      </c>
      <c r="B11" s="1" t="s">
        <v>10</v>
      </c>
      <c r="C11" s="6">
        <f t="shared" si="0"/>
        <v>9.7222222222222214</v>
      </c>
      <c r="D11" s="1">
        <v>0.9</v>
      </c>
      <c r="E11" s="1">
        <f>35/4</f>
        <v>8.75</v>
      </c>
      <c r="F11" s="1">
        <f t="shared" si="1"/>
        <v>8.3125</v>
      </c>
      <c r="G11" s="1">
        <f t="shared" si="2"/>
        <v>2.1875</v>
      </c>
      <c r="H11" s="1">
        <f t="shared" si="3"/>
        <v>6.125</v>
      </c>
      <c r="I11" s="1">
        <f t="shared" si="4"/>
        <v>0.26250000000000001</v>
      </c>
      <c r="J11" s="1">
        <f t="shared" si="5"/>
        <v>0.4375</v>
      </c>
      <c r="K11" s="1">
        <f t="shared" si="6"/>
        <v>0.4375</v>
      </c>
      <c r="L11" s="1">
        <f t="shared" si="7"/>
        <v>1.05</v>
      </c>
    </row>
    <row r="13" spans="1:12" ht="18.75" x14ac:dyDescent="0.3">
      <c r="B13" s="9" t="s">
        <v>29</v>
      </c>
      <c r="C13" s="9"/>
      <c r="D13" s="7">
        <f>SUM(C4:C11)</f>
        <v>44.883195307108345</v>
      </c>
    </row>
    <row r="14" spans="1:12" ht="18.75" x14ac:dyDescent="0.3">
      <c r="B14" s="9" t="s">
        <v>30</v>
      </c>
      <c r="C14" s="9"/>
      <c r="D14" s="7">
        <f>AVERAGE(C4:C11)</f>
        <v>5.6103994133885431</v>
      </c>
    </row>
    <row r="15" spans="1:12" ht="18.75" x14ac:dyDescent="0.3">
      <c r="B15" s="9" t="s">
        <v>31</v>
      </c>
      <c r="C15" s="9"/>
      <c r="D15" s="7">
        <f>MAX(C4:C11)</f>
        <v>10</v>
      </c>
    </row>
    <row r="16" spans="1:12" ht="18.75" x14ac:dyDescent="0.3">
      <c r="B16" s="9" t="s">
        <v>32</v>
      </c>
      <c r="C16" s="9"/>
      <c r="D16" s="7">
        <f>MIN(C4:C11)</f>
        <v>2.4375</v>
      </c>
    </row>
    <row r="17" spans="2:4" ht="18.75" x14ac:dyDescent="0.3">
      <c r="B17" s="9" t="s">
        <v>33</v>
      </c>
      <c r="C17" s="9"/>
      <c r="D17" s="5">
        <f>SUM(F4:F11)</f>
        <v>114.47500000000001</v>
      </c>
    </row>
    <row r="30" spans="2:4" ht="18.75" x14ac:dyDescent="0.25">
      <c r="B30" s="14" t="s">
        <v>18</v>
      </c>
      <c r="C30" s="14"/>
    </row>
    <row r="32" spans="2:4" ht="15.75" x14ac:dyDescent="0.25">
      <c r="B32" s="3" t="s">
        <v>11</v>
      </c>
      <c r="C32" s="3" t="s">
        <v>12</v>
      </c>
    </row>
    <row r="33" spans="2:3" x14ac:dyDescent="0.25">
      <c r="B33" s="1" t="s">
        <v>13</v>
      </c>
      <c r="C33" s="2">
        <v>0.05</v>
      </c>
    </row>
    <row r="34" spans="2:3" x14ac:dyDescent="0.25">
      <c r="B34" s="1" t="s">
        <v>14</v>
      </c>
      <c r="C34" s="2">
        <v>0.25</v>
      </c>
    </row>
    <row r="35" spans="2:3" x14ac:dyDescent="0.25">
      <c r="B35" s="1" t="s">
        <v>15</v>
      </c>
      <c r="C35" s="2">
        <v>0.12</v>
      </c>
    </row>
    <row r="36" spans="2:3" x14ac:dyDescent="0.25">
      <c r="B36" s="1" t="s">
        <v>16</v>
      </c>
      <c r="C36" s="2">
        <v>0.2</v>
      </c>
    </row>
    <row r="37" spans="2:3" x14ac:dyDescent="0.25">
      <c r="B37" s="1" t="s">
        <v>17</v>
      </c>
      <c r="C37" s="2">
        <v>0.2</v>
      </c>
    </row>
  </sheetData>
  <mergeCells count="16">
    <mergeCell ref="B13:C13"/>
    <mergeCell ref="B14:C14"/>
    <mergeCell ref="B15:C15"/>
    <mergeCell ref="B16:C16"/>
    <mergeCell ref="B17:C17"/>
    <mergeCell ref="B30:C30"/>
    <mergeCell ref="A1:L1"/>
    <mergeCell ref="A2:A3"/>
    <mergeCell ref="B2:B3"/>
    <mergeCell ref="C2:C3"/>
    <mergeCell ref="D2:D3"/>
    <mergeCell ref="E2:E3"/>
    <mergeCell ref="F2:F3"/>
    <mergeCell ref="G2:G3"/>
    <mergeCell ref="H2:H3"/>
    <mergeCell ref="I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6E665-76FE-4688-BD47-9D2F23EBFC92}">
  <dimension ref="A1:L37"/>
  <sheetViews>
    <sheetView tabSelected="1" zoomScale="85" zoomScaleNormal="85" workbookViewId="0">
      <selection activeCell="G21" sqref="G21"/>
    </sheetView>
  </sheetViews>
  <sheetFormatPr defaultRowHeight="15" x14ac:dyDescent="0.25"/>
  <cols>
    <col min="1" max="1" width="7.42578125" bestFit="1" customWidth="1"/>
    <col min="2" max="2" width="20.28515625" bestFit="1" customWidth="1"/>
    <col min="3" max="3" width="20.7109375" bestFit="1" customWidth="1"/>
    <col min="4" max="4" width="11.28515625" bestFit="1" customWidth="1"/>
    <col min="5" max="5" width="16.7109375" bestFit="1" customWidth="1"/>
    <col min="6" max="6" width="25" bestFit="1" customWidth="1"/>
    <col min="7" max="7" width="20.5703125" bestFit="1" customWidth="1"/>
    <col min="8" max="8" width="16.42578125" bestFit="1" customWidth="1"/>
    <col min="9" max="9" width="8.85546875" bestFit="1" customWidth="1"/>
    <col min="10" max="10" width="7.42578125" bestFit="1" customWidth="1"/>
    <col min="11" max="11" width="7" bestFit="1" customWidth="1"/>
    <col min="12" max="12" width="11.5703125" bestFit="1" customWidth="1"/>
  </cols>
  <sheetData>
    <row r="1" spans="1:12" ht="22.5" x14ac:dyDescent="0.25">
      <c r="A1" s="10" t="s">
        <v>28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2" ht="15.75" x14ac:dyDescent="0.25">
      <c r="A2" s="12" t="s">
        <v>19</v>
      </c>
      <c r="B2" s="17" t="s">
        <v>0</v>
      </c>
      <c r="C2" s="17" t="s">
        <v>34</v>
      </c>
      <c r="D2" s="17" t="s">
        <v>1</v>
      </c>
      <c r="E2" s="17" t="s">
        <v>2</v>
      </c>
      <c r="F2" s="15" t="s">
        <v>20</v>
      </c>
      <c r="G2" s="15" t="s">
        <v>21</v>
      </c>
      <c r="H2" s="15" t="s">
        <v>22</v>
      </c>
      <c r="I2" s="16" t="s">
        <v>26</v>
      </c>
      <c r="J2" s="16"/>
      <c r="K2" s="16"/>
      <c r="L2" s="16"/>
    </row>
    <row r="3" spans="1:12" ht="15.75" x14ac:dyDescent="0.25">
      <c r="A3" s="13"/>
      <c r="B3" s="17"/>
      <c r="C3" s="17"/>
      <c r="D3" s="17"/>
      <c r="E3" s="17"/>
      <c r="F3" s="15"/>
      <c r="G3" s="15"/>
      <c r="H3" s="15"/>
      <c r="I3" s="3" t="s">
        <v>27</v>
      </c>
      <c r="J3" s="3" t="s">
        <v>23</v>
      </c>
      <c r="K3" s="3" t="s">
        <v>24</v>
      </c>
      <c r="L3" s="3" t="s">
        <v>25</v>
      </c>
    </row>
    <row r="4" spans="1:12" x14ac:dyDescent="0.25">
      <c r="A4" s="8">
        <v>1</v>
      </c>
      <c r="B4" s="1" t="s">
        <v>3</v>
      </c>
      <c r="C4" s="6">
        <f>E4/D4</f>
        <v>5.8928571428571432</v>
      </c>
      <c r="D4" s="1">
        <v>2.8</v>
      </c>
      <c r="E4" s="1">
        <f>66/4</f>
        <v>16.5</v>
      </c>
      <c r="F4" s="1">
        <f>E4-(E4*$C$33)</f>
        <v>15.675000000000001</v>
      </c>
      <c r="G4" s="1">
        <f>E4*$C$34</f>
        <v>4.125</v>
      </c>
      <c r="H4" s="1">
        <f>F4-G4</f>
        <v>11.55</v>
      </c>
      <c r="I4" s="1">
        <f>G4*$C$35</f>
        <v>0.495</v>
      </c>
      <c r="J4" s="1">
        <f>G4*$C$36</f>
        <v>0.82500000000000007</v>
      </c>
      <c r="K4" s="1">
        <f>G4*$C$37</f>
        <v>0.82500000000000007</v>
      </c>
      <c r="L4" s="1">
        <f>G4-SUM(I4:K4)</f>
        <v>1.98</v>
      </c>
    </row>
    <row r="5" spans="1:12" x14ac:dyDescent="0.25">
      <c r="A5" s="8">
        <v>2</v>
      </c>
      <c r="B5" s="1" t="s">
        <v>4</v>
      </c>
      <c r="C5" s="6">
        <f t="shared" ref="C5:C11" si="0">E5/D5</f>
        <v>2.4375</v>
      </c>
      <c r="D5" s="1">
        <v>4</v>
      </c>
      <c r="E5" s="1">
        <f>39/4</f>
        <v>9.75</v>
      </c>
      <c r="F5" s="1">
        <f t="shared" ref="F5:F11" si="1">E5-(E5*$C$33)</f>
        <v>9.2624999999999993</v>
      </c>
      <c r="G5" s="1">
        <f t="shared" ref="G5:G11" si="2">E5*$C$34</f>
        <v>2.4375</v>
      </c>
      <c r="H5" s="1">
        <f t="shared" ref="H5:H11" si="3">F5-G5</f>
        <v>6.8249999999999993</v>
      </c>
      <c r="I5" s="1">
        <f t="shared" ref="I5:I11" si="4">G5*$C$35</f>
        <v>0.29249999999999998</v>
      </c>
      <c r="J5" s="1">
        <f t="shared" ref="J5:J11" si="5">G5*$C$36</f>
        <v>0.48750000000000004</v>
      </c>
      <c r="K5" s="1">
        <f t="shared" ref="K5:K11" si="6">G5*$C$37</f>
        <v>0.48750000000000004</v>
      </c>
      <c r="L5" s="1">
        <f t="shared" ref="L5:L11" si="7">G5-SUM(I5:K5)</f>
        <v>1.17</v>
      </c>
    </row>
    <row r="6" spans="1:12" x14ac:dyDescent="0.25">
      <c r="A6" s="8">
        <v>3</v>
      </c>
      <c r="B6" s="1" t="s">
        <v>5</v>
      </c>
      <c r="C6" s="6">
        <f t="shared" si="0"/>
        <v>2.9347826086956523</v>
      </c>
      <c r="D6" s="1">
        <v>4.5999999999999996</v>
      </c>
      <c r="E6" s="1">
        <f>54/4</f>
        <v>13.5</v>
      </c>
      <c r="F6" s="1">
        <f t="shared" si="1"/>
        <v>12.824999999999999</v>
      </c>
      <c r="G6" s="1">
        <f t="shared" si="2"/>
        <v>3.375</v>
      </c>
      <c r="H6" s="1">
        <f t="shared" si="3"/>
        <v>9.4499999999999993</v>
      </c>
      <c r="I6" s="1">
        <f t="shared" si="4"/>
        <v>0.40499999999999997</v>
      </c>
      <c r="J6" s="1">
        <f t="shared" si="5"/>
        <v>0.67500000000000004</v>
      </c>
      <c r="K6" s="1">
        <f t="shared" si="6"/>
        <v>0.67500000000000004</v>
      </c>
      <c r="L6" s="1">
        <f t="shared" si="7"/>
        <v>1.6199999999999999</v>
      </c>
    </row>
    <row r="7" spans="1:12" x14ac:dyDescent="0.25">
      <c r="A7" s="8">
        <v>4</v>
      </c>
      <c r="B7" s="1" t="s">
        <v>6</v>
      </c>
      <c r="C7" s="6">
        <f t="shared" si="0"/>
        <v>4.3125</v>
      </c>
      <c r="D7" s="1">
        <v>4</v>
      </c>
      <c r="E7" s="1">
        <f>69/4</f>
        <v>17.25</v>
      </c>
      <c r="F7" s="1">
        <f t="shared" si="1"/>
        <v>16.387499999999999</v>
      </c>
      <c r="G7" s="1">
        <f t="shared" si="2"/>
        <v>4.3125</v>
      </c>
      <c r="H7" s="1">
        <f t="shared" si="3"/>
        <v>12.074999999999999</v>
      </c>
      <c r="I7" s="1">
        <f t="shared" si="4"/>
        <v>0.51749999999999996</v>
      </c>
      <c r="J7" s="1">
        <f t="shared" si="5"/>
        <v>0.86250000000000004</v>
      </c>
      <c r="K7" s="1">
        <f t="shared" si="6"/>
        <v>0.86250000000000004</v>
      </c>
      <c r="L7" s="1">
        <f t="shared" si="7"/>
        <v>2.0700000000000003</v>
      </c>
    </row>
    <row r="8" spans="1:12" x14ac:dyDescent="0.25">
      <c r="A8" s="8">
        <v>5</v>
      </c>
      <c r="B8" s="1" t="s">
        <v>7</v>
      </c>
      <c r="C8" s="6">
        <f t="shared" si="0"/>
        <v>4.583333333333333</v>
      </c>
      <c r="D8" s="1">
        <v>3</v>
      </c>
      <c r="E8" s="1">
        <f>55/4</f>
        <v>13.75</v>
      </c>
      <c r="F8" s="1">
        <f t="shared" si="1"/>
        <v>13.0625</v>
      </c>
      <c r="G8" s="1">
        <f t="shared" si="2"/>
        <v>3.4375</v>
      </c>
      <c r="H8" s="1">
        <f t="shared" si="3"/>
        <v>9.625</v>
      </c>
      <c r="I8" s="1">
        <f t="shared" si="4"/>
        <v>0.41249999999999998</v>
      </c>
      <c r="J8" s="1">
        <f t="shared" si="5"/>
        <v>0.6875</v>
      </c>
      <c r="K8" s="1">
        <f t="shared" si="6"/>
        <v>0.6875</v>
      </c>
      <c r="L8" s="1">
        <f t="shared" si="7"/>
        <v>1.65</v>
      </c>
    </row>
    <row r="9" spans="1:12" x14ac:dyDescent="0.25">
      <c r="A9" s="8">
        <v>6</v>
      </c>
      <c r="B9" s="1" t="s">
        <v>8</v>
      </c>
      <c r="C9" s="6">
        <f t="shared" si="0"/>
        <v>5</v>
      </c>
      <c r="D9" s="1">
        <v>7</v>
      </c>
      <c r="E9" s="1">
        <f>140/4</f>
        <v>35</v>
      </c>
      <c r="F9" s="1">
        <f t="shared" si="1"/>
        <v>33.25</v>
      </c>
      <c r="G9" s="1">
        <f t="shared" si="2"/>
        <v>8.75</v>
      </c>
      <c r="H9" s="1">
        <f t="shared" si="3"/>
        <v>24.5</v>
      </c>
      <c r="I9" s="1">
        <f t="shared" si="4"/>
        <v>1.05</v>
      </c>
      <c r="J9" s="1">
        <f t="shared" si="5"/>
        <v>1.75</v>
      </c>
      <c r="K9" s="1">
        <f t="shared" si="6"/>
        <v>1.75</v>
      </c>
      <c r="L9" s="1">
        <f t="shared" si="7"/>
        <v>4.2</v>
      </c>
    </row>
    <row r="10" spans="1:12" x14ac:dyDescent="0.25">
      <c r="A10" s="8">
        <v>7</v>
      </c>
      <c r="B10" s="1" t="s">
        <v>9</v>
      </c>
      <c r="C10" s="6">
        <f t="shared" si="0"/>
        <v>10</v>
      </c>
      <c r="D10" s="1">
        <v>0.6</v>
      </c>
      <c r="E10" s="1">
        <f>24/4</f>
        <v>6</v>
      </c>
      <c r="F10" s="1">
        <f t="shared" si="1"/>
        <v>5.7</v>
      </c>
      <c r="G10" s="1">
        <f t="shared" si="2"/>
        <v>1.5</v>
      </c>
      <c r="H10" s="1">
        <f t="shared" si="3"/>
        <v>4.2</v>
      </c>
      <c r="I10" s="1">
        <f t="shared" si="4"/>
        <v>0.18</v>
      </c>
      <c r="J10" s="1">
        <f t="shared" si="5"/>
        <v>0.30000000000000004</v>
      </c>
      <c r="K10" s="1">
        <f t="shared" si="6"/>
        <v>0.30000000000000004</v>
      </c>
      <c r="L10" s="1">
        <f t="shared" si="7"/>
        <v>0.72</v>
      </c>
    </row>
    <row r="11" spans="1:12" x14ac:dyDescent="0.25">
      <c r="A11" s="8">
        <v>8</v>
      </c>
      <c r="B11" s="1" t="s">
        <v>10</v>
      </c>
      <c r="C11" s="6">
        <f t="shared" si="0"/>
        <v>9.7222222222222214</v>
      </c>
      <c r="D11" s="1">
        <v>0.9</v>
      </c>
      <c r="E11" s="1">
        <f>35/4</f>
        <v>8.75</v>
      </c>
      <c r="F11" s="1">
        <f t="shared" si="1"/>
        <v>8.3125</v>
      </c>
      <c r="G11" s="1">
        <f t="shared" si="2"/>
        <v>2.1875</v>
      </c>
      <c r="H11" s="1">
        <f t="shared" si="3"/>
        <v>6.125</v>
      </c>
      <c r="I11" s="1">
        <f t="shared" si="4"/>
        <v>0.26250000000000001</v>
      </c>
      <c r="J11" s="1">
        <f t="shared" si="5"/>
        <v>0.4375</v>
      </c>
      <c r="K11" s="1">
        <f t="shared" si="6"/>
        <v>0.4375</v>
      </c>
      <c r="L11" s="1">
        <f t="shared" si="7"/>
        <v>1.05</v>
      </c>
    </row>
    <row r="13" spans="1:12" ht="18.75" x14ac:dyDescent="0.3">
      <c r="B13" s="9" t="s">
        <v>29</v>
      </c>
      <c r="C13" s="9"/>
      <c r="D13" s="7">
        <f>SUM(C4:C11)</f>
        <v>44.883195307108345</v>
      </c>
    </row>
    <row r="14" spans="1:12" ht="18.75" x14ac:dyDescent="0.3">
      <c r="B14" s="9" t="s">
        <v>30</v>
      </c>
      <c r="C14" s="9"/>
      <c r="D14" s="7">
        <f>AVERAGE(C4:C11)</f>
        <v>5.6103994133885431</v>
      </c>
    </row>
    <row r="15" spans="1:12" ht="18.75" x14ac:dyDescent="0.3">
      <c r="B15" s="9" t="s">
        <v>31</v>
      </c>
      <c r="C15" s="9"/>
      <c r="D15" s="7">
        <f>MAX(C4:C11)</f>
        <v>10</v>
      </c>
    </row>
    <row r="16" spans="1:12" ht="18.75" x14ac:dyDescent="0.3">
      <c r="B16" s="9" t="s">
        <v>32</v>
      </c>
      <c r="C16" s="9"/>
      <c r="D16" s="7">
        <f>MIN(C4:C11)</f>
        <v>2.4375</v>
      </c>
    </row>
    <row r="17" spans="2:4" ht="18.75" x14ac:dyDescent="0.3">
      <c r="B17" s="9" t="s">
        <v>33</v>
      </c>
      <c r="C17" s="9"/>
      <c r="D17" s="5">
        <f>SUM(F4:F11)</f>
        <v>114.47500000000001</v>
      </c>
    </row>
    <row r="30" spans="2:4" ht="18.75" x14ac:dyDescent="0.25">
      <c r="B30" s="14" t="s">
        <v>18</v>
      </c>
      <c r="C30" s="14"/>
    </row>
    <row r="32" spans="2:4" ht="15.75" x14ac:dyDescent="0.25">
      <c r="B32" s="3" t="s">
        <v>11</v>
      </c>
      <c r="C32" s="3" t="s">
        <v>12</v>
      </c>
    </row>
    <row r="33" spans="2:3" x14ac:dyDescent="0.25">
      <c r="B33" s="1" t="s">
        <v>13</v>
      </c>
      <c r="C33" s="2">
        <v>0.05</v>
      </c>
    </row>
    <row r="34" spans="2:3" x14ac:dyDescent="0.25">
      <c r="B34" s="1" t="s">
        <v>14</v>
      </c>
      <c r="C34" s="2">
        <v>0.25</v>
      </c>
    </row>
    <row r="35" spans="2:3" x14ac:dyDescent="0.25">
      <c r="B35" s="1" t="s">
        <v>15</v>
      </c>
      <c r="C35" s="2">
        <v>0.12</v>
      </c>
    </row>
    <row r="36" spans="2:3" x14ac:dyDescent="0.25">
      <c r="B36" s="1" t="s">
        <v>16</v>
      </c>
      <c r="C36" s="2">
        <v>0.2</v>
      </c>
    </row>
    <row r="37" spans="2:3" x14ac:dyDescent="0.25">
      <c r="B37" s="1" t="s">
        <v>17</v>
      </c>
      <c r="C37" s="2">
        <v>0.2</v>
      </c>
    </row>
  </sheetData>
  <mergeCells count="16">
    <mergeCell ref="B13:C13"/>
    <mergeCell ref="B14:C14"/>
    <mergeCell ref="B15:C15"/>
    <mergeCell ref="B16:C16"/>
    <mergeCell ref="B17:C17"/>
    <mergeCell ref="B30:C30"/>
    <mergeCell ref="A1:L1"/>
    <mergeCell ref="A2:A3"/>
    <mergeCell ref="B2:B3"/>
    <mergeCell ref="C2:C3"/>
    <mergeCell ref="D2:D3"/>
    <mergeCell ref="E2:E3"/>
    <mergeCell ref="F2:F3"/>
    <mergeCell ref="G2:G3"/>
    <mergeCell ref="H2:H3"/>
    <mergeCell ref="I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Місяць</vt:lpstr>
      <vt:lpstr>Тиждень 1</vt:lpstr>
      <vt:lpstr>Тиждень 2</vt:lpstr>
      <vt:lpstr>Тиждень 3</vt:lpstr>
      <vt:lpstr>Тиждень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 Мартинюк</dc:creator>
  <cp:lastModifiedBy>Влас Мартинюк</cp:lastModifiedBy>
  <dcterms:created xsi:type="dcterms:W3CDTF">2015-06-05T18:17:20Z</dcterms:created>
  <dcterms:modified xsi:type="dcterms:W3CDTF">2024-02-23T16:54:01Z</dcterms:modified>
</cp:coreProperties>
</file>